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0730" windowHeight="11760" activeTab="1"/>
  </bookViews>
  <sheets>
    <sheet name="uppertier" sheetId="4" r:id="rId1"/>
    <sheet name="lowertier" sheetId="5" r:id="rId2"/>
    <sheet name="4indicators" sheetId="3" r:id="rId3"/>
    <sheet name="1" sheetId="13" r:id="rId4"/>
    <sheet name="2" sheetId="9" r:id="rId5"/>
    <sheet name="3" sheetId="10" r:id="rId6"/>
    <sheet name="4" sheetId="11" r:id="rId7"/>
    <sheet name="Auth Info" sheetId="8" r:id="rId8"/>
    <sheet name="ranks" sheetId="14" r:id="rId9"/>
  </sheets>
  <definedNames>
    <definedName name="_xlnm._FilterDatabase" localSheetId="7" hidden="1">'Auth Info'!$A$1:$I$602</definedName>
    <definedName name="authority" localSheetId="1">lowertier!#REF!</definedName>
    <definedName name="authority">uppertier!$E$3</definedName>
    <definedName name="district">lowertier!$E$3</definedName>
    <definedName name="Lower">OFFSET('4indicators'!$B$170,0,0,'4indicators'!$B$2,1)</definedName>
    <definedName name="Upper">OFFSET('4indicators'!$B$3,0,0,'4indicators'!$B$1,1)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O173" i="3" l="1"/>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171" i="3"/>
  <c r="O172" i="3"/>
  <c r="O170"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3" i="3"/>
  <c r="B62" i="3"/>
  <c r="BC62" i="3"/>
  <c r="B63" i="3"/>
  <c r="BC63" i="3"/>
  <c r="B64" i="3"/>
  <c r="BC64" i="3"/>
  <c r="B65" i="3"/>
  <c r="BC65" i="3"/>
  <c r="B66" i="3"/>
  <c r="BC66" i="3"/>
  <c r="B67" i="3"/>
  <c r="BC67" i="3"/>
  <c r="B68" i="3"/>
  <c r="BC68" i="3"/>
  <c r="B69" i="3"/>
  <c r="BC69" i="3"/>
  <c r="B70" i="3"/>
  <c r="BC70" i="3"/>
  <c r="B71" i="3"/>
  <c r="BC71" i="3"/>
  <c r="B72" i="3"/>
  <c r="BC72" i="3"/>
  <c r="B73" i="3"/>
  <c r="BC73" i="3"/>
  <c r="B74" i="3"/>
  <c r="BC74" i="3"/>
  <c r="B75" i="3"/>
  <c r="BC75" i="3"/>
  <c r="B76" i="3"/>
  <c r="BC76" i="3"/>
  <c r="B77" i="3"/>
  <c r="BC77" i="3"/>
  <c r="B78" i="3"/>
  <c r="BC78" i="3"/>
  <c r="B79" i="3"/>
  <c r="BC79" i="3"/>
  <c r="B80" i="3"/>
  <c r="BC80" i="3"/>
  <c r="B81" i="3"/>
  <c r="BC81" i="3"/>
  <c r="B82" i="3"/>
  <c r="BC82" i="3"/>
  <c r="B83" i="3"/>
  <c r="BC83" i="3"/>
  <c r="B84" i="3"/>
  <c r="BC84" i="3"/>
  <c r="B85" i="3"/>
  <c r="BC85" i="3"/>
  <c r="B86" i="3"/>
  <c r="BC86" i="3"/>
  <c r="B87" i="3"/>
  <c r="BC87" i="3"/>
  <c r="B88" i="3"/>
  <c r="BC88" i="3"/>
  <c r="B89" i="3"/>
  <c r="BC89" i="3"/>
  <c r="B90" i="3"/>
  <c r="BC90" i="3"/>
  <c r="B91" i="3"/>
  <c r="BC91" i="3"/>
  <c r="B92" i="3"/>
  <c r="BC92" i="3"/>
  <c r="B93" i="3"/>
  <c r="BC93" i="3"/>
  <c r="B94" i="3"/>
  <c r="BC94" i="3"/>
  <c r="B95" i="3"/>
  <c r="BC95" i="3"/>
  <c r="B96" i="3"/>
  <c r="BC96" i="3"/>
  <c r="B97" i="3"/>
  <c r="BC97" i="3"/>
  <c r="B98" i="3"/>
  <c r="BC98" i="3"/>
  <c r="B99" i="3"/>
  <c r="BC99" i="3"/>
  <c r="B100" i="3"/>
  <c r="BC100" i="3"/>
  <c r="B101" i="3"/>
  <c r="BC101" i="3"/>
  <c r="B102" i="3"/>
  <c r="BC102" i="3"/>
  <c r="B103" i="3"/>
  <c r="BC103" i="3"/>
  <c r="B104" i="3"/>
  <c r="BC104" i="3"/>
  <c r="B105" i="3"/>
  <c r="BC105" i="3"/>
  <c r="B106" i="3"/>
  <c r="BC106" i="3"/>
  <c r="B107" i="3"/>
  <c r="BC107" i="3"/>
  <c r="B108" i="3"/>
  <c r="BC108" i="3"/>
  <c r="B109" i="3"/>
  <c r="BC109" i="3"/>
  <c r="B110" i="3"/>
  <c r="BC110" i="3"/>
  <c r="B111" i="3"/>
  <c r="BC111" i="3"/>
  <c r="B112" i="3"/>
  <c r="BC112" i="3"/>
  <c r="B113" i="3"/>
  <c r="BC113" i="3"/>
  <c r="B114" i="3"/>
  <c r="BC114" i="3"/>
  <c r="B115" i="3"/>
  <c r="BC115" i="3"/>
  <c r="B116" i="3"/>
  <c r="BC116" i="3"/>
  <c r="B117" i="3"/>
  <c r="BC117" i="3"/>
  <c r="B118" i="3"/>
  <c r="BC118" i="3"/>
  <c r="B119" i="3"/>
  <c r="BC119" i="3"/>
  <c r="B120" i="3"/>
  <c r="BC120" i="3"/>
  <c r="B121" i="3"/>
  <c r="BC121" i="3"/>
  <c r="B122" i="3"/>
  <c r="BC122" i="3"/>
  <c r="B123" i="3"/>
  <c r="BC123" i="3"/>
  <c r="B124" i="3"/>
  <c r="BC124" i="3"/>
  <c r="B125" i="3"/>
  <c r="BC125" i="3"/>
  <c r="B126" i="3"/>
  <c r="BC126" i="3"/>
  <c r="B127" i="3"/>
  <c r="BC127" i="3"/>
  <c r="B128" i="3"/>
  <c r="BC128" i="3"/>
  <c r="B129" i="3"/>
  <c r="BC129" i="3"/>
  <c r="B130" i="3"/>
  <c r="BC130" i="3"/>
  <c r="B131" i="3"/>
  <c r="BC131" i="3"/>
  <c r="B132" i="3"/>
  <c r="BC132" i="3"/>
  <c r="B133" i="3"/>
  <c r="BC133" i="3"/>
  <c r="B134" i="3"/>
  <c r="BC134" i="3"/>
  <c r="B135" i="3"/>
  <c r="BC135" i="3"/>
  <c r="B136" i="3"/>
  <c r="BC136" i="3"/>
  <c r="B137" i="3"/>
  <c r="BC137" i="3"/>
  <c r="B138" i="3"/>
  <c r="BC138" i="3"/>
  <c r="B139" i="3"/>
  <c r="BC139" i="3"/>
  <c r="B140" i="3"/>
  <c r="BC140" i="3"/>
  <c r="B141" i="3"/>
  <c r="BC141" i="3"/>
  <c r="B142" i="3"/>
  <c r="BC142" i="3"/>
  <c r="B143" i="3"/>
  <c r="BC143" i="3"/>
  <c r="B144" i="3"/>
  <c r="BC144" i="3"/>
  <c r="B145" i="3"/>
  <c r="BC145" i="3"/>
  <c r="B146" i="3"/>
  <c r="BC146" i="3"/>
  <c r="B147" i="3"/>
  <c r="BC147" i="3"/>
  <c r="B148" i="3"/>
  <c r="BC148" i="3"/>
  <c r="B149" i="3"/>
  <c r="BC149" i="3"/>
  <c r="B150" i="3"/>
  <c r="BC150" i="3"/>
  <c r="B151" i="3"/>
  <c r="BC151" i="3"/>
  <c r="B152" i="3"/>
  <c r="BC152" i="3"/>
  <c r="B153" i="3"/>
  <c r="BC153" i="3"/>
  <c r="B22" i="3"/>
  <c r="BC22" i="3"/>
  <c r="B23" i="3"/>
  <c r="BC23" i="3"/>
  <c r="B24" i="3"/>
  <c r="BC24" i="3"/>
  <c r="B25" i="3"/>
  <c r="BC25" i="3"/>
  <c r="B26" i="3"/>
  <c r="BC26" i="3"/>
  <c r="B27" i="3"/>
  <c r="BC27" i="3"/>
  <c r="B28" i="3"/>
  <c r="BC28" i="3"/>
  <c r="B29" i="3"/>
  <c r="BC29" i="3"/>
  <c r="B30" i="3"/>
  <c r="BC30" i="3"/>
  <c r="B31" i="3"/>
  <c r="BC31" i="3"/>
  <c r="B32" i="3"/>
  <c r="BC32" i="3"/>
  <c r="B33" i="3"/>
  <c r="BC33" i="3"/>
  <c r="B34" i="3"/>
  <c r="BC34" i="3"/>
  <c r="B35" i="3"/>
  <c r="BC35" i="3"/>
  <c r="B36" i="3"/>
  <c r="BC36" i="3"/>
  <c r="B37" i="3"/>
  <c r="BC37" i="3"/>
  <c r="B38" i="3"/>
  <c r="BC38" i="3"/>
  <c r="B39" i="3"/>
  <c r="BC39" i="3"/>
  <c r="B40" i="3"/>
  <c r="BC40" i="3"/>
  <c r="B41" i="3"/>
  <c r="BC41" i="3"/>
  <c r="B42" i="3"/>
  <c r="BC42" i="3"/>
  <c r="B43" i="3"/>
  <c r="BC43" i="3"/>
  <c r="B44" i="3"/>
  <c r="BC44" i="3"/>
  <c r="B45" i="3"/>
  <c r="BC45" i="3"/>
  <c r="B46" i="3"/>
  <c r="BC46" i="3"/>
  <c r="B47" i="3"/>
  <c r="BC47" i="3"/>
  <c r="B48" i="3"/>
  <c r="BC48" i="3"/>
  <c r="B49" i="3"/>
  <c r="BC49" i="3"/>
  <c r="B50" i="3"/>
  <c r="BC50" i="3"/>
  <c r="B51" i="3"/>
  <c r="BC51" i="3"/>
  <c r="B52" i="3"/>
  <c r="BC52" i="3"/>
  <c r="B53" i="3"/>
  <c r="BC53" i="3"/>
  <c r="B54" i="3"/>
  <c r="BC54" i="3"/>
  <c r="B55" i="3"/>
  <c r="BC55" i="3"/>
  <c r="B56" i="3"/>
  <c r="BC56" i="3"/>
  <c r="B57" i="3"/>
  <c r="BC57" i="3"/>
  <c r="B58" i="3"/>
  <c r="BC58" i="3"/>
  <c r="B59" i="3"/>
  <c r="BC59" i="3"/>
  <c r="B60" i="3"/>
  <c r="BC60" i="3"/>
  <c r="B61" i="3"/>
  <c r="BC61" i="3"/>
  <c r="B6" i="3"/>
  <c r="BC6" i="3"/>
  <c r="B7" i="3"/>
  <c r="BC7" i="3"/>
  <c r="B8" i="3"/>
  <c r="BC8" i="3"/>
  <c r="B9" i="3"/>
  <c r="BC9" i="3"/>
  <c r="B10" i="3"/>
  <c r="BC10" i="3"/>
  <c r="B11" i="3"/>
  <c r="BC11" i="3"/>
  <c r="B12" i="3"/>
  <c r="BC12" i="3"/>
  <c r="B13" i="3"/>
  <c r="BC13" i="3"/>
  <c r="B14" i="3"/>
  <c r="BC14" i="3"/>
  <c r="B15" i="3"/>
  <c r="BC15" i="3"/>
  <c r="B16" i="3"/>
  <c r="BC16" i="3"/>
  <c r="B17" i="3"/>
  <c r="BC17" i="3"/>
  <c r="B18" i="3"/>
  <c r="BC18" i="3"/>
  <c r="B19" i="3"/>
  <c r="BC19" i="3"/>
  <c r="B20" i="3"/>
  <c r="BC20" i="3"/>
  <c r="B21" i="3"/>
  <c r="BC21" i="3"/>
  <c r="B5" i="3"/>
  <c r="BC5" i="3"/>
  <c r="B4" i="3"/>
  <c r="BC4" i="3"/>
  <c r="B3" i="3"/>
  <c r="BC3" i="3"/>
  <c r="B171" i="3"/>
  <c r="BC171" i="3"/>
  <c r="B172" i="3"/>
  <c r="BC172" i="3"/>
  <c r="B173" i="3"/>
  <c r="BC173" i="3"/>
  <c r="B174" i="3"/>
  <c r="BC174" i="3"/>
  <c r="B175" i="3"/>
  <c r="BC175" i="3"/>
  <c r="B176" i="3"/>
  <c r="BC176" i="3"/>
  <c r="B177" i="3"/>
  <c r="BC177" i="3"/>
  <c r="B178" i="3"/>
  <c r="BC178" i="3"/>
  <c r="B179" i="3"/>
  <c r="BC179" i="3"/>
  <c r="B180" i="3"/>
  <c r="BC180" i="3"/>
  <c r="B181" i="3"/>
  <c r="BC181" i="3"/>
  <c r="B182" i="3"/>
  <c r="BC182" i="3"/>
  <c r="B183" i="3"/>
  <c r="BC183" i="3"/>
  <c r="B184" i="3"/>
  <c r="BC184" i="3"/>
  <c r="B185" i="3"/>
  <c r="BC185" i="3"/>
  <c r="B186" i="3"/>
  <c r="BC186" i="3"/>
  <c r="B187" i="3"/>
  <c r="BC187" i="3"/>
  <c r="B188" i="3"/>
  <c r="BC188" i="3"/>
  <c r="B189" i="3"/>
  <c r="BC189" i="3"/>
  <c r="B190" i="3"/>
  <c r="BC190" i="3"/>
  <c r="B191" i="3"/>
  <c r="BC191" i="3"/>
  <c r="B192" i="3"/>
  <c r="BC192" i="3"/>
  <c r="B193" i="3"/>
  <c r="BC193" i="3"/>
  <c r="B194" i="3"/>
  <c r="BC194" i="3"/>
  <c r="B195" i="3"/>
  <c r="BC195" i="3"/>
  <c r="B196" i="3"/>
  <c r="BC196" i="3"/>
  <c r="B197" i="3"/>
  <c r="BC197" i="3"/>
  <c r="B198" i="3"/>
  <c r="BC198" i="3"/>
  <c r="B199" i="3"/>
  <c r="BC199" i="3"/>
  <c r="B200" i="3"/>
  <c r="BC200" i="3"/>
  <c r="B201" i="3"/>
  <c r="BC201" i="3"/>
  <c r="B202" i="3"/>
  <c r="BC202" i="3"/>
  <c r="B203" i="3"/>
  <c r="BC203" i="3"/>
  <c r="B204" i="3"/>
  <c r="BC204" i="3"/>
  <c r="B205" i="3"/>
  <c r="BC205" i="3"/>
  <c r="B206" i="3"/>
  <c r="BC206" i="3"/>
  <c r="B207" i="3"/>
  <c r="BC207" i="3"/>
  <c r="B208" i="3"/>
  <c r="BC208" i="3"/>
  <c r="B209" i="3"/>
  <c r="BC209" i="3"/>
  <c r="B210" i="3"/>
  <c r="BC210" i="3"/>
  <c r="B211" i="3"/>
  <c r="BC211" i="3"/>
  <c r="B212" i="3"/>
  <c r="BC212" i="3"/>
  <c r="B213" i="3"/>
  <c r="BC213" i="3"/>
  <c r="B214" i="3"/>
  <c r="BC214" i="3"/>
  <c r="B215" i="3"/>
  <c r="BC215" i="3"/>
  <c r="B216" i="3"/>
  <c r="BC216" i="3"/>
  <c r="B217" i="3"/>
  <c r="BC217" i="3"/>
  <c r="B218" i="3"/>
  <c r="BC218" i="3"/>
  <c r="B219" i="3"/>
  <c r="BC219" i="3"/>
  <c r="B220" i="3"/>
  <c r="BC220" i="3"/>
  <c r="B221" i="3"/>
  <c r="BC221" i="3"/>
  <c r="B222" i="3"/>
  <c r="BC222" i="3"/>
  <c r="B223" i="3"/>
  <c r="BC223" i="3"/>
  <c r="B224" i="3"/>
  <c r="BC224" i="3"/>
  <c r="B225" i="3"/>
  <c r="BC225" i="3"/>
  <c r="B226" i="3"/>
  <c r="BC226" i="3"/>
  <c r="B227" i="3"/>
  <c r="BC227" i="3"/>
  <c r="B228" i="3"/>
  <c r="BC228" i="3"/>
  <c r="B229" i="3"/>
  <c r="BC229" i="3"/>
  <c r="B230" i="3"/>
  <c r="BC230" i="3"/>
  <c r="B231" i="3"/>
  <c r="BC231" i="3"/>
  <c r="B232" i="3"/>
  <c r="BC232" i="3"/>
  <c r="B233" i="3"/>
  <c r="BC233" i="3"/>
  <c r="B234" i="3"/>
  <c r="BC234" i="3"/>
  <c r="B235" i="3"/>
  <c r="BC235" i="3"/>
  <c r="B236" i="3"/>
  <c r="BC236" i="3"/>
  <c r="B237" i="3"/>
  <c r="BC237" i="3"/>
  <c r="B238" i="3"/>
  <c r="BC238" i="3"/>
  <c r="B239" i="3"/>
  <c r="BC239" i="3"/>
  <c r="B240" i="3"/>
  <c r="BC240" i="3"/>
  <c r="B241" i="3"/>
  <c r="BC241" i="3"/>
  <c r="B242" i="3"/>
  <c r="BC242" i="3"/>
  <c r="B243" i="3"/>
  <c r="BC243" i="3"/>
  <c r="B244" i="3"/>
  <c r="BC244" i="3"/>
  <c r="B245" i="3"/>
  <c r="BC245" i="3"/>
  <c r="B246" i="3"/>
  <c r="BC246" i="3"/>
  <c r="B247" i="3"/>
  <c r="BC247" i="3"/>
  <c r="B248" i="3"/>
  <c r="BC248" i="3"/>
  <c r="B249" i="3"/>
  <c r="BC249" i="3"/>
  <c r="B250" i="3"/>
  <c r="BC250" i="3"/>
  <c r="B251" i="3"/>
  <c r="BC251" i="3"/>
  <c r="B252" i="3"/>
  <c r="BC252" i="3"/>
  <c r="B253" i="3"/>
  <c r="BC253" i="3"/>
  <c r="B254" i="3"/>
  <c r="BC254" i="3"/>
  <c r="B255" i="3"/>
  <c r="BC255" i="3"/>
  <c r="B256" i="3"/>
  <c r="BC256" i="3"/>
  <c r="B257" i="3"/>
  <c r="BC257" i="3"/>
  <c r="B258" i="3"/>
  <c r="BC258" i="3"/>
  <c r="B259" i="3"/>
  <c r="BC259" i="3"/>
  <c r="B260" i="3"/>
  <c r="BC260" i="3"/>
  <c r="B261" i="3"/>
  <c r="BC261" i="3"/>
  <c r="B262" i="3"/>
  <c r="BC262" i="3"/>
  <c r="B263" i="3"/>
  <c r="BC263" i="3"/>
  <c r="B264" i="3"/>
  <c r="BC264" i="3"/>
  <c r="B265" i="3"/>
  <c r="BC265" i="3"/>
  <c r="B266" i="3"/>
  <c r="BC266" i="3"/>
  <c r="B267" i="3"/>
  <c r="BC267" i="3"/>
  <c r="B268" i="3"/>
  <c r="BC268" i="3"/>
  <c r="B269" i="3"/>
  <c r="BC269" i="3"/>
  <c r="B270" i="3"/>
  <c r="BC270" i="3"/>
  <c r="B271" i="3"/>
  <c r="BC271" i="3"/>
  <c r="B272" i="3"/>
  <c r="BC272" i="3"/>
  <c r="B273" i="3"/>
  <c r="BC273" i="3"/>
  <c r="B274" i="3"/>
  <c r="BC274" i="3"/>
  <c r="B275" i="3"/>
  <c r="BC275" i="3"/>
  <c r="B276" i="3"/>
  <c r="BC276" i="3"/>
  <c r="B277" i="3"/>
  <c r="BC277" i="3"/>
  <c r="B278" i="3"/>
  <c r="BC278" i="3"/>
  <c r="B279" i="3"/>
  <c r="BC279" i="3"/>
  <c r="B280" i="3"/>
  <c r="BC280" i="3"/>
  <c r="B281" i="3"/>
  <c r="BC281" i="3"/>
  <c r="B282" i="3"/>
  <c r="BC282" i="3"/>
  <c r="B283" i="3"/>
  <c r="BC283" i="3"/>
  <c r="B284" i="3"/>
  <c r="BC284" i="3"/>
  <c r="B285" i="3"/>
  <c r="BC285" i="3"/>
  <c r="B286" i="3"/>
  <c r="BC286" i="3"/>
  <c r="B287" i="3"/>
  <c r="BC287" i="3"/>
  <c r="B288" i="3"/>
  <c r="BC288" i="3"/>
  <c r="B289" i="3"/>
  <c r="BC289" i="3"/>
  <c r="B290" i="3"/>
  <c r="BC290" i="3"/>
  <c r="B291" i="3"/>
  <c r="BC291" i="3"/>
  <c r="B292" i="3"/>
  <c r="BC292" i="3"/>
  <c r="B293" i="3"/>
  <c r="BC293" i="3"/>
  <c r="B294" i="3"/>
  <c r="BC294" i="3"/>
  <c r="B295" i="3"/>
  <c r="BC295" i="3"/>
  <c r="B296" i="3"/>
  <c r="BC296" i="3"/>
  <c r="B297" i="3"/>
  <c r="BC297" i="3"/>
  <c r="B298" i="3"/>
  <c r="BC298" i="3"/>
  <c r="B299" i="3"/>
  <c r="BC299" i="3"/>
  <c r="B300" i="3"/>
  <c r="BC300" i="3"/>
  <c r="B301" i="3"/>
  <c r="BC301" i="3"/>
  <c r="B302" i="3"/>
  <c r="BC302" i="3"/>
  <c r="B303" i="3"/>
  <c r="BC303" i="3"/>
  <c r="B304" i="3"/>
  <c r="BC304" i="3"/>
  <c r="B305" i="3"/>
  <c r="BC305" i="3"/>
  <c r="B306" i="3"/>
  <c r="BC306" i="3"/>
  <c r="B307" i="3"/>
  <c r="BC307" i="3"/>
  <c r="B308" i="3"/>
  <c r="BC308" i="3"/>
  <c r="B309" i="3"/>
  <c r="BC309" i="3"/>
  <c r="B310" i="3"/>
  <c r="BC310" i="3"/>
  <c r="B311" i="3"/>
  <c r="BC311" i="3"/>
  <c r="B312" i="3"/>
  <c r="BC312" i="3"/>
  <c r="B313" i="3"/>
  <c r="BC313" i="3"/>
  <c r="B314" i="3"/>
  <c r="BC314" i="3"/>
  <c r="B315" i="3"/>
  <c r="BC315" i="3"/>
  <c r="B316" i="3"/>
  <c r="BC316" i="3"/>
  <c r="B317" i="3"/>
  <c r="BC317" i="3"/>
  <c r="B318" i="3"/>
  <c r="BC318" i="3"/>
  <c r="B319" i="3"/>
  <c r="BC319" i="3"/>
  <c r="B320" i="3"/>
  <c r="BC320" i="3"/>
  <c r="B321" i="3"/>
  <c r="BC321" i="3"/>
  <c r="B322" i="3"/>
  <c r="BC322" i="3"/>
  <c r="B323" i="3"/>
  <c r="BC323" i="3"/>
  <c r="B324" i="3"/>
  <c r="BC324" i="3"/>
  <c r="B325" i="3"/>
  <c r="BC325" i="3"/>
  <c r="B326" i="3"/>
  <c r="BC326" i="3"/>
  <c r="B327" i="3"/>
  <c r="BC327" i="3"/>
  <c r="B328" i="3"/>
  <c r="BC328" i="3"/>
  <c r="B329" i="3"/>
  <c r="BC329" i="3"/>
  <c r="B330" i="3"/>
  <c r="BC330" i="3"/>
  <c r="B331" i="3"/>
  <c r="BC331" i="3"/>
  <c r="B332" i="3"/>
  <c r="BC332" i="3"/>
  <c r="B333" i="3"/>
  <c r="BC333" i="3"/>
  <c r="B334" i="3"/>
  <c r="BC334" i="3"/>
  <c r="B335" i="3"/>
  <c r="BC335" i="3"/>
  <c r="B336" i="3"/>
  <c r="BC336" i="3"/>
  <c r="B337" i="3"/>
  <c r="BC337" i="3"/>
  <c r="B338" i="3"/>
  <c r="BC338" i="3"/>
  <c r="B339" i="3"/>
  <c r="BC339" i="3"/>
  <c r="B340" i="3"/>
  <c r="BC340" i="3"/>
  <c r="B341" i="3"/>
  <c r="BC341" i="3"/>
  <c r="B342" i="3"/>
  <c r="BC342" i="3"/>
  <c r="B343" i="3"/>
  <c r="BC343" i="3"/>
  <c r="B344" i="3"/>
  <c r="BC344" i="3"/>
  <c r="B345" i="3"/>
  <c r="BC345" i="3"/>
  <c r="B346" i="3"/>
  <c r="BC346" i="3"/>
  <c r="B347" i="3"/>
  <c r="BC347" i="3"/>
  <c r="B348" i="3"/>
  <c r="BC348" i="3"/>
  <c r="B349" i="3"/>
  <c r="BC349" i="3"/>
  <c r="B350" i="3"/>
  <c r="BC350" i="3"/>
  <c r="B351" i="3"/>
  <c r="BC351" i="3"/>
  <c r="B352" i="3"/>
  <c r="BC352" i="3"/>
  <c r="B353" i="3"/>
  <c r="BC353" i="3"/>
  <c r="B354" i="3"/>
  <c r="BC354" i="3"/>
  <c r="B355" i="3"/>
  <c r="BC355" i="3"/>
  <c r="B356" i="3"/>
  <c r="BC356" i="3"/>
  <c r="B357" i="3"/>
  <c r="BC357" i="3"/>
  <c r="B358" i="3"/>
  <c r="BC358" i="3"/>
  <c r="B359" i="3"/>
  <c r="BC359" i="3"/>
  <c r="B360" i="3"/>
  <c r="BC360" i="3"/>
  <c r="B361" i="3"/>
  <c r="BC361" i="3"/>
  <c r="B362" i="3"/>
  <c r="BC362" i="3"/>
  <c r="B363" i="3"/>
  <c r="BC363" i="3"/>
  <c r="B364" i="3"/>
  <c r="BC364" i="3"/>
  <c r="B365" i="3"/>
  <c r="BC365" i="3"/>
  <c r="B366" i="3"/>
  <c r="BC366" i="3"/>
  <c r="B367" i="3"/>
  <c r="BC367" i="3"/>
  <c r="B368" i="3"/>
  <c r="BC368" i="3"/>
  <c r="B369" i="3"/>
  <c r="BC369" i="3"/>
  <c r="B370" i="3"/>
  <c r="BC370" i="3"/>
  <c r="B170" i="3"/>
  <c r="BC170" i="3"/>
  <c r="P361" i="3"/>
  <c r="V361"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2" i="3"/>
  <c r="V363" i="3"/>
  <c r="V364" i="3"/>
  <c r="V365" i="3"/>
  <c r="V366" i="3"/>
  <c r="V367" i="3"/>
  <c r="V368" i="3"/>
  <c r="V369" i="3"/>
  <c r="V370" i="3"/>
  <c r="W361" i="3"/>
  <c r="AQ361"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4" i="3"/>
  <c r="AQ195" i="3"/>
  <c r="AQ196" i="3"/>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Q222" i="3"/>
  <c r="AQ223" i="3"/>
  <c r="AQ224" i="3"/>
  <c r="AQ225" i="3"/>
  <c r="AQ226" i="3"/>
  <c r="AQ227" i="3"/>
  <c r="AQ228" i="3"/>
  <c r="AQ229" i="3"/>
  <c r="AQ230" i="3"/>
  <c r="AQ231" i="3"/>
  <c r="AQ232" i="3"/>
  <c r="AQ233" i="3"/>
  <c r="AQ234" i="3"/>
  <c r="AQ235" i="3"/>
  <c r="AQ236" i="3"/>
  <c r="AQ237" i="3"/>
  <c r="AQ238" i="3"/>
  <c r="AQ239" i="3"/>
  <c r="AQ240" i="3"/>
  <c r="AQ241" i="3"/>
  <c r="AQ242" i="3"/>
  <c r="AQ243" i="3"/>
  <c r="AQ244" i="3"/>
  <c r="AQ245" i="3"/>
  <c r="AQ246" i="3"/>
  <c r="AQ247" i="3"/>
  <c r="AQ248" i="3"/>
  <c r="AQ249" i="3"/>
  <c r="AQ250" i="3"/>
  <c r="AQ251" i="3"/>
  <c r="AQ252" i="3"/>
  <c r="AQ253" i="3"/>
  <c r="AQ254" i="3"/>
  <c r="AQ255" i="3"/>
  <c r="AQ256" i="3"/>
  <c r="AQ257" i="3"/>
  <c r="AQ258" i="3"/>
  <c r="AQ259" i="3"/>
  <c r="AQ260" i="3"/>
  <c r="AQ261" i="3"/>
  <c r="AQ262" i="3"/>
  <c r="AQ263" i="3"/>
  <c r="AQ264" i="3"/>
  <c r="AQ265" i="3"/>
  <c r="AQ266" i="3"/>
  <c r="AQ267" i="3"/>
  <c r="AQ268" i="3"/>
  <c r="AQ269" i="3"/>
  <c r="AQ270" i="3"/>
  <c r="AQ271" i="3"/>
  <c r="AQ272" i="3"/>
  <c r="AQ273" i="3"/>
  <c r="AQ274" i="3"/>
  <c r="AQ275" i="3"/>
  <c r="AQ276" i="3"/>
  <c r="AQ277" i="3"/>
  <c r="AQ278" i="3"/>
  <c r="AQ279" i="3"/>
  <c r="AQ280" i="3"/>
  <c r="AQ281" i="3"/>
  <c r="AQ282" i="3"/>
  <c r="AQ283" i="3"/>
  <c r="AQ284" i="3"/>
  <c r="AQ285" i="3"/>
  <c r="AQ286" i="3"/>
  <c r="AQ287" i="3"/>
  <c r="AQ288" i="3"/>
  <c r="AQ289" i="3"/>
  <c r="AQ290" i="3"/>
  <c r="AQ291" i="3"/>
  <c r="AQ292" i="3"/>
  <c r="AQ293" i="3"/>
  <c r="AQ294" i="3"/>
  <c r="AQ295" i="3"/>
  <c r="AQ296" i="3"/>
  <c r="AQ297" i="3"/>
  <c r="AQ298" i="3"/>
  <c r="AQ299" i="3"/>
  <c r="AQ300" i="3"/>
  <c r="AQ301" i="3"/>
  <c r="AQ302" i="3"/>
  <c r="AQ303" i="3"/>
  <c r="AQ304" i="3"/>
  <c r="AQ305" i="3"/>
  <c r="AQ306" i="3"/>
  <c r="AQ307" i="3"/>
  <c r="AQ308" i="3"/>
  <c r="AQ309" i="3"/>
  <c r="AQ310" i="3"/>
  <c r="AQ311" i="3"/>
  <c r="AQ312" i="3"/>
  <c r="AQ313" i="3"/>
  <c r="AQ314" i="3"/>
  <c r="AQ315" i="3"/>
  <c r="AQ316" i="3"/>
  <c r="AQ317" i="3"/>
  <c r="AQ318" i="3"/>
  <c r="AQ319" i="3"/>
  <c r="AQ320" i="3"/>
  <c r="AQ321" i="3"/>
  <c r="AQ322" i="3"/>
  <c r="AQ323" i="3"/>
  <c r="AQ324" i="3"/>
  <c r="AQ325" i="3"/>
  <c r="AQ326" i="3"/>
  <c r="AQ327" i="3"/>
  <c r="AQ328" i="3"/>
  <c r="AQ329" i="3"/>
  <c r="AQ330" i="3"/>
  <c r="AQ331" i="3"/>
  <c r="AQ332" i="3"/>
  <c r="AQ333" i="3"/>
  <c r="AQ334" i="3"/>
  <c r="AQ335" i="3"/>
  <c r="AQ336" i="3"/>
  <c r="AQ337" i="3"/>
  <c r="AQ338" i="3"/>
  <c r="AQ339" i="3"/>
  <c r="AQ340" i="3"/>
  <c r="AQ341" i="3"/>
  <c r="AQ342" i="3"/>
  <c r="AQ343" i="3"/>
  <c r="AQ344" i="3"/>
  <c r="AQ345" i="3"/>
  <c r="AQ346" i="3"/>
  <c r="AQ347" i="3"/>
  <c r="AQ348" i="3"/>
  <c r="AQ349" i="3"/>
  <c r="AQ350" i="3"/>
  <c r="AQ351" i="3"/>
  <c r="AQ352" i="3"/>
  <c r="AQ353" i="3"/>
  <c r="AQ354" i="3"/>
  <c r="AQ355" i="3"/>
  <c r="AQ356" i="3"/>
  <c r="AQ357" i="3"/>
  <c r="AQ358" i="3"/>
  <c r="AQ359" i="3"/>
  <c r="AQ360" i="3"/>
  <c r="AQ362" i="3"/>
  <c r="AQ363" i="3"/>
  <c r="AQ364" i="3"/>
  <c r="AQ365" i="3"/>
  <c r="AQ366" i="3"/>
  <c r="AQ367" i="3"/>
  <c r="AQ368" i="3"/>
  <c r="AQ369" i="3"/>
  <c r="AQ370" i="3"/>
  <c r="AR361" i="3"/>
  <c r="AJ361"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170"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3" i="3"/>
  <c r="I171" i="3"/>
  <c r="P171" i="3"/>
  <c r="W171" i="3"/>
  <c r="AR171" i="3"/>
  <c r="AJ171" i="3"/>
  <c r="I172" i="3"/>
  <c r="P172" i="3"/>
  <c r="W172" i="3"/>
  <c r="AR172" i="3"/>
  <c r="AJ172" i="3"/>
  <c r="I173" i="3"/>
  <c r="P173" i="3"/>
  <c r="W173" i="3"/>
  <c r="AR173" i="3"/>
  <c r="AJ173" i="3"/>
  <c r="I174" i="3"/>
  <c r="P174" i="3"/>
  <c r="W174" i="3"/>
  <c r="AR174" i="3"/>
  <c r="AJ174" i="3"/>
  <c r="I175" i="3"/>
  <c r="P175" i="3"/>
  <c r="W175" i="3"/>
  <c r="AR175" i="3"/>
  <c r="AJ175" i="3"/>
  <c r="I176" i="3"/>
  <c r="P176" i="3"/>
  <c r="W176" i="3"/>
  <c r="AR176" i="3"/>
  <c r="AJ176" i="3"/>
  <c r="I177" i="3"/>
  <c r="P177" i="3"/>
  <c r="W177" i="3"/>
  <c r="AR177" i="3"/>
  <c r="AJ177" i="3"/>
  <c r="I178" i="3"/>
  <c r="P178" i="3"/>
  <c r="W178" i="3"/>
  <c r="AR178" i="3"/>
  <c r="AJ178" i="3"/>
  <c r="I179" i="3"/>
  <c r="P179" i="3"/>
  <c r="W179" i="3"/>
  <c r="AR179" i="3"/>
  <c r="AJ179" i="3"/>
  <c r="I180" i="3"/>
  <c r="P180" i="3"/>
  <c r="W180" i="3"/>
  <c r="AR180" i="3"/>
  <c r="AJ180" i="3"/>
  <c r="I181" i="3"/>
  <c r="P181" i="3"/>
  <c r="W181" i="3"/>
  <c r="AR181" i="3"/>
  <c r="AJ181" i="3"/>
  <c r="I182" i="3"/>
  <c r="P182" i="3"/>
  <c r="W182" i="3"/>
  <c r="AR182" i="3"/>
  <c r="AJ182" i="3"/>
  <c r="I183" i="3"/>
  <c r="P183" i="3"/>
  <c r="W183" i="3"/>
  <c r="AR183" i="3"/>
  <c r="AJ183" i="3"/>
  <c r="I184" i="3"/>
  <c r="P184" i="3"/>
  <c r="W184" i="3"/>
  <c r="AR184" i="3"/>
  <c r="AJ184" i="3"/>
  <c r="I185" i="3"/>
  <c r="P185" i="3"/>
  <c r="W185" i="3"/>
  <c r="AR185" i="3"/>
  <c r="AJ185" i="3"/>
  <c r="I186" i="3"/>
  <c r="P186" i="3"/>
  <c r="W186" i="3"/>
  <c r="AR186" i="3"/>
  <c r="AJ186" i="3"/>
  <c r="I187" i="3"/>
  <c r="P187" i="3"/>
  <c r="W187" i="3"/>
  <c r="AR187" i="3"/>
  <c r="AJ187" i="3"/>
  <c r="I188" i="3"/>
  <c r="P188" i="3"/>
  <c r="W188" i="3"/>
  <c r="AR188" i="3"/>
  <c r="AJ188" i="3"/>
  <c r="I189" i="3"/>
  <c r="P189" i="3"/>
  <c r="W189" i="3"/>
  <c r="AR189" i="3"/>
  <c r="AJ189" i="3"/>
  <c r="I190" i="3"/>
  <c r="P190" i="3"/>
  <c r="W190" i="3"/>
  <c r="AR190" i="3"/>
  <c r="AJ190" i="3"/>
  <c r="I191" i="3"/>
  <c r="P191" i="3"/>
  <c r="W191" i="3"/>
  <c r="AR191" i="3"/>
  <c r="AJ191" i="3"/>
  <c r="I192" i="3"/>
  <c r="P192" i="3"/>
  <c r="W192" i="3"/>
  <c r="AR192" i="3"/>
  <c r="AJ192" i="3"/>
  <c r="I193" i="3"/>
  <c r="P193" i="3"/>
  <c r="W193" i="3"/>
  <c r="AR193" i="3"/>
  <c r="AJ193" i="3"/>
  <c r="I194" i="3"/>
  <c r="P194" i="3"/>
  <c r="W194" i="3"/>
  <c r="AR194" i="3"/>
  <c r="AJ194" i="3"/>
  <c r="I195" i="3"/>
  <c r="P195" i="3"/>
  <c r="W195" i="3"/>
  <c r="AR195" i="3"/>
  <c r="AJ195" i="3"/>
  <c r="I196" i="3"/>
  <c r="P196" i="3"/>
  <c r="W196" i="3"/>
  <c r="AR196" i="3"/>
  <c r="AJ196" i="3"/>
  <c r="I197" i="3"/>
  <c r="P197" i="3"/>
  <c r="W197" i="3"/>
  <c r="AR197" i="3"/>
  <c r="AJ197" i="3"/>
  <c r="I198" i="3"/>
  <c r="P198" i="3"/>
  <c r="W198" i="3"/>
  <c r="AR198" i="3"/>
  <c r="AJ198" i="3"/>
  <c r="I199" i="3"/>
  <c r="P199" i="3"/>
  <c r="W199" i="3"/>
  <c r="AR199" i="3"/>
  <c r="AJ199" i="3"/>
  <c r="I200" i="3"/>
  <c r="P200" i="3"/>
  <c r="W200" i="3"/>
  <c r="AR200" i="3"/>
  <c r="AJ200" i="3"/>
  <c r="I201" i="3"/>
  <c r="P201" i="3"/>
  <c r="W201" i="3"/>
  <c r="AR201" i="3"/>
  <c r="AJ201" i="3"/>
  <c r="I202" i="3"/>
  <c r="P202" i="3"/>
  <c r="W202" i="3"/>
  <c r="AR202" i="3"/>
  <c r="AJ202" i="3"/>
  <c r="I203" i="3"/>
  <c r="P203" i="3"/>
  <c r="W203" i="3"/>
  <c r="AR203" i="3"/>
  <c r="AJ203" i="3"/>
  <c r="I204" i="3"/>
  <c r="P204" i="3"/>
  <c r="W204" i="3"/>
  <c r="AR204" i="3"/>
  <c r="AJ204" i="3"/>
  <c r="I205" i="3"/>
  <c r="P205" i="3"/>
  <c r="W205" i="3"/>
  <c r="AR205" i="3"/>
  <c r="AJ205" i="3"/>
  <c r="I206" i="3"/>
  <c r="P206" i="3"/>
  <c r="W206" i="3"/>
  <c r="AR206" i="3"/>
  <c r="AJ206" i="3"/>
  <c r="I207" i="3"/>
  <c r="P207" i="3"/>
  <c r="W207" i="3"/>
  <c r="AR207" i="3"/>
  <c r="AJ207" i="3"/>
  <c r="I208" i="3"/>
  <c r="P208" i="3"/>
  <c r="W208" i="3"/>
  <c r="AR208" i="3"/>
  <c r="AJ208" i="3"/>
  <c r="I209" i="3"/>
  <c r="P209" i="3"/>
  <c r="W209" i="3"/>
  <c r="AR209" i="3"/>
  <c r="AJ209" i="3"/>
  <c r="I210" i="3"/>
  <c r="P210" i="3"/>
  <c r="W210" i="3"/>
  <c r="AR210" i="3"/>
  <c r="AJ210" i="3"/>
  <c r="I211" i="3"/>
  <c r="P211" i="3"/>
  <c r="W211" i="3"/>
  <c r="AR211" i="3"/>
  <c r="AJ211" i="3"/>
  <c r="I212" i="3"/>
  <c r="P212" i="3"/>
  <c r="W212" i="3"/>
  <c r="AR212" i="3"/>
  <c r="AJ212" i="3"/>
  <c r="I213" i="3"/>
  <c r="P213" i="3"/>
  <c r="W213" i="3"/>
  <c r="AR213" i="3"/>
  <c r="AJ213" i="3"/>
  <c r="I214" i="3"/>
  <c r="P214" i="3"/>
  <c r="W214" i="3"/>
  <c r="AR214" i="3"/>
  <c r="AJ214" i="3"/>
  <c r="I215" i="3"/>
  <c r="P215" i="3"/>
  <c r="W215" i="3"/>
  <c r="AR215" i="3"/>
  <c r="AJ215" i="3"/>
  <c r="I216" i="3"/>
  <c r="P216" i="3"/>
  <c r="W216" i="3"/>
  <c r="AR216" i="3"/>
  <c r="AJ216" i="3"/>
  <c r="I217" i="3"/>
  <c r="P217" i="3"/>
  <c r="W217" i="3"/>
  <c r="AR217" i="3"/>
  <c r="AJ217" i="3"/>
  <c r="I218" i="3"/>
  <c r="P218" i="3"/>
  <c r="W218" i="3"/>
  <c r="AR218" i="3"/>
  <c r="AJ218" i="3"/>
  <c r="I219" i="3"/>
  <c r="P219" i="3"/>
  <c r="W219" i="3"/>
  <c r="AR219" i="3"/>
  <c r="AJ219" i="3"/>
  <c r="I220" i="3"/>
  <c r="P220" i="3"/>
  <c r="W220" i="3"/>
  <c r="AR220" i="3"/>
  <c r="AJ220" i="3"/>
  <c r="I221" i="3"/>
  <c r="P221" i="3"/>
  <c r="W221" i="3"/>
  <c r="AR221" i="3"/>
  <c r="AJ221" i="3"/>
  <c r="I222" i="3"/>
  <c r="P222" i="3"/>
  <c r="W222" i="3"/>
  <c r="AR222" i="3"/>
  <c r="AJ222" i="3"/>
  <c r="I223" i="3"/>
  <c r="P223" i="3"/>
  <c r="W223" i="3"/>
  <c r="AR223" i="3"/>
  <c r="AJ223" i="3"/>
  <c r="I224" i="3"/>
  <c r="P224" i="3"/>
  <c r="W224" i="3"/>
  <c r="AR224" i="3"/>
  <c r="AJ224" i="3"/>
  <c r="I225" i="3"/>
  <c r="P225" i="3"/>
  <c r="W225" i="3"/>
  <c r="AR225" i="3"/>
  <c r="AJ225" i="3"/>
  <c r="I226" i="3"/>
  <c r="P226" i="3"/>
  <c r="W226" i="3"/>
  <c r="AR226" i="3"/>
  <c r="AJ226" i="3"/>
  <c r="I227" i="3"/>
  <c r="P227" i="3"/>
  <c r="W227" i="3"/>
  <c r="AR227" i="3"/>
  <c r="AJ227" i="3"/>
  <c r="I228" i="3"/>
  <c r="P228" i="3"/>
  <c r="W228" i="3"/>
  <c r="AR228" i="3"/>
  <c r="AJ228" i="3"/>
  <c r="I229" i="3"/>
  <c r="P229" i="3"/>
  <c r="W229" i="3"/>
  <c r="AR229" i="3"/>
  <c r="AJ229" i="3"/>
  <c r="I230" i="3"/>
  <c r="P230" i="3"/>
  <c r="W230" i="3"/>
  <c r="AR230" i="3"/>
  <c r="AJ230" i="3"/>
  <c r="I231" i="3"/>
  <c r="P231" i="3"/>
  <c r="W231" i="3"/>
  <c r="AR231" i="3"/>
  <c r="AJ231" i="3"/>
  <c r="I232" i="3"/>
  <c r="P232" i="3"/>
  <c r="W232" i="3"/>
  <c r="AR232" i="3"/>
  <c r="AJ232" i="3"/>
  <c r="I233" i="3"/>
  <c r="P233" i="3"/>
  <c r="W233" i="3"/>
  <c r="AR233" i="3"/>
  <c r="AJ233" i="3"/>
  <c r="I234" i="3"/>
  <c r="P234" i="3"/>
  <c r="W234" i="3"/>
  <c r="AR234" i="3"/>
  <c r="AJ234" i="3"/>
  <c r="I235" i="3"/>
  <c r="P235" i="3"/>
  <c r="W235" i="3"/>
  <c r="AR235" i="3"/>
  <c r="AJ235" i="3"/>
  <c r="I236" i="3"/>
  <c r="P236" i="3"/>
  <c r="W236" i="3"/>
  <c r="AR236" i="3"/>
  <c r="AJ236" i="3"/>
  <c r="I237" i="3"/>
  <c r="P237" i="3"/>
  <c r="W237" i="3"/>
  <c r="AR237" i="3"/>
  <c r="AJ237" i="3"/>
  <c r="I238" i="3"/>
  <c r="P238" i="3"/>
  <c r="W238" i="3"/>
  <c r="AR238" i="3"/>
  <c r="AJ238" i="3"/>
  <c r="I239" i="3"/>
  <c r="P239" i="3"/>
  <c r="W239" i="3"/>
  <c r="AR239" i="3"/>
  <c r="AJ239" i="3"/>
  <c r="I240" i="3"/>
  <c r="P240" i="3"/>
  <c r="W240" i="3"/>
  <c r="AR240" i="3"/>
  <c r="AJ240" i="3"/>
  <c r="I241" i="3"/>
  <c r="P241" i="3"/>
  <c r="W241" i="3"/>
  <c r="AR241" i="3"/>
  <c r="AJ241" i="3"/>
  <c r="I242" i="3"/>
  <c r="P242" i="3"/>
  <c r="W242" i="3"/>
  <c r="AR242" i="3"/>
  <c r="AJ242" i="3"/>
  <c r="I243" i="3"/>
  <c r="P243" i="3"/>
  <c r="W243" i="3"/>
  <c r="AR243" i="3"/>
  <c r="AJ243" i="3"/>
  <c r="I244" i="3"/>
  <c r="P244" i="3"/>
  <c r="W244" i="3"/>
  <c r="AR244" i="3"/>
  <c r="AJ244" i="3"/>
  <c r="I245" i="3"/>
  <c r="P245" i="3"/>
  <c r="W245" i="3"/>
  <c r="AR245" i="3"/>
  <c r="AJ245" i="3"/>
  <c r="I246" i="3"/>
  <c r="P246" i="3"/>
  <c r="W246" i="3"/>
  <c r="AR246" i="3"/>
  <c r="AJ246" i="3"/>
  <c r="I247" i="3"/>
  <c r="P247" i="3"/>
  <c r="W247" i="3"/>
  <c r="AR247" i="3"/>
  <c r="AJ247" i="3"/>
  <c r="I248" i="3"/>
  <c r="P248" i="3"/>
  <c r="W248" i="3"/>
  <c r="AR248" i="3"/>
  <c r="AJ248" i="3"/>
  <c r="I249" i="3"/>
  <c r="P249" i="3"/>
  <c r="W249" i="3"/>
  <c r="AR249" i="3"/>
  <c r="AJ249" i="3"/>
  <c r="I250" i="3"/>
  <c r="P250" i="3"/>
  <c r="W250" i="3"/>
  <c r="AR250" i="3"/>
  <c r="AJ250" i="3"/>
  <c r="I251" i="3"/>
  <c r="P251" i="3"/>
  <c r="W251" i="3"/>
  <c r="AR251" i="3"/>
  <c r="AJ251" i="3"/>
  <c r="I252" i="3"/>
  <c r="P252" i="3"/>
  <c r="W252" i="3"/>
  <c r="AR252" i="3"/>
  <c r="AJ252" i="3"/>
  <c r="I253" i="3"/>
  <c r="P253" i="3"/>
  <c r="W253" i="3"/>
  <c r="AR253" i="3"/>
  <c r="AJ253" i="3"/>
  <c r="I254" i="3"/>
  <c r="P254" i="3"/>
  <c r="W254" i="3"/>
  <c r="AR254" i="3"/>
  <c r="AJ254" i="3"/>
  <c r="I255" i="3"/>
  <c r="P255" i="3"/>
  <c r="W255" i="3"/>
  <c r="AR255" i="3"/>
  <c r="AJ255" i="3"/>
  <c r="I256" i="3"/>
  <c r="P256" i="3"/>
  <c r="W256" i="3"/>
  <c r="AR256" i="3"/>
  <c r="AJ256" i="3"/>
  <c r="I257" i="3"/>
  <c r="P257" i="3"/>
  <c r="W257" i="3"/>
  <c r="AR257" i="3"/>
  <c r="AJ257" i="3"/>
  <c r="I258" i="3"/>
  <c r="P258" i="3"/>
  <c r="W258" i="3"/>
  <c r="AR258" i="3"/>
  <c r="AJ258" i="3"/>
  <c r="I259" i="3"/>
  <c r="P259" i="3"/>
  <c r="W259" i="3"/>
  <c r="AR259" i="3"/>
  <c r="AJ259" i="3"/>
  <c r="I260" i="3"/>
  <c r="P260" i="3"/>
  <c r="W260" i="3"/>
  <c r="AR260" i="3"/>
  <c r="AJ260" i="3"/>
  <c r="I261" i="3"/>
  <c r="P261" i="3"/>
  <c r="W261" i="3"/>
  <c r="AR261" i="3"/>
  <c r="AJ261" i="3"/>
  <c r="I262" i="3"/>
  <c r="P262" i="3"/>
  <c r="W262" i="3"/>
  <c r="AR262" i="3"/>
  <c r="AJ262" i="3"/>
  <c r="I263" i="3"/>
  <c r="P263" i="3"/>
  <c r="W263" i="3"/>
  <c r="AR263" i="3"/>
  <c r="AJ263" i="3"/>
  <c r="I264" i="3"/>
  <c r="P264" i="3"/>
  <c r="W264" i="3"/>
  <c r="AR264" i="3"/>
  <c r="AJ264" i="3"/>
  <c r="I265" i="3"/>
  <c r="P265" i="3"/>
  <c r="W265" i="3"/>
  <c r="AR265" i="3"/>
  <c r="AJ265" i="3"/>
  <c r="I266" i="3"/>
  <c r="P266" i="3"/>
  <c r="W266" i="3"/>
  <c r="AR266" i="3"/>
  <c r="AJ266" i="3"/>
  <c r="I267" i="3"/>
  <c r="P267" i="3"/>
  <c r="W267" i="3"/>
  <c r="AR267" i="3"/>
  <c r="AJ267" i="3"/>
  <c r="I268" i="3"/>
  <c r="P268" i="3"/>
  <c r="W268" i="3"/>
  <c r="AR268" i="3"/>
  <c r="AJ268" i="3"/>
  <c r="I269" i="3"/>
  <c r="P269" i="3"/>
  <c r="W269" i="3"/>
  <c r="AR269" i="3"/>
  <c r="AJ269" i="3"/>
  <c r="I270" i="3"/>
  <c r="P270" i="3"/>
  <c r="W270" i="3"/>
  <c r="AR270" i="3"/>
  <c r="AJ270" i="3"/>
  <c r="I271" i="3"/>
  <c r="P271" i="3"/>
  <c r="W271" i="3"/>
  <c r="AR271" i="3"/>
  <c r="AJ271" i="3"/>
  <c r="I272" i="3"/>
  <c r="P272" i="3"/>
  <c r="W272" i="3"/>
  <c r="AR272" i="3"/>
  <c r="AJ272" i="3"/>
  <c r="I273" i="3"/>
  <c r="P273" i="3"/>
  <c r="W273" i="3"/>
  <c r="AR273" i="3"/>
  <c r="AJ273" i="3"/>
  <c r="I274" i="3"/>
  <c r="P274" i="3"/>
  <c r="W274" i="3"/>
  <c r="AR274" i="3"/>
  <c r="AJ274" i="3"/>
  <c r="I275" i="3"/>
  <c r="P275" i="3"/>
  <c r="W275" i="3"/>
  <c r="AR275" i="3"/>
  <c r="AJ275" i="3"/>
  <c r="I276" i="3"/>
  <c r="P276" i="3"/>
  <c r="W276" i="3"/>
  <c r="AR276" i="3"/>
  <c r="AJ276" i="3"/>
  <c r="I277" i="3"/>
  <c r="P277" i="3"/>
  <c r="W277" i="3"/>
  <c r="AR277" i="3"/>
  <c r="AJ277" i="3"/>
  <c r="I278" i="3"/>
  <c r="P278" i="3"/>
  <c r="W278" i="3"/>
  <c r="AR278" i="3"/>
  <c r="AJ278" i="3"/>
  <c r="I279" i="3"/>
  <c r="P279" i="3"/>
  <c r="W279" i="3"/>
  <c r="AR279" i="3"/>
  <c r="AJ279" i="3"/>
  <c r="I280" i="3"/>
  <c r="P280" i="3"/>
  <c r="W280" i="3"/>
  <c r="AR280" i="3"/>
  <c r="AJ280" i="3"/>
  <c r="I281" i="3"/>
  <c r="P281" i="3"/>
  <c r="W281" i="3"/>
  <c r="AR281" i="3"/>
  <c r="AJ281" i="3"/>
  <c r="I282" i="3"/>
  <c r="P282" i="3"/>
  <c r="W282" i="3"/>
  <c r="AR282" i="3"/>
  <c r="AJ282" i="3"/>
  <c r="I283" i="3"/>
  <c r="P283" i="3"/>
  <c r="W283" i="3"/>
  <c r="AR283" i="3"/>
  <c r="AJ283" i="3"/>
  <c r="I284" i="3"/>
  <c r="P284" i="3"/>
  <c r="W284" i="3"/>
  <c r="AR284" i="3"/>
  <c r="AJ284" i="3"/>
  <c r="I285" i="3"/>
  <c r="P285" i="3"/>
  <c r="W285" i="3"/>
  <c r="AR285" i="3"/>
  <c r="AJ285" i="3"/>
  <c r="I286" i="3"/>
  <c r="P286" i="3"/>
  <c r="W286" i="3"/>
  <c r="AR286" i="3"/>
  <c r="AJ286" i="3"/>
  <c r="I287" i="3"/>
  <c r="P287" i="3"/>
  <c r="W287" i="3"/>
  <c r="AR287" i="3"/>
  <c r="AJ287" i="3"/>
  <c r="I288" i="3"/>
  <c r="P288" i="3"/>
  <c r="W288" i="3"/>
  <c r="AR288" i="3"/>
  <c r="AJ288" i="3"/>
  <c r="I289" i="3"/>
  <c r="P289" i="3"/>
  <c r="W289" i="3"/>
  <c r="AR289" i="3"/>
  <c r="AJ289" i="3"/>
  <c r="I290" i="3"/>
  <c r="P290" i="3"/>
  <c r="W290" i="3"/>
  <c r="AR290" i="3"/>
  <c r="AJ290" i="3"/>
  <c r="I291" i="3"/>
  <c r="P291" i="3"/>
  <c r="W291" i="3"/>
  <c r="AR291" i="3"/>
  <c r="AJ291" i="3"/>
  <c r="I292" i="3"/>
  <c r="P292" i="3"/>
  <c r="W292" i="3"/>
  <c r="AR292" i="3"/>
  <c r="AJ292" i="3"/>
  <c r="I293" i="3"/>
  <c r="P293" i="3"/>
  <c r="W293" i="3"/>
  <c r="AR293" i="3"/>
  <c r="AJ293" i="3"/>
  <c r="I294" i="3"/>
  <c r="P294" i="3"/>
  <c r="W294" i="3"/>
  <c r="AR294" i="3"/>
  <c r="AJ294" i="3"/>
  <c r="I295" i="3"/>
  <c r="P295" i="3"/>
  <c r="W295" i="3"/>
  <c r="AR295" i="3"/>
  <c r="AJ295" i="3"/>
  <c r="I296" i="3"/>
  <c r="P296" i="3"/>
  <c r="W296" i="3"/>
  <c r="AR296" i="3"/>
  <c r="AJ296" i="3"/>
  <c r="I297" i="3"/>
  <c r="P297" i="3"/>
  <c r="W297" i="3"/>
  <c r="AR297" i="3"/>
  <c r="AJ297" i="3"/>
  <c r="I298" i="3"/>
  <c r="P298" i="3"/>
  <c r="W298" i="3"/>
  <c r="AR298" i="3"/>
  <c r="AJ298" i="3"/>
  <c r="I299" i="3"/>
  <c r="P299" i="3"/>
  <c r="W299" i="3"/>
  <c r="AR299" i="3"/>
  <c r="AJ299" i="3"/>
  <c r="I300" i="3"/>
  <c r="P300" i="3"/>
  <c r="W300" i="3"/>
  <c r="AR300" i="3"/>
  <c r="AJ300" i="3"/>
  <c r="I301" i="3"/>
  <c r="P301" i="3"/>
  <c r="W301" i="3"/>
  <c r="AR301" i="3"/>
  <c r="AJ301" i="3"/>
  <c r="I302" i="3"/>
  <c r="P302" i="3"/>
  <c r="W302" i="3"/>
  <c r="AR302" i="3"/>
  <c r="AJ302" i="3"/>
  <c r="I303" i="3"/>
  <c r="P303" i="3"/>
  <c r="W303" i="3"/>
  <c r="AR303" i="3"/>
  <c r="AJ303" i="3"/>
  <c r="I304" i="3"/>
  <c r="P304" i="3"/>
  <c r="W304" i="3"/>
  <c r="AR304" i="3"/>
  <c r="AJ304" i="3"/>
  <c r="I305" i="3"/>
  <c r="P305" i="3"/>
  <c r="W305" i="3"/>
  <c r="AR305" i="3"/>
  <c r="AJ305" i="3"/>
  <c r="I306" i="3"/>
  <c r="P306" i="3"/>
  <c r="W306" i="3"/>
  <c r="AR306" i="3"/>
  <c r="AJ306" i="3"/>
  <c r="I307" i="3"/>
  <c r="P307" i="3"/>
  <c r="W307" i="3"/>
  <c r="AR307" i="3"/>
  <c r="AJ307" i="3"/>
  <c r="I308" i="3"/>
  <c r="P308" i="3"/>
  <c r="W308" i="3"/>
  <c r="AR308" i="3"/>
  <c r="AJ308" i="3"/>
  <c r="I309" i="3"/>
  <c r="P309" i="3"/>
  <c r="W309" i="3"/>
  <c r="AR309" i="3"/>
  <c r="AJ309" i="3"/>
  <c r="I310" i="3"/>
  <c r="P310" i="3"/>
  <c r="W310" i="3"/>
  <c r="AR310" i="3"/>
  <c r="AJ310" i="3"/>
  <c r="I311" i="3"/>
  <c r="P311" i="3"/>
  <c r="W311" i="3"/>
  <c r="AR311" i="3"/>
  <c r="AJ311" i="3"/>
  <c r="I312" i="3"/>
  <c r="P312" i="3"/>
  <c r="W312" i="3"/>
  <c r="AR312" i="3"/>
  <c r="AJ312" i="3"/>
  <c r="I313" i="3"/>
  <c r="P313" i="3"/>
  <c r="W313" i="3"/>
  <c r="AR313" i="3"/>
  <c r="AJ313" i="3"/>
  <c r="I314" i="3"/>
  <c r="P314" i="3"/>
  <c r="W314" i="3"/>
  <c r="AR314" i="3"/>
  <c r="AJ314" i="3"/>
  <c r="I315" i="3"/>
  <c r="P315" i="3"/>
  <c r="W315" i="3"/>
  <c r="AR315" i="3"/>
  <c r="AJ315" i="3"/>
  <c r="I316" i="3"/>
  <c r="P316" i="3"/>
  <c r="W316" i="3"/>
  <c r="AR316" i="3"/>
  <c r="AJ316" i="3"/>
  <c r="I317" i="3"/>
  <c r="P317" i="3"/>
  <c r="W317" i="3"/>
  <c r="AR317" i="3"/>
  <c r="AJ317" i="3"/>
  <c r="I318" i="3"/>
  <c r="P318" i="3"/>
  <c r="W318" i="3"/>
  <c r="AR318" i="3"/>
  <c r="AJ318" i="3"/>
  <c r="I319" i="3"/>
  <c r="P319" i="3"/>
  <c r="W319" i="3"/>
  <c r="AR319" i="3"/>
  <c r="AJ319" i="3"/>
  <c r="I320" i="3"/>
  <c r="P320" i="3"/>
  <c r="W320" i="3"/>
  <c r="AR320" i="3"/>
  <c r="AJ320" i="3"/>
  <c r="I321" i="3"/>
  <c r="P321" i="3"/>
  <c r="W321" i="3"/>
  <c r="AR321" i="3"/>
  <c r="AJ321" i="3"/>
  <c r="I322" i="3"/>
  <c r="P322" i="3"/>
  <c r="W322" i="3"/>
  <c r="AR322" i="3"/>
  <c r="AJ322" i="3"/>
  <c r="I323" i="3"/>
  <c r="P323" i="3"/>
  <c r="W323" i="3"/>
  <c r="AR323" i="3"/>
  <c r="AJ323" i="3"/>
  <c r="I324" i="3"/>
  <c r="P324" i="3"/>
  <c r="W324" i="3"/>
  <c r="AR324" i="3"/>
  <c r="AJ324" i="3"/>
  <c r="I325" i="3"/>
  <c r="P325" i="3"/>
  <c r="W325" i="3"/>
  <c r="AR325" i="3"/>
  <c r="AJ325" i="3"/>
  <c r="I326" i="3"/>
  <c r="P326" i="3"/>
  <c r="W326" i="3"/>
  <c r="AR326" i="3"/>
  <c r="AJ326" i="3"/>
  <c r="I327" i="3"/>
  <c r="P327" i="3"/>
  <c r="W327" i="3"/>
  <c r="AR327" i="3"/>
  <c r="AJ327" i="3"/>
  <c r="I328" i="3"/>
  <c r="P328" i="3"/>
  <c r="W328" i="3"/>
  <c r="AR328" i="3"/>
  <c r="AJ328" i="3"/>
  <c r="I329" i="3"/>
  <c r="P329" i="3"/>
  <c r="W329" i="3"/>
  <c r="AR329" i="3"/>
  <c r="AJ329" i="3"/>
  <c r="I330" i="3"/>
  <c r="P330" i="3"/>
  <c r="W330" i="3"/>
  <c r="AR330" i="3"/>
  <c r="AJ330" i="3"/>
  <c r="I331" i="3"/>
  <c r="P331" i="3"/>
  <c r="W331" i="3"/>
  <c r="AR331" i="3"/>
  <c r="AJ331" i="3"/>
  <c r="I332" i="3"/>
  <c r="P332" i="3"/>
  <c r="W332" i="3"/>
  <c r="AR332" i="3"/>
  <c r="AJ332" i="3"/>
  <c r="I333" i="3"/>
  <c r="P333" i="3"/>
  <c r="W333" i="3"/>
  <c r="AR333" i="3"/>
  <c r="AJ333" i="3"/>
  <c r="I334" i="3"/>
  <c r="P334" i="3"/>
  <c r="W334" i="3"/>
  <c r="AR334" i="3"/>
  <c r="AJ334" i="3"/>
  <c r="I335" i="3"/>
  <c r="P335" i="3"/>
  <c r="W335" i="3"/>
  <c r="AR335" i="3"/>
  <c r="AJ335" i="3"/>
  <c r="I336" i="3"/>
  <c r="P336" i="3"/>
  <c r="W336" i="3"/>
  <c r="AR336" i="3"/>
  <c r="AJ336" i="3"/>
  <c r="I337" i="3"/>
  <c r="P337" i="3"/>
  <c r="W337" i="3"/>
  <c r="AR337" i="3"/>
  <c r="AJ337" i="3"/>
  <c r="I338" i="3"/>
  <c r="P338" i="3"/>
  <c r="W338" i="3"/>
  <c r="AR338" i="3"/>
  <c r="AJ338" i="3"/>
  <c r="I339" i="3"/>
  <c r="P339" i="3"/>
  <c r="W339" i="3"/>
  <c r="AR339" i="3"/>
  <c r="AJ339" i="3"/>
  <c r="I340" i="3"/>
  <c r="P340" i="3"/>
  <c r="W340" i="3"/>
  <c r="AR340" i="3"/>
  <c r="AJ340" i="3"/>
  <c r="I341" i="3"/>
  <c r="P341" i="3"/>
  <c r="W341" i="3"/>
  <c r="AR341" i="3"/>
  <c r="AJ341" i="3"/>
  <c r="I342" i="3"/>
  <c r="P342" i="3"/>
  <c r="W342" i="3"/>
  <c r="AR342" i="3"/>
  <c r="AJ342" i="3"/>
  <c r="I343" i="3"/>
  <c r="P343" i="3"/>
  <c r="W343" i="3"/>
  <c r="AR343" i="3"/>
  <c r="AJ343" i="3"/>
  <c r="I344" i="3"/>
  <c r="P344" i="3"/>
  <c r="W344" i="3"/>
  <c r="AR344" i="3"/>
  <c r="AJ344" i="3"/>
  <c r="I345" i="3"/>
  <c r="P345" i="3"/>
  <c r="W345" i="3"/>
  <c r="AR345" i="3"/>
  <c r="AJ345" i="3"/>
  <c r="I346" i="3"/>
  <c r="P346" i="3"/>
  <c r="W346" i="3"/>
  <c r="AR346" i="3"/>
  <c r="AJ346" i="3"/>
  <c r="I347" i="3"/>
  <c r="P347" i="3"/>
  <c r="W347" i="3"/>
  <c r="AR347" i="3"/>
  <c r="AJ347" i="3"/>
  <c r="I348" i="3"/>
  <c r="P348" i="3"/>
  <c r="W348" i="3"/>
  <c r="AR348" i="3"/>
  <c r="AJ348" i="3"/>
  <c r="I349" i="3"/>
  <c r="P349" i="3"/>
  <c r="W349" i="3"/>
  <c r="AR349" i="3"/>
  <c r="AJ349" i="3"/>
  <c r="I350" i="3"/>
  <c r="P350" i="3"/>
  <c r="W350" i="3"/>
  <c r="AR350" i="3"/>
  <c r="AJ350" i="3"/>
  <c r="I351" i="3"/>
  <c r="P351" i="3"/>
  <c r="W351" i="3"/>
  <c r="AR351" i="3"/>
  <c r="AJ351" i="3"/>
  <c r="I352" i="3"/>
  <c r="P352" i="3"/>
  <c r="W352" i="3"/>
  <c r="AR352" i="3"/>
  <c r="AJ352" i="3"/>
  <c r="I353" i="3"/>
  <c r="P353" i="3"/>
  <c r="W353" i="3"/>
  <c r="AR353" i="3"/>
  <c r="AJ353" i="3"/>
  <c r="I354" i="3"/>
  <c r="P354" i="3"/>
  <c r="W354" i="3"/>
  <c r="AR354" i="3"/>
  <c r="AJ354" i="3"/>
  <c r="I355" i="3"/>
  <c r="P355" i="3"/>
  <c r="W355" i="3"/>
  <c r="AR355" i="3"/>
  <c r="AJ355" i="3"/>
  <c r="I356" i="3"/>
  <c r="P356" i="3"/>
  <c r="W356" i="3"/>
  <c r="AR356" i="3"/>
  <c r="AJ356" i="3"/>
  <c r="I357" i="3"/>
  <c r="P357" i="3"/>
  <c r="W357" i="3"/>
  <c r="AR357" i="3"/>
  <c r="AJ357" i="3"/>
  <c r="I358" i="3"/>
  <c r="P358" i="3"/>
  <c r="W358" i="3"/>
  <c r="AR358" i="3"/>
  <c r="AJ358" i="3"/>
  <c r="I359" i="3"/>
  <c r="P359" i="3"/>
  <c r="W359" i="3"/>
  <c r="AR359" i="3"/>
  <c r="AJ359" i="3"/>
  <c r="I360" i="3"/>
  <c r="P360" i="3"/>
  <c r="W360" i="3"/>
  <c r="AR360" i="3"/>
  <c r="AJ360" i="3"/>
  <c r="I361" i="3"/>
  <c r="I362" i="3"/>
  <c r="P362" i="3"/>
  <c r="W362" i="3"/>
  <c r="AR362" i="3"/>
  <c r="AJ362" i="3"/>
  <c r="I363" i="3"/>
  <c r="P363" i="3"/>
  <c r="W363" i="3"/>
  <c r="AR363" i="3"/>
  <c r="AJ363" i="3"/>
  <c r="I364" i="3"/>
  <c r="P364" i="3"/>
  <c r="W364" i="3"/>
  <c r="AR364" i="3"/>
  <c r="AJ364" i="3"/>
  <c r="I365" i="3"/>
  <c r="P365" i="3"/>
  <c r="W365" i="3"/>
  <c r="AR365" i="3"/>
  <c r="AJ365" i="3"/>
  <c r="I366" i="3"/>
  <c r="P366" i="3"/>
  <c r="W366" i="3"/>
  <c r="AR366" i="3"/>
  <c r="AJ366" i="3"/>
  <c r="I367" i="3"/>
  <c r="P367" i="3"/>
  <c r="W367" i="3"/>
  <c r="AR367" i="3"/>
  <c r="AJ367" i="3"/>
  <c r="I368" i="3"/>
  <c r="P368" i="3"/>
  <c r="W368" i="3"/>
  <c r="AR368" i="3"/>
  <c r="AJ368" i="3"/>
  <c r="I369" i="3"/>
  <c r="P369" i="3"/>
  <c r="W369" i="3"/>
  <c r="AR369" i="3"/>
  <c r="AJ369" i="3"/>
  <c r="I370" i="3"/>
  <c r="P370" i="3"/>
  <c r="W370" i="3"/>
  <c r="AR370" i="3"/>
  <c r="AJ370" i="3"/>
  <c r="I170" i="3"/>
  <c r="P170" i="3"/>
  <c r="W170" i="3"/>
  <c r="AR170" i="3"/>
  <c r="AJ170" i="3"/>
  <c r="I4" i="3"/>
  <c r="P4" i="3"/>
  <c r="V4" i="3"/>
  <c r="V3"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W4" i="3"/>
  <c r="AQ4" i="3"/>
  <c r="AQ3"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R4" i="3"/>
  <c r="AJ4" i="3"/>
  <c r="I5" i="3"/>
  <c r="P5" i="3"/>
  <c r="W5" i="3"/>
  <c r="AR5" i="3"/>
  <c r="AJ5" i="3"/>
  <c r="I6" i="3"/>
  <c r="P6" i="3"/>
  <c r="W6" i="3"/>
  <c r="AR6" i="3"/>
  <c r="AJ6" i="3"/>
  <c r="I7" i="3"/>
  <c r="P7" i="3"/>
  <c r="W7" i="3"/>
  <c r="AR7" i="3"/>
  <c r="AJ7" i="3"/>
  <c r="I8" i="3"/>
  <c r="P8" i="3"/>
  <c r="W8" i="3"/>
  <c r="AR8" i="3"/>
  <c r="AJ8" i="3"/>
  <c r="I9" i="3"/>
  <c r="P9" i="3"/>
  <c r="W9" i="3"/>
  <c r="AR9" i="3"/>
  <c r="AJ9" i="3"/>
  <c r="I10" i="3"/>
  <c r="P10" i="3"/>
  <c r="W10" i="3"/>
  <c r="AR10" i="3"/>
  <c r="AJ10" i="3"/>
  <c r="I11" i="3"/>
  <c r="P11" i="3"/>
  <c r="W11" i="3"/>
  <c r="AR11" i="3"/>
  <c r="AJ11" i="3"/>
  <c r="I12" i="3"/>
  <c r="P12" i="3"/>
  <c r="W12" i="3"/>
  <c r="AR12" i="3"/>
  <c r="AJ12" i="3"/>
  <c r="I13" i="3"/>
  <c r="P13" i="3"/>
  <c r="W13" i="3"/>
  <c r="AR13" i="3"/>
  <c r="AJ13" i="3"/>
  <c r="I14" i="3"/>
  <c r="P14" i="3"/>
  <c r="W14" i="3"/>
  <c r="AR14" i="3"/>
  <c r="AJ14" i="3"/>
  <c r="I15" i="3"/>
  <c r="P15" i="3"/>
  <c r="W15" i="3"/>
  <c r="AR15" i="3"/>
  <c r="AJ15" i="3"/>
  <c r="I16" i="3"/>
  <c r="P16" i="3"/>
  <c r="W16" i="3"/>
  <c r="AR16" i="3"/>
  <c r="AJ16" i="3"/>
  <c r="I17" i="3"/>
  <c r="P17" i="3"/>
  <c r="W17" i="3"/>
  <c r="AR17" i="3"/>
  <c r="AJ17" i="3"/>
  <c r="I18" i="3"/>
  <c r="P18" i="3"/>
  <c r="W18" i="3"/>
  <c r="AR18" i="3"/>
  <c r="AJ18" i="3"/>
  <c r="I19" i="3"/>
  <c r="P19" i="3"/>
  <c r="W19" i="3"/>
  <c r="AR19" i="3"/>
  <c r="AJ19" i="3"/>
  <c r="I20" i="3"/>
  <c r="P20" i="3"/>
  <c r="W20" i="3"/>
  <c r="AR20" i="3"/>
  <c r="AJ20" i="3"/>
  <c r="I21" i="3"/>
  <c r="P21" i="3"/>
  <c r="W21" i="3"/>
  <c r="AR21" i="3"/>
  <c r="AJ21" i="3"/>
  <c r="I22" i="3"/>
  <c r="P22" i="3"/>
  <c r="W22" i="3"/>
  <c r="AR22" i="3"/>
  <c r="AJ22" i="3"/>
  <c r="I23" i="3"/>
  <c r="P23" i="3"/>
  <c r="W23" i="3"/>
  <c r="AR23" i="3"/>
  <c r="AJ23" i="3"/>
  <c r="I24" i="3"/>
  <c r="P24" i="3"/>
  <c r="W24" i="3"/>
  <c r="AR24" i="3"/>
  <c r="AJ24" i="3"/>
  <c r="I25" i="3"/>
  <c r="P25" i="3"/>
  <c r="W25" i="3"/>
  <c r="AR25" i="3"/>
  <c r="AJ25" i="3"/>
  <c r="I26" i="3"/>
  <c r="P26" i="3"/>
  <c r="W26" i="3"/>
  <c r="AR26" i="3"/>
  <c r="AJ26" i="3"/>
  <c r="I27" i="3"/>
  <c r="P27" i="3"/>
  <c r="W27" i="3"/>
  <c r="AR27" i="3"/>
  <c r="AJ27" i="3"/>
  <c r="I28" i="3"/>
  <c r="P28" i="3"/>
  <c r="W28" i="3"/>
  <c r="AR28" i="3"/>
  <c r="AJ28" i="3"/>
  <c r="I29" i="3"/>
  <c r="P29" i="3"/>
  <c r="W29" i="3"/>
  <c r="AR29" i="3"/>
  <c r="AJ29" i="3"/>
  <c r="I30" i="3"/>
  <c r="P30" i="3"/>
  <c r="W30" i="3"/>
  <c r="AR30" i="3"/>
  <c r="AJ30" i="3"/>
  <c r="I31" i="3"/>
  <c r="P31" i="3"/>
  <c r="W31" i="3"/>
  <c r="AR31" i="3"/>
  <c r="AJ31" i="3"/>
  <c r="I32" i="3"/>
  <c r="P32" i="3"/>
  <c r="W32" i="3"/>
  <c r="AR32" i="3"/>
  <c r="AJ32" i="3"/>
  <c r="I33" i="3"/>
  <c r="P33" i="3"/>
  <c r="W33" i="3"/>
  <c r="AR33" i="3"/>
  <c r="AJ33" i="3"/>
  <c r="I34" i="3"/>
  <c r="P34" i="3"/>
  <c r="W34" i="3"/>
  <c r="AR34" i="3"/>
  <c r="AJ34" i="3"/>
  <c r="I35" i="3"/>
  <c r="P35" i="3"/>
  <c r="W35" i="3"/>
  <c r="AR35" i="3"/>
  <c r="AJ35" i="3"/>
  <c r="I36" i="3"/>
  <c r="P36" i="3"/>
  <c r="W36" i="3"/>
  <c r="AR36" i="3"/>
  <c r="AJ36" i="3"/>
  <c r="I37" i="3"/>
  <c r="P37" i="3"/>
  <c r="W37" i="3"/>
  <c r="AR37" i="3"/>
  <c r="AJ37" i="3"/>
  <c r="I38" i="3"/>
  <c r="P38" i="3"/>
  <c r="W38" i="3"/>
  <c r="AR38" i="3"/>
  <c r="AJ38" i="3"/>
  <c r="I39" i="3"/>
  <c r="P39" i="3"/>
  <c r="W39" i="3"/>
  <c r="AR39" i="3"/>
  <c r="AJ39" i="3"/>
  <c r="I40" i="3"/>
  <c r="P40" i="3"/>
  <c r="W40" i="3"/>
  <c r="AR40" i="3"/>
  <c r="AJ40" i="3"/>
  <c r="I41" i="3"/>
  <c r="P41" i="3"/>
  <c r="W41" i="3"/>
  <c r="AR41" i="3"/>
  <c r="AJ41" i="3"/>
  <c r="I42" i="3"/>
  <c r="P42" i="3"/>
  <c r="W42" i="3"/>
  <c r="AR42" i="3"/>
  <c r="AJ42" i="3"/>
  <c r="I43" i="3"/>
  <c r="P43" i="3"/>
  <c r="W43" i="3"/>
  <c r="AR43" i="3"/>
  <c r="AJ43" i="3"/>
  <c r="I44" i="3"/>
  <c r="P44" i="3"/>
  <c r="W44" i="3"/>
  <c r="AR44" i="3"/>
  <c r="AJ44" i="3"/>
  <c r="I45" i="3"/>
  <c r="P45" i="3"/>
  <c r="W45" i="3"/>
  <c r="AR45" i="3"/>
  <c r="AJ45" i="3"/>
  <c r="I46" i="3"/>
  <c r="P46" i="3"/>
  <c r="W46" i="3"/>
  <c r="AR46" i="3"/>
  <c r="AJ46" i="3"/>
  <c r="I47" i="3"/>
  <c r="P47" i="3"/>
  <c r="W47" i="3"/>
  <c r="AR47" i="3"/>
  <c r="AJ47" i="3"/>
  <c r="I48" i="3"/>
  <c r="P48" i="3"/>
  <c r="W48" i="3"/>
  <c r="AR48" i="3"/>
  <c r="AJ48" i="3"/>
  <c r="I49" i="3"/>
  <c r="P49" i="3"/>
  <c r="W49" i="3"/>
  <c r="AR49" i="3"/>
  <c r="AJ49" i="3"/>
  <c r="I50" i="3"/>
  <c r="P50" i="3"/>
  <c r="W50" i="3"/>
  <c r="AR50" i="3"/>
  <c r="AJ50" i="3"/>
  <c r="I51" i="3"/>
  <c r="P51" i="3"/>
  <c r="W51" i="3"/>
  <c r="AR51" i="3"/>
  <c r="AJ51" i="3"/>
  <c r="I52" i="3"/>
  <c r="P52" i="3"/>
  <c r="W52" i="3"/>
  <c r="AR52" i="3"/>
  <c r="AJ52" i="3"/>
  <c r="I53" i="3"/>
  <c r="P53" i="3"/>
  <c r="W53" i="3"/>
  <c r="AR53" i="3"/>
  <c r="AJ53" i="3"/>
  <c r="I54" i="3"/>
  <c r="P54" i="3"/>
  <c r="W54" i="3"/>
  <c r="AR54" i="3"/>
  <c r="AJ54" i="3"/>
  <c r="I55" i="3"/>
  <c r="P55" i="3"/>
  <c r="W55" i="3"/>
  <c r="AR55" i="3"/>
  <c r="AJ55" i="3"/>
  <c r="I56" i="3"/>
  <c r="P56" i="3"/>
  <c r="W56" i="3"/>
  <c r="AR56" i="3"/>
  <c r="AJ56" i="3"/>
  <c r="I57" i="3"/>
  <c r="P57" i="3"/>
  <c r="W57" i="3"/>
  <c r="AR57" i="3"/>
  <c r="AJ57" i="3"/>
  <c r="I58" i="3"/>
  <c r="P58" i="3"/>
  <c r="W58" i="3"/>
  <c r="AR58" i="3"/>
  <c r="AJ58" i="3"/>
  <c r="I59" i="3"/>
  <c r="P59" i="3"/>
  <c r="W59" i="3"/>
  <c r="AR59" i="3"/>
  <c r="AJ59" i="3"/>
  <c r="I60" i="3"/>
  <c r="P60" i="3"/>
  <c r="W60" i="3"/>
  <c r="AR60" i="3"/>
  <c r="AJ60" i="3"/>
  <c r="I61" i="3"/>
  <c r="P61" i="3"/>
  <c r="W61" i="3"/>
  <c r="AR61" i="3"/>
  <c r="AJ61" i="3"/>
  <c r="I62" i="3"/>
  <c r="P62" i="3"/>
  <c r="W62" i="3"/>
  <c r="AR62" i="3"/>
  <c r="AJ62" i="3"/>
  <c r="I63" i="3"/>
  <c r="P63" i="3"/>
  <c r="W63" i="3"/>
  <c r="AR63" i="3"/>
  <c r="AJ63" i="3"/>
  <c r="I64" i="3"/>
  <c r="P64" i="3"/>
  <c r="W64" i="3"/>
  <c r="AR64" i="3"/>
  <c r="AJ64" i="3"/>
  <c r="I65" i="3"/>
  <c r="P65" i="3"/>
  <c r="W65" i="3"/>
  <c r="AR65" i="3"/>
  <c r="AJ65" i="3"/>
  <c r="I66" i="3"/>
  <c r="P66" i="3"/>
  <c r="W66" i="3"/>
  <c r="AR66" i="3"/>
  <c r="AJ66" i="3"/>
  <c r="I67" i="3"/>
  <c r="P67" i="3"/>
  <c r="W67" i="3"/>
  <c r="AR67" i="3"/>
  <c r="AJ67" i="3"/>
  <c r="I68" i="3"/>
  <c r="P68" i="3"/>
  <c r="W68" i="3"/>
  <c r="AR68" i="3"/>
  <c r="AJ68" i="3"/>
  <c r="I69" i="3"/>
  <c r="P69" i="3"/>
  <c r="W69" i="3"/>
  <c r="AR69" i="3"/>
  <c r="AJ69" i="3"/>
  <c r="I70" i="3"/>
  <c r="P70" i="3"/>
  <c r="W70" i="3"/>
  <c r="AR70" i="3"/>
  <c r="AJ70" i="3"/>
  <c r="I71" i="3"/>
  <c r="P71" i="3"/>
  <c r="W71" i="3"/>
  <c r="AR71" i="3"/>
  <c r="AJ71" i="3"/>
  <c r="I72" i="3"/>
  <c r="P72" i="3"/>
  <c r="W72" i="3"/>
  <c r="AR72" i="3"/>
  <c r="AJ72" i="3"/>
  <c r="I73" i="3"/>
  <c r="P73" i="3"/>
  <c r="W73" i="3"/>
  <c r="AR73" i="3"/>
  <c r="AJ73" i="3"/>
  <c r="I74" i="3"/>
  <c r="P74" i="3"/>
  <c r="W74" i="3"/>
  <c r="AR74" i="3"/>
  <c r="AJ74" i="3"/>
  <c r="I75" i="3"/>
  <c r="P75" i="3"/>
  <c r="W75" i="3"/>
  <c r="AR75" i="3"/>
  <c r="AJ75" i="3"/>
  <c r="I76" i="3"/>
  <c r="P76" i="3"/>
  <c r="W76" i="3"/>
  <c r="AR76" i="3"/>
  <c r="AJ76" i="3"/>
  <c r="I77" i="3"/>
  <c r="P77" i="3"/>
  <c r="W77" i="3"/>
  <c r="AR77" i="3"/>
  <c r="AJ77" i="3"/>
  <c r="I78" i="3"/>
  <c r="P78" i="3"/>
  <c r="W78" i="3"/>
  <c r="AR78" i="3"/>
  <c r="AJ78" i="3"/>
  <c r="I79" i="3"/>
  <c r="P79" i="3"/>
  <c r="W79" i="3"/>
  <c r="AR79" i="3"/>
  <c r="AJ79" i="3"/>
  <c r="I80" i="3"/>
  <c r="P80" i="3"/>
  <c r="W80" i="3"/>
  <c r="AR80" i="3"/>
  <c r="AJ80" i="3"/>
  <c r="I81" i="3"/>
  <c r="P81" i="3"/>
  <c r="W81" i="3"/>
  <c r="AR81" i="3"/>
  <c r="AJ81" i="3"/>
  <c r="I82" i="3"/>
  <c r="P82" i="3"/>
  <c r="W82" i="3"/>
  <c r="AR82" i="3"/>
  <c r="AJ82" i="3"/>
  <c r="I83" i="3"/>
  <c r="P83" i="3"/>
  <c r="W83" i="3"/>
  <c r="AR83" i="3"/>
  <c r="AJ83" i="3"/>
  <c r="I84" i="3"/>
  <c r="P84" i="3"/>
  <c r="W84" i="3"/>
  <c r="AR84" i="3"/>
  <c r="AJ84" i="3"/>
  <c r="I85" i="3"/>
  <c r="P85" i="3"/>
  <c r="W85" i="3"/>
  <c r="AR85" i="3"/>
  <c r="AJ85" i="3"/>
  <c r="I86" i="3"/>
  <c r="P86" i="3"/>
  <c r="W86" i="3"/>
  <c r="AR86" i="3"/>
  <c r="AJ86" i="3"/>
  <c r="I87" i="3"/>
  <c r="P87" i="3"/>
  <c r="W87" i="3"/>
  <c r="AR87" i="3"/>
  <c r="AJ87" i="3"/>
  <c r="I88" i="3"/>
  <c r="P88" i="3"/>
  <c r="W88" i="3"/>
  <c r="AR88" i="3"/>
  <c r="AJ88" i="3"/>
  <c r="I89" i="3"/>
  <c r="P89" i="3"/>
  <c r="W89" i="3"/>
  <c r="AR89" i="3"/>
  <c r="AJ89" i="3"/>
  <c r="I90" i="3"/>
  <c r="P90" i="3"/>
  <c r="W90" i="3"/>
  <c r="AR90" i="3"/>
  <c r="AJ90" i="3"/>
  <c r="I91" i="3"/>
  <c r="P91" i="3"/>
  <c r="W91" i="3"/>
  <c r="AR91" i="3"/>
  <c r="AJ91" i="3"/>
  <c r="I92" i="3"/>
  <c r="P92" i="3"/>
  <c r="W92" i="3"/>
  <c r="AR92" i="3"/>
  <c r="AJ92" i="3"/>
  <c r="I93" i="3"/>
  <c r="P93" i="3"/>
  <c r="W93" i="3"/>
  <c r="AR93" i="3"/>
  <c r="AJ93" i="3"/>
  <c r="I94" i="3"/>
  <c r="P94" i="3"/>
  <c r="W94" i="3"/>
  <c r="AR94" i="3"/>
  <c r="AJ94" i="3"/>
  <c r="I95" i="3"/>
  <c r="P95" i="3"/>
  <c r="W95" i="3"/>
  <c r="AR95" i="3"/>
  <c r="AJ95" i="3"/>
  <c r="I96" i="3"/>
  <c r="P96" i="3"/>
  <c r="W96" i="3"/>
  <c r="AR96" i="3"/>
  <c r="AJ96" i="3"/>
  <c r="I97" i="3"/>
  <c r="P97" i="3"/>
  <c r="W97" i="3"/>
  <c r="AR97" i="3"/>
  <c r="AJ97" i="3"/>
  <c r="I98" i="3"/>
  <c r="P98" i="3"/>
  <c r="W98" i="3"/>
  <c r="AR98" i="3"/>
  <c r="AJ98" i="3"/>
  <c r="I99" i="3"/>
  <c r="P99" i="3"/>
  <c r="W99" i="3"/>
  <c r="AR99" i="3"/>
  <c r="AJ99" i="3"/>
  <c r="I100" i="3"/>
  <c r="P100" i="3"/>
  <c r="W100" i="3"/>
  <c r="AR100" i="3"/>
  <c r="AJ100" i="3"/>
  <c r="I101" i="3"/>
  <c r="P101" i="3"/>
  <c r="W101" i="3"/>
  <c r="AR101" i="3"/>
  <c r="AJ101" i="3"/>
  <c r="I102" i="3"/>
  <c r="P102" i="3"/>
  <c r="W102" i="3"/>
  <c r="AR102" i="3"/>
  <c r="AJ102" i="3"/>
  <c r="I103" i="3"/>
  <c r="P103" i="3"/>
  <c r="W103" i="3"/>
  <c r="AR103" i="3"/>
  <c r="AJ103" i="3"/>
  <c r="I104" i="3"/>
  <c r="P104" i="3"/>
  <c r="W104" i="3"/>
  <c r="AR104" i="3"/>
  <c r="AJ104" i="3"/>
  <c r="I105" i="3"/>
  <c r="P105" i="3"/>
  <c r="W105" i="3"/>
  <c r="AR105" i="3"/>
  <c r="AJ105" i="3"/>
  <c r="I106" i="3"/>
  <c r="P106" i="3"/>
  <c r="W106" i="3"/>
  <c r="AR106" i="3"/>
  <c r="AJ106" i="3"/>
  <c r="I107" i="3"/>
  <c r="P107" i="3"/>
  <c r="W107" i="3"/>
  <c r="AR107" i="3"/>
  <c r="AJ107" i="3"/>
  <c r="I108" i="3"/>
  <c r="P108" i="3"/>
  <c r="W108" i="3"/>
  <c r="AR108" i="3"/>
  <c r="AJ108" i="3"/>
  <c r="I109" i="3"/>
  <c r="P109" i="3"/>
  <c r="W109" i="3"/>
  <c r="AR109" i="3"/>
  <c r="AJ109" i="3"/>
  <c r="I110" i="3"/>
  <c r="P110" i="3"/>
  <c r="W110" i="3"/>
  <c r="AR110" i="3"/>
  <c r="AJ110" i="3"/>
  <c r="I111" i="3"/>
  <c r="P111" i="3"/>
  <c r="W111" i="3"/>
  <c r="AR111" i="3"/>
  <c r="AJ111" i="3"/>
  <c r="I112" i="3"/>
  <c r="P112" i="3"/>
  <c r="W112" i="3"/>
  <c r="AR112" i="3"/>
  <c r="AJ112" i="3"/>
  <c r="I113" i="3"/>
  <c r="P113" i="3"/>
  <c r="W113" i="3"/>
  <c r="AR113" i="3"/>
  <c r="AJ113" i="3"/>
  <c r="I114" i="3"/>
  <c r="P114" i="3"/>
  <c r="W114" i="3"/>
  <c r="AR114" i="3"/>
  <c r="AJ114" i="3"/>
  <c r="I115" i="3"/>
  <c r="P115" i="3"/>
  <c r="W115" i="3"/>
  <c r="AR115" i="3"/>
  <c r="AJ115" i="3"/>
  <c r="I116" i="3"/>
  <c r="P116" i="3"/>
  <c r="W116" i="3"/>
  <c r="AR116" i="3"/>
  <c r="AJ116" i="3"/>
  <c r="I117" i="3"/>
  <c r="P117" i="3"/>
  <c r="W117" i="3"/>
  <c r="AR117" i="3"/>
  <c r="AJ117" i="3"/>
  <c r="I118" i="3"/>
  <c r="P118" i="3"/>
  <c r="W118" i="3"/>
  <c r="AR118" i="3"/>
  <c r="AJ118" i="3"/>
  <c r="I119" i="3"/>
  <c r="P119" i="3"/>
  <c r="W119" i="3"/>
  <c r="AR119" i="3"/>
  <c r="AJ119" i="3"/>
  <c r="I120" i="3"/>
  <c r="P120" i="3"/>
  <c r="W120" i="3"/>
  <c r="AR120" i="3"/>
  <c r="AJ120" i="3"/>
  <c r="I121" i="3"/>
  <c r="P121" i="3"/>
  <c r="W121" i="3"/>
  <c r="AR121" i="3"/>
  <c r="AJ121" i="3"/>
  <c r="I122" i="3"/>
  <c r="P122" i="3"/>
  <c r="W122" i="3"/>
  <c r="AR122" i="3"/>
  <c r="AJ122" i="3"/>
  <c r="I123" i="3"/>
  <c r="P123" i="3"/>
  <c r="W123" i="3"/>
  <c r="AR123" i="3"/>
  <c r="AJ123" i="3"/>
  <c r="I124" i="3"/>
  <c r="P124" i="3"/>
  <c r="W124" i="3"/>
  <c r="AR124" i="3"/>
  <c r="AJ124" i="3"/>
  <c r="I125" i="3"/>
  <c r="P125" i="3"/>
  <c r="W125" i="3"/>
  <c r="AR125" i="3"/>
  <c r="AJ125" i="3"/>
  <c r="I126" i="3"/>
  <c r="P126" i="3"/>
  <c r="W126" i="3"/>
  <c r="AR126" i="3"/>
  <c r="AJ126" i="3"/>
  <c r="I127" i="3"/>
  <c r="P127" i="3"/>
  <c r="W127" i="3"/>
  <c r="AR127" i="3"/>
  <c r="AJ127" i="3"/>
  <c r="I128" i="3"/>
  <c r="P128" i="3"/>
  <c r="W128" i="3"/>
  <c r="AR128" i="3"/>
  <c r="AJ128" i="3"/>
  <c r="I129" i="3"/>
  <c r="P129" i="3"/>
  <c r="W129" i="3"/>
  <c r="AR129" i="3"/>
  <c r="AJ129" i="3"/>
  <c r="I130" i="3"/>
  <c r="P130" i="3"/>
  <c r="W130" i="3"/>
  <c r="AR130" i="3"/>
  <c r="AJ130" i="3"/>
  <c r="I131" i="3"/>
  <c r="P131" i="3"/>
  <c r="W131" i="3"/>
  <c r="AR131" i="3"/>
  <c r="AJ131" i="3"/>
  <c r="I132" i="3"/>
  <c r="P132" i="3"/>
  <c r="W132" i="3"/>
  <c r="AR132" i="3"/>
  <c r="AJ132" i="3"/>
  <c r="I133" i="3"/>
  <c r="P133" i="3"/>
  <c r="W133" i="3"/>
  <c r="AR133" i="3"/>
  <c r="AJ133" i="3"/>
  <c r="I134" i="3"/>
  <c r="P134" i="3"/>
  <c r="W134" i="3"/>
  <c r="AR134" i="3"/>
  <c r="AJ134" i="3"/>
  <c r="I135" i="3"/>
  <c r="P135" i="3"/>
  <c r="W135" i="3"/>
  <c r="AR135" i="3"/>
  <c r="AJ135" i="3"/>
  <c r="I136" i="3"/>
  <c r="P136" i="3"/>
  <c r="W136" i="3"/>
  <c r="AR136" i="3"/>
  <c r="AJ136" i="3"/>
  <c r="I137" i="3"/>
  <c r="P137" i="3"/>
  <c r="W137" i="3"/>
  <c r="AR137" i="3"/>
  <c r="AJ137" i="3"/>
  <c r="I138" i="3"/>
  <c r="P138" i="3"/>
  <c r="W138" i="3"/>
  <c r="AR138" i="3"/>
  <c r="AJ138" i="3"/>
  <c r="I139" i="3"/>
  <c r="P139" i="3"/>
  <c r="W139" i="3"/>
  <c r="AR139" i="3"/>
  <c r="AJ139" i="3"/>
  <c r="I140" i="3"/>
  <c r="P140" i="3"/>
  <c r="W140" i="3"/>
  <c r="AR140" i="3"/>
  <c r="AJ140" i="3"/>
  <c r="I141" i="3"/>
  <c r="P141" i="3"/>
  <c r="W141" i="3"/>
  <c r="AR141" i="3"/>
  <c r="AJ141" i="3"/>
  <c r="I142" i="3"/>
  <c r="P142" i="3"/>
  <c r="W142" i="3"/>
  <c r="AR142" i="3"/>
  <c r="AJ142" i="3"/>
  <c r="I143" i="3"/>
  <c r="P143" i="3"/>
  <c r="W143" i="3"/>
  <c r="AR143" i="3"/>
  <c r="AJ143" i="3"/>
  <c r="I144" i="3"/>
  <c r="P144" i="3"/>
  <c r="W144" i="3"/>
  <c r="AR144" i="3"/>
  <c r="AJ144" i="3"/>
  <c r="I145" i="3"/>
  <c r="P145" i="3"/>
  <c r="W145" i="3"/>
  <c r="AR145" i="3"/>
  <c r="AJ145" i="3"/>
  <c r="I146" i="3"/>
  <c r="P146" i="3"/>
  <c r="W146" i="3"/>
  <c r="AR146" i="3"/>
  <c r="AJ146" i="3"/>
  <c r="I147" i="3"/>
  <c r="P147" i="3"/>
  <c r="W147" i="3"/>
  <c r="AR147" i="3"/>
  <c r="AJ147" i="3"/>
  <c r="I148" i="3"/>
  <c r="P148" i="3"/>
  <c r="W148" i="3"/>
  <c r="AR148" i="3"/>
  <c r="AJ148" i="3"/>
  <c r="I149" i="3"/>
  <c r="P149" i="3"/>
  <c r="W149" i="3"/>
  <c r="AR149" i="3"/>
  <c r="AJ149" i="3"/>
  <c r="I150" i="3"/>
  <c r="P150" i="3"/>
  <c r="W150" i="3"/>
  <c r="AR150" i="3"/>
  <c r="AJ150" i="3"/>
  <c r="I151" i="3"/>
  <c r="P151" i="3"/>
  <c r="W151" i="3"/>
  <c r="AR151" i="3"/>
  <c r="AJ151" i="3"/>
  <c r="I152" i="3"/>
  <c r="P152" i="3"/>
  <c r="W152" i="3"/>
  <c r="AR152" i="3"/>
  <c r="AJ152" i="3"/>
  <c r="I153" i="3"/>
  <c r="P153" i="3"/>
  <c r="W153" i="3"/>
  <c r="AR153" i="3"/>
  <c r="AJ153" i="3"/>
  <c r="I3" i="3"/>
  <c r="P3" i="3"/>
  <c r="W3" i="3"/>
  <c r="AR3" i="3"/>
  <c r="AJ3"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L169" i="3"/>
  <c r="AU292" i="3"/>
  <c r="AU170" i="3"/>
  <c r="AU171" i="3"/>
  <c r="AU172" i="3"/>
  <c r="AU173" i="3"/>
  <c r="AU174" i="3"/>
  <c r="AU175" i="3"/>
  <c r="AU176" i="3"/>
  <c r="AU177" i="3"/>
  <c r="AU178" i="3"/>
  <c r="AU179" i="3"/>
  <c r="AU180" i="3"/>
  <c r="AU181" i="3"/>
  <c r="AU182" i="3"/>
  <c r="AU183" i="3"/>
  <c r="AU184" i="3"/>
  <c r="AU185" i="3"/>
  <c r="AU186" i="3"/>
  <c r="AU187" i="3"/>
  <c r="AU188" i="3"/>
  <c r="AU189" i="3"/>
  <c r="AU190" i="3"/>
  <c r="AU191" i="3"/>
  <c r="AU192" i="3"/>
  <c r="AU193" i="3"/>
  <c r="AU194" i="3"/>
  <c r="AU195" i="3"/>
  <c r="AU196" i="3"/>
  <c r="AU197" i="3"/>
  <c r="AU198" i="3"/>
  <c r="AU199" i="3"/>
  <c r="AU200" i="3"/>
  <c r="AU201" i="3"/>
  <c r="AU202" i="3"/>
  <c r="AU203" i="3"/>
  <c r="AU204" i="3"/>
  <c r="AU205" i="3"/>
  <c r="AU206" i="3"/>
  <c r="AU207" i="3"/>
  <c r="AU208" i="3"/>
  <c r="AU209" i="3"/>
  <c r="AU210" i="3"/>
  <c r="AU211" i="3"/>
  <c r="AU212" i="3"/>
  <c r="AU213" i="3"/>
  <c r="AU214" i="3"/>
  <c r="AU215" i="3"/>
  <c r="AU216" i="3"/>
  <c r="AU217" i="3"/>
  <c r="AU218" i="3"/>
  <c r="AU219" i="3"/>
  <c r="AU220" i="3"/>
  <c r="AU221" i="3"/>
  <c r="AU222" i="3"/>
  <c r="AU223" i="3"/>
  <c r="AU224" i="3"/>
  <c r="AU225" i="3"/>
  <c r="AU226" i="3"/>
  <c r="AU227" i="3"/>
  <c r="AU228" i="3"/>
  <c r="AU229" i="3"/>
  <c r="AU230" i="3"/>
  <c r="AU231" i="3"/>
  <c r="AU232" i="3"/>
  <c r="AU233" i="3"/>
  <c r="AU234" i="3"/>
  <c r="AU235" i="3"/>
  <c r="AU236" i="3"/>
  <c r="AU237" i="3"/>
  <c r="AU238" i="3"/>
  <c r="AU239" i="3"/>
  <c r="AU240" i="3"/>
  <c r="AU241" i="3"/>
  <c r="AU242" i="3"/>
  <c r="AU243" i="3"/>
  <c r="AU244" i="3"/>
  <c r="AU245" i="3"/>
  <c r="AU246" i="3"/>
  <c r="AU247" i="3"/>
  <c r="AU248" i="3"/>
  <c r="AU249" i="3"/>
  <c r="AU250" i="3"/>
  <c r="AU251" i="3"/>
  <c r="AU252" i="3"/>
  <c r="AU253" i="3"/>
  <c r="AU254" i="3"/>
  <c r="AU255" i="3"/>
  <c r="AU256" i="3"/>
  <c r="AU257" i="3"/>
  <c r="AU258" i="3"/>
  <c r="AU259" i="3"/>
  <c r="AU260" i="3"/>
  <c r="AU261" i="3"/>
  <c r="AU262" i="3"/>
  <c r="AU263" i="3"/>
  <c r="AU264" i="3"/>
  <c r="AU265" i="3"/>
  <c r="AU266" i="3"/>
  <c r="AU267" i="3"/>
  <c r="AU268" i="3"/>
  <c r="AU269" i="3"/>
  <c r="AU270" i="3"/>
  <c r="AU271" i="3"/>
  <c r="AU272" i="3"/>
  <c r="AU273" i="3"/>
  <c r="AU274" i="3"/>
  <c r="AU275" i="3"/>
  <c r="AU276" i="3"/>
  <c r="AU277" i="3"/>
  <c r="AU278" i="3"/>
  <c r="AU279" i="3"/>
  <c r="AU280" i="3"/>
  <c r="AU281" i="3"/>
  <c r="AU282" i="3"/>
  <c r="AU283" i="3"/>
  <c r="AU284" i="3"/>
  <c r="AU285" i="3"/>
  <c r="AU286" i="3"/>
  <c r="AU287" i="3"/>
  <c r="AU288" i="3"/>
  <c r="AU289" i="3"/>
  <c r="AU290" i="3"/>
  <c r="AU291" i="3"/>
  <c r="AU293" i="3"/>
  <c r="AU294" i="3"/>
  <c r="AU295" i="3"/>
  <c r="AU296" i="3"/>
  <c r="AU297" i="3"/>
  <c r="AU298" i="3"/>
  <c r="AU299" i="3"/>
  <c r="AU300" i="3"/>
  <c r="AU301" i="3"/>
  <c r="AU302" i="3"/>
  <c r="AU303" i="3"/>
  <c r="AU304" i="3"/>
  <c r="AU305" i="3"/>
  <c r="AU306" i="3"/>
  <c r="AU307" i="3"/>
  <c r="AU308" i="3"/>
  <c r="AU309" i="3"/>
  <c r="AU310" i="3"/>
  <c r="AU311" i="3"/>
  <c r="AU312" i="3"/>
  <c r="AU313" i="3"/>
  <c r="AU314" i="3"/>
  <c r="AU315" i="3"/>
  <c r="AU316" i="3"/>
  <c r="AU317" i="3"/>
  <c r="AU318" i="3"/>
  <c r="AU319" i="3"/>
  <c r="AU320" i="3"/>
  <c r="AU321" i="3"/>
  <c r="AU322" i="3"/>
  <c r="AU323" i="3"/>
  <c r="AU324" i="3"/>
  <c r="AU325" i="3"/>
  <c r="AU326" i="3"/>
  <c r="AU327" i="3"/>
  <c r="AU328" i="3"/>
  <c r="AU329" i="3"/>
  <c r="AU330" i="3"/>
  <c r="AU331" i="3"/>
  <c r="AU332" i="3"/>
  <c r="AU333" i="3"/>
  <c r="AU334" i="3"/>
  <c r="AU335" i="3"/>
  <c r="AU336" i="3"/>
  <c r="AU337" i="3"/>
  <c r="AU338" i="3"/>
  <c r="AU339" i="3"/>
  <c r="AU340" i="3"/>
  <c r="AU341" i="3"/>
  <c r="AU342" i="3"/>
  <c r="AU343" i="3"/>
  <c r="AU344" i="3"/>
  <c r="AU345" i="3"/>
  <c r="AU346" i="3"/>
  <c r="AU347" i="3"/>
  <c r="AU348" i="3"/>
  <c r="AU349" i="3"/>
  <c r="AU350" i="3"/>
  <c r="AU351" i="3"/>
  <c r="AU352" i="3"/>
  <c r="AU353" i="3"/>
  <c r="AU354" i="3"/>
  <c r="AU355" i="3"/>
  <c r="AU356" i="3"/>
  <c r="AU357" i="3"/>
  <c r="AU358" i="3"/>
  <c r="AU359" i="3"/>
  <c r="AU360" i="3"/>
  <c r="AU361" i="3"/>
  <c r="AU362" i="3"/>
  <c r="AU363" i="3"/>
  <c r="AU364" i="3"/>
  <c r="AU365" i="3"/>
  <c r="AU366" i="3"/>
  <c r="AU367" i="3"/>
  <c r="AU368" i="3"/>
  <c r="AU369" i="3"/>
  <c r="AU370" i="3"/>
  <c r="AV292" i="3"/>
  <c r="AV250" i="3"/>
  <c r="AV340" i="3"/>
  <c r="AV342" i="3"/>
  <c r="AV356" i="3"/>
  <c r="AV171" i="3"/>
  <c r="L57" i="5"/>
  <c r="D340" i="3"/>
  <c r="D356" i="3"/>
  <c r="AS169" i="3"/>
  <c r="D292" i="3"/>
  <c r="AS292" i="3"/>
  <c r="D170" i="3"/>
  <c r="AS170" i="3"/>
  <c r="D171" i="3"/>
  <c r="AS171" i="3"/>
  <c r="D172" i="3"/>
  <c r="AS172" i="3"/>
  <c r="D173" i="3"/>
  <c r="AS173" i="3"/>
  <c r="D174" i="3"/>
  <c r="AS174" i="3"/>
  <c r="D175" i="3"/>
  <c r="AS175" i="3"/>
  <c r="D176" i="3"/>
  <c r="AS176" i="3"/>
  <c r="D177" i="3"/>
  <c r="AS177" i="3"/>
  <c r="D178" i="3"/>
  <c r="AS178" i="3"/>
  <c r="D179" i="3"/>
  <c r="AS179" i="3"/>
  <c r="D180" i="3"/>
  <c r="AS180" i="3"/>
  <c r="D181" i="3"/>
  <c r="AS181" i="3"/>
  <c r="D182" i="3"/>
  <c r="AS182" i="3"/>
  <c r="D183" i="3"/>
  <c r="AS183" i="3"/>
  <c r="D184" i="3"/>
  <c r="AS184" i="3"/>
  <c r="D185" i="3"/>
  <c r="AS185" i="3"/>
  <c r="D186" i="3"/>
  <c r="AS186" i="3"/>
  <c r="D187" i="3"/>
  <c r="AS187" i="3"/>
  <c r="D188" i="3"/>
  <c r="AS188" i="3"/>
  <c r="D189" i="3"/>
  <c r="AS189" i="3"/>
  <c r="D190" i="3"/>
  <c r="AS190" i="3"/>
  <c r="D191" i="3"/>
  <c r="AS191" i="3"/>
  <c r="D192" i="3"/>
  <c r="AS192" i="3"/>
  <c r="D193" i="3"/>
  <c r="AS193" i="3"/>
  <c r="D194" i="3"/>
  <c r="AS194" i="3"/>
  <c r="D195" i="3"/>
  <c r="AS195" i="3"/>
  <c r="D196" i="3"/>
  <c r="AS196" i="3"/>
  <c r="D197" i="3"/>
  <c r="AS197" i="3"/>
  <c r="D198" i="3"/>
  <c r="AS198" i="3"/>
  <c r="D199" i="3"/>
  <c r="AS199" i="3"/>
  <c r="D200" i="3"/>
  <c r="AS200" i="3"/>
  <c r="D201" i="3"/>
  <c r="AS201" i="3"/>
  <c r="D202" i="3"/>
  <c r="AS202" i="3"/>
  <c r="D203" i="3"/>
  <c r="AS203" i="3"/>
  <c r="D204" i="3"/>
  <c r="AS204" i="3"/>
  <c r="D205" i="3"/>
  <c r="AS205" i="3"/>
  <c r="D206" i="3"/>
  <c r="AS206" i="3"/>
  <c r="D207" i="3"/>
  <c r="AS207" i="3"/>
  <c r="D208" i="3"/>
  <c r="AS208" i="3"/>
  <c r="D209" i="3"/>
  <c r="AS209" i="3"/>
  <c r="D210" i="3"/>
  <c r="AS210" i="3"/>
  <c r="D211" i="3"/>
  <c r="AS211" i="3"/>
  <c r="D212" i="3"/>
  <c r="AS212" i="3"/>
  <c r="D213" i="3"/>
  <c r="AS213" i="3"/>
  <c r="D214" i="3"/>
  <c r="AS214" i="3"/>
  <c r="D215" i="3"/>
  <c r="AS215" i="3"/>
  <c r="D216" i="3"/>
  <c r="AS216" i="3"/>
  <c r="D217" i="3"/>
  <c r="AS217" i="3"/>
  <c r="D218" i="3"/>
  <c r="AS218" i="3"/>
  <c r="D219" i="3"/>
  <c r="AS219" i="3"/>
  <c r="D220" i="3"/>
  <c r="AS220" i="3"/>
  <c r="D221" i="3"/>
  <c r="AS221" i="3"/>
  <c r="D222" i="3"/>
  <c r="AS222" i="3"/>
  <c r="D223" i="3"/>
  <c r="AS223" i="3"/>
  <c r="D224" i="3"/>
  <c r="AS224" i="3"/>
  <c r="D225" i="3"/>
  <c r="AS225" i="3"/>
  <c r="D226" i="3"/>
  <c r="AS226" i="3"/>
  <c r="D227" i="3"/>
  <c r="AS227" i="3"/>
  <c r="D228" i="3"/>
  <c r="AS228" i="3"/>
  <c r="D229" i="3"/>
  <c r="AS229" i="3"/>
  <c r="D230" i="3"/>
  <c r="AS230" i="3"/>
  <c r="D231" i="3"/>
  <c r="AS231" i="3"/>
  <c r="D232" i="3"/>
  <c r="AS232" i="3"/>
  <c r="D233" i="3"/>
  <c r="AS233" i="3"/>
  <c r="D234" i="3"/>
  <c r="AS234" i="3"/>
  <c r="D235" i="3"/>
  <c r="AS235" i="3"/>
  <c r="D236" i="3"/>
  <c r="AS236" i="3"/>
  <c r="D237" i="3"/>
  <c r="AS237" i="3"/>
  <c r="D238" i="3"/>
  <c r="AS238" i="3"/>
  <c r="D239" i="3"/>
  <c r="AS239" i="3"/>
  <c r="D240" i="3"/>
  <c r="AS240" i="3"/>
  <c r="D241" i="3"/>
  <c r="AS241" i="3"/>
  <c r="D242" i="3"/>
  <c r="AS242" i="3"/>
  <c r="D243" i="3"/>
  <c r="AS243" i="3"/>
  <c r="D244" i="3"/>
  <c r="AS244" i="3"/>
  <c r="D245" i="3"/>
  <c r="AS245" i="3"/>
  <c r="D246" i="3"/>
  <c r="AS246" i="3"/>
  <c r="D247" i="3"/>
  <c r="AS247" i="3"/>
  <c r="D248" i="3"/>
  <c r="AS248" i="3"/>
  <c r="D249" i="3"/>
  <c r="AS249" i="3"/>
  <c r="D250" i="3"/>
  <c r="AS250" i="3"/>
  <c r="D251" i="3"/>
  <c r="AS251" i="3"/>
  <c r="D252" i="3"/>
  <c r="AS252" i="3"/>
  <c r="D253" i="3"/>
  <c r="AS253" i="3"/>
  <c r="D254" i="3"/>
  <c r="AS254" i="3"/>
  <c r="D255" i="3"/>
  <c r="AS255" i="3"/>
  <c r="D256" i="3"/>
  <c r="AS256" i="3"/>
  <c r="D257" i="3"/>
  <c r="AS257" i="3"/>
  <c r="D258" i="3"/>
  <c r="AS258" i="3"/>
  <c r="D259" i="3"/>
  <c r="AS259" i="3"/>
  <c r="D260" i="3"/>
  <c r="AS260" i="3"/>
  <c r="D261" i="3"/>
  <c r="AS261" i="3"/>
  <c r="D262" i="3"/>
  <c r="AS262" i="3"/>
  <c r="D263" i="3"/>
  <c r="AS263" i="3"/>
  <c r="D264" i="3"/>
  <c r="AS264" i="3"/>
  <c r="D265" i="3"/>
  <c r="AS265" i="3"/>
  <c r="D266" i="3"/>
  <c r="AS266" i="3"/>
  <c r="D267" i="3"/>
  <c r="AS267" i="3"/>
  <c r="D268" i="3"/>
  <c r="AS268" i="3"/>
  <c r="D269" i="3"/>
  <c r="AS269" i="3"/>
  <c r="D270" i="3"/>
  <c r="AS270" i="3"/>
  <c r="D271" i="3"/>
  <c r="AS271" i="3"/>
  <c r="D272" i="3"/>
  <c r="AS272" i="3"/>
  <c r="D273" i="3"/>
  <c r="AS273" i="3"/>
  <c r="D274" i="3"/>
  <c r="AS274" i="3"/>
  <c r="D275" i="3"/>
  <c r="AS275" i="3"/>
  <c r="D276" i="3"/>
  <c r="AS276" i="3"/>
  <c r="D277" i="3"/>
  <c r="AS277" i="3"/>
  <c r="D278" i="3"/>
  <c r="AS278" i="3"/>
  <c r="D279" i="3"/>
  <c r="AS279" i="3"/>
  <c r="D280" i="3"/>
  <c r="AS280" i="3"/>
  <c r="D281" i="3"/>
  <c r="AS281" i="3"/>
  <c r="D282" i="3"/>
  <c r="AS282" i="3"/>
  <c r="D283" i="3"/>
  <c r="AS283" i="3"/>
  <c r="D284" i="3"/>
  <c r="AS284" i="3"/>
  <c r="D285" i="3"/>
  <c r="AS285" i="3"/>
  <c r="D286" i="3"/>
  <c r="AS286" i="3"/>
  <c r="D287" i="3"/>
  <c r="AS287" i="3"/>
  <c r="D288" i="3"/>
  <c r="AS288" i="3"/>
  <c r="D289" i="3"/>
  <c r="AS289" i="3"/>
  <c r="D290" i="3"/>
  <c r="AS290" i="3"/>
  <c r="D291" i="3"/>
  <c r="AS291" i="3"/>
  <c r="D293" i="3"/>
  <c r="AS293" i="3"/>
  <c r="D294" i="3"/>
  <c r="AS294" i="3"/>
  <c r="D295" i="3"/>
  <c r="AS295" i="3"/>
  <c r="D296" i="3"/>
  <c r="AS296" i="3"/>
  <c r="D297" i="3"/>
  <c r="AS297" i="3"/>
  <c r="D298" i="3"/>
  <c r="AS298" i="3"/>
  <c r="D299" i="3"/>
  <c r="AS299" i="3"/>
  <c r="D300" i="3"/>
  <c r="AS300" i="3"/>
  <c r="D301" i="3"/>
  <c r="AS301" i="3"/>
  <c r="D302" i="3"/>
  <c r="AS302" i="3"/>
  <c r="D303" i="3"/>
  <c r="AS303" i="3"/>
  <c r="D304" i="3"/>
  <c r="AS304" i="3"/>
  <c r="D305" i="3"/>
  <c r="AS305" i="3"/>
  <c r="D306" i="3"/>
  <c r="AS306" i="3"/>
  <c r="D307" i="3"/>
  <c r="AS307" i="3"/>
  <c r="D308" i="3"/>
  <c r="AS308" i="3"/>
  <c r="D309" i="3"/>
  <c r="AS309" i="3"/>
  <c r="D310" i="3"/>
  <c r="AS310" i="3"/>
  <c r="D311" i="3"/>
  <c r="AS311" i="3"/>
  <c r="D312" i="3"/>
  <c r="AS312" i="3"/>
  <c r="D313" i="3"/>
  <c r="AS313" i="3"/>
  <c r="D314" i="3"/>
  <c r="AS314" i="3"/>
  <c r="D315" i="3"/>
  <c r="AS315" i="3"/>
  <c r="D316" i="3"/>
  <c r="AS316" i="3"/>
  <c r="D317" i="3"/>
  <c r="AS317" i="3"/>
  <c r="D318" i="3"/>
  <c r="AS318" i="3"/>
  <c r="D319" i="3"/>
  <c r="AS319" i="3"/>
  <c r="D320" i="3"/>
  <c r="AS320" i="3"/>
  <c r="D321" i="3"/>
  <c r="AS321" i="3"/>
  <c r="D322" i="3"/>
  <c r="AS322" i="3"/>
  <c r="D323" i="3"/>
  <c r="AS323" i="3"/>
  <c r="D324" i="3"/>
  <c r="AS324" i="3"/>
  <c r="D325" i="3"/>
  <c r="AS325" i="3"/>
  <c r="D326" i="3"/>
  <c r="AS326" i="3"/>
  <c r="D327" i="3"/>
  <c r="AS327" i="3"/>
  <c r="D328" i="3"/>
  <c r="AS328" i="3"/>
  <c r="D329" i="3"/>
  <c r="AS329" i="3"/>
  <c r="D330" i="3"/>
  <c r="AS330" i="3"/>
  <c r="D331" i="3"/>
  <c r="AS331" i="3"/>
  <c r="D332" i="3"/>
  <c r="AS332" i="3"/>
  <c r="D333" i="3"/>
  <c r="AS333" i="3"/>
  <c r="D334" i="3"/>
  <c r="AS334" i="3"/>
  <c r="D335" i="3"/>
  <c r="AS335" i="3"/>
  <c r="D336" i="3"/>
  <c r="AS336" i="3"/>
  <c r="D337" i="3"/>
  <c r="AS337" i="3"/>
  <c r="D338" i="3"/>
  <c r="AS338" i="3"/>
  <c r="D339" i="3"/>
  <c r="AS339" i="3"/>
  <c r="AS340" i="3"/>
  <c r="D341" i="3"/>
  <c r="AS341" i="3"/>
  <c r="D342" i="3"/>
  <c r="AS342" i="3"/>
  <c r="D343" i="3"/>
  <c r="AS343" i="3"/>
  <c r="D344" i="3"/>
  <c r="AS344" i="3"/>
  <c r="D345" i="3"/>
  <c r="AS345" i="3"/>
  <c r="D346" i="3"/>
  <c r="AS346" i="3"/>
  <c r="D347" i="3"/>
  <c r="AS347" i="3"/>
  <c r="D348" i="3"/>
  <c r="AS348" i="3"/>
  <c r="D349" i="3"/>
  <c r="AS349" i="3"/>
  <c r="D350" i="3"/>
  <c r="AS350" i="3"/>
  <c r="D351" i="3"/>
  <c r="AS351" i="3"/>
  <c r="D352" i="3"/>
  <c r="AS352" i="3"/>
  <c r="D353" i="3"/>
  <c r="AS353" i="3"/>
  <c r="D354" i="3"/>
  <c r="AS354" i="3"/>
  <c r="D355" i="3"/>
  <c r="AS355" i="3"/>
  <c r="AS356" i="3"/>
  <c r="D357" i="3"/>
  <c r="AS357" i="3"/>
  <c r="D358" i="3"/>
  <c r="AS358" i="3"/>
  <c r="D359" i="3"/>
  <c r="AS359" i="3"/>
  <c r="D360" i="3"/>
  <c r="AS360" i="3"/>
  <c r="D361" i="3"/>
  <c r="AS361" i="3"/>
  <c r="D362" i="3"/>
  <c r="AS362" i="3"/>
  <c r="D363" i="3"/>
  <c r="AS363" i="3"/>
  <c r="D364" i="3"/>
  <c r="AS364" i="3"/>
  <c r="D365" i="3"/>
  <c r="AS365" i="3"/>
  <c r="D366" i="3"/>
  <c r="AS366" i="3"/>
  <c r="D367" i="3"/>
  <c r="AS367" i="3"/>
  <c r="D368" i="3"/>
  <c r="AS368" i="3"/>
  <c r="D369" i="3"/>
  <c r="AS369" i="3"/>
  <c r="D370" i="3"/>
  <c r="AS370" i="3"/>
  <c r="AT292" i="3"/>
  <c r="AT250" i="3"/>
  <c r="AT340" i="3"/>
  <c r="AT342" i="3"/>
  <c r="AT356" i="3"/>
  <c r="AT171" i="3"/>
  <c r="L56" i="5"/>
  <c r="L55" i="5"/>
  <c r="AQ372" i="3"/>
  <c r="I57" i="5"/>
  <c r="I56" i="5"/>
  <c r="I55" i="5"/>
  <c r="I53" i="5"/>
  <c r="I20" i="4"/>
  <c r="AC4" i="3"/>
  <c r="AC3" i="3"/>
  <c r="AC5" i="3"/>
  <c r="AC6" i="3"/>
  <c r="AC7" i="3"/>
  <c r="AC8" i="3"/>
  <c r="AC9" i="3"/>
  <c r="AC10" i="3"/>
  <c r="AC11" i="3"/>
  <c r="AC12" i="3"/>
  <c r="AC13" i="3"/>
  <c r="AC14" i="3"/>
  <c r="AC15" i="3"/>
  <c r="AC16" i="3"/>
  <c r="AC17" i="3"/>
  <c r="AC18" i="3"/>
  <c r="AC19" i="3"/>
  <c r="AC20" i="3"/>
  <c r="AC21" i="3"/>
  <c r="AC22" i="3"/>
  <c r="AC23" i="3"/>
  <c r="AC24" i="3"/>
  <c r="AC25" i="3"/>
  <c r="AC26" i="3"/>
  <c r="AC27"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D4" i="3"/>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3" i="3"/>
  <c r="AC171" i="3"/>
  <c r="AC170"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C256" i="3"/>
  <c r="AC257" i="3"/>
  <c r="AC258" i="3"/>
  <c r="AC259" i="3"/>
  <c r="AC260" i="3"/>
  <c r="AC261" i="3"/>
  <c r="AC262" i="3"/>
  <c r="AC263" i="3"/>
  <c r="AC264" i="3"/>
  <c r="AC265" i="3"/>
  <c r="AC266" i="3"/>
  <c r="AC267" i="3"/>
  <c r="AC268" i="3"/>
  <c r="AC269" i="3"/>
  <c r="AC270" i="3"/>
  <c r="AC271" i="3"/>
  <c r="AC272" i="3"/>
  <c r="AC273" i="3"/>
  <c r="AC274" i="3"/>
  <c r="AC275" i="3"/>
  <c r="AC276" i="3"/>
  <c r="AC277" i="3"/>
  <c r="AC278" i="3"/>
  <c r="AC279" i="3"/>
  <c r="AC280" i="3"/>
  <c r="AC281" i="3"/>
  <c r="AC282" i="3"/>
  <c r="AC283" i="3"/>
  <c r="AC284" i="3"/>
  <c r="AC285" i="3"/>
  <c r="AC286" i="3"/>
  <c r="AC287" i="3"/>
  <c r="AC288" i="3"/>
  <c r="AC289" i="3"/>
  <c r="AC290" i="3"/>
  <c r="AC291" i="3"/>
  <c r="AC292" i="3"/>
  <c r="AC293" i="3"/>
  <c r="AC294" i="3"/>
  <c r="AC295" i="3"/>
  <c r="AC296" i="3"/>
  <c r="AC297" i="3"/>
  <c r="AC298" i="3"/>
  <c r="AC299" i="3"/>
  <c r="AC300" i="3"/>
  <c r="AC301" i="3"/>
  <c r="AC302" i="3"/>
  <c r="AC303" i="3"/>
  <c r="AC304" i="3"/>
  <c r="AC305" i="3"/>
  <c r="AC306" i="3"/>
  <c r="AC307" i="3"/>
  <c r="AC308" i="3"/>
  <c r="AC309" i="3"/>
  <c r="AC310" i="3"/>
  <c r="AC311" i="3"/>
  <c r="AC312" i="3"/>
  <c r="AC313" i="3"/>
  <c r="AC314" i="3"/>
  <c r="AC315" i="3"/>
  <c r="AC316" i="3"/>
  <c r="AC317" i="3"/>
  <c r="AC318" i="3"/>
  <c r="AC319" i="3"/>
  <c r="AC320" i="3"/>
  <c r="AC321" i="3"/>
  <c r="AC322" i="3"/>
  <c r="AC323" i="3"/>
  <c r="AC324" i="3"/>
  <c r="AC325" i="3"/>
  <c r="AC326" i="3"/>
  <c r="AC327" i="3"/>
  <c r="AC328" i="3"/>
  <c r="AC329" i="3"/>
  <c r="AC330" i="3"/>
  <c r="AC331" i="3"/>
  <c r="AC332" i="3"/>
  <c r="AC333" i="3"/>
  <c r="AC334" i="3"/>
  <c r="AC335" i="3"/>
  <c r="AC336" i="3"/>
  <c r="AC337" i="3"/>
  <c r="AC338" i="3"/>
  <c r="AC339" i="3"/>
  <c r="AC340" i="3"/>
  <c r="AC341" i="3"/>
  <c r="AC342" i="3"/>
  <c r="AC343" i="3"/>
  <c r="AC344" i="3"/>
  <c r="AC345" i="3"/>
  <c r="AC346" i="3"/>
  <c r="AC347" i="3"/>
  <c r="AC348" i="3"/>
  <c r="AC349" i="3"/>
  <c r="AC350" i="3"/>
  <c r="AC351" i="3"/>
  <c r="AC352" i="3"/>
  <c r="AC353" i="3"/>
  <c r="AC354" i="3"/>
  <c r="AC355" i="3"/>
  <c r="AC356" i="3"/>
  <c r="AC357" i="3"/>
  <c r="AC358" i="3"/>
  <c r="AC359" i="3"/>
  <c r="AC360" i="3"/>
  <c r="AC361" i="3"/>
  <c r="AC362" i="3"/>
  <c r="AC363" i="3"/>
  <c r="AC364" i="3"/>
  <c r="AC365" i="3"/>
  <c r="AC366" i="3"/>
  <c r="AC367" i="3"/>
  <c r="AC368" i="3"/>
  <c r="AC369" i="3"/>
  <c r="AC3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D236" i="3"/>
  <c r="AD237" i="3"/>
  <c r="AD238" i="3"/>
  <c r="AD239" i="3"/>
  <c r="AD240" i="3"/>
  <c r="AD241" i="3"/>
  <c r="AD242" i="3"/>
  <c r="AD243" i="3"/>
  <c r="AD244" i="3"/>
  <c r="AD245" i="3"/>
  <c r="AD246" i="3"/>
  <c r="AD247" i="3"/>
  <c r="AD248" i="3"/>
  <c r="AD249" i="3"/>
  <c r="AD250" i="3"/>
  <c r="AD251" i="3"/>
  <c r="AD252" i="3"/>
  <c r="AD253" i="3"/>
  <c r="AD254" i="3"/>
  <c r="AD255" i="3"/>
  <c r="AD256" i="3"/>
  <c r="AD257" i="3"/>
  <c r="AD258" i="3"/>
  <c r="AD259" i="3"/>
  <c r="AD260" i="3"/>
  <c r="AD261" i="3"/>
  <c r="AD262" i="3"/>
  <c r="AD263" i="3"/>
  <c r="AD264" i="3"/>
  <c r="AD265" i="3"/>
  <c r="AD266" i="3"/>
  <c r="AD267" i="3"/>
  <c r="AD268" i="3"/>
  <c r="AD269" i="3"/>
  <c r="AD270" i="3"/>
  <c r="AD271" i="3"/>
  <c r="AD272" i="3"/>
  <c r="AD273" i="3"/>
  <c r="AD274" i="3"/>
  <c r="AD275" i="3"/>
  <c r="AD276" i="3"/>
  <c r="AD277" i="3"/>
  <c r="AD278" i="3"/>
  <c r="AD279" i="3"/>
  <c r="AD280" i="3"/>
  <c r="AD281" i="3"/>
  <c r="AD282" i="3"/>
  <c r="AD283" i="3"/>
  <c r="AD284" i="3"/>
  <c r="AD285" i="3"/>
  <c r="AD286" i="3"/>
  <c r="AD287" i="3"/>
  <c r="AD288" i="3"/>
  <c r="AD289" i="3"/>
  <c r="AD290" i="3"/>
  <c r="AD291" i="3"/>
  <c r="AD292" i="3"/>
  <c r="AD293" i="3"/>
  <c r="AD294" i="3"/>
  <c r="AD295" i="3"/>
  <c r="AD296" i="3"/>
  <c r="AD297" i="3"/>
  <c r="AD298" i="3"/>
  <c r="AD299" i="3"/>
  <c r="AD300" i="3"/>
  <c r="AD301" i="3"/>
  <c r="AD302" i="3"/>
  <c r="AD303" i="3"/>
  <c r="AD304" i="3"/>
  <c r="AD305" i="3"/>
  <c r="AD306" i="3"/>
  <c r="AD307" i="3"/>
  <c r="AD308" i="3"/>
  <c r="AD309" i="3"/>
  <c r="AD310" i="3"/>
  <c r="AD311" i="3"/>
  <c r="AD312" i="3"/>
  <c r="AD313" i="3"/>
  <c r="AD314" i="3"/>
  <c r="AD315" i="3"/>
  <c r="AD316" i="3"/>
  <c r="AD317" i="3"/>
  <c r="AD318" i="3"/>
  <c r="AD319" i="3"/>
  <c r="AD320" i="3"/>
  <c r="AD321" i="3"/>
  <c r="AD322" i="3"/>
  <c r="AD323" i="3"/>
  <c r="AD324" i="3"/>
  <c r="AD325" i="3"/>
  <c r="AD326" i="3"/>
  <c r="AD327" i="3"/>
  <c r="AD328" i="3"/>
  <c r="AD329" i="3"/>
  <c r="AD330" i="3"/>
  <c r="AD331" i="3"/>
  <c r="AD332" i="3"/>
  <c r="AD333" i="3"/>
  <c r="AD334" i="3"/>
  <c r="AD335" i="3"/>
  <c r="AD336" i="3"/>
  <c r="AD337" i="3"/>
  <c r="AD338" i="3"/>
  <c r="AD339" i="3"/>
  <c r="AD340" i="3"/>
  <c r="AD341" i="3"/>
  <c r="AD342" i="3"/>
  <c r="AD343" i="3"/>
  <c r="AD344" i="3"/>
  <c r="AD345" i="3"/>
  <c r="AD346" i="3"/>
  <c r="AD347" i="3"/>
  <c r="AD348" i="3"/>
  <c r="AD349" i="3"/>
  <c r="AD350" i="3"/>
  <c r="AD351" i="3"/>
  <c r="AD352" i="3"/>
  <c r="AD353" i="3"/>
  <c r="AD354" i="3"/>
  <c r="AD355" i="3"/>
  <c r="AD356" i="3"/>
  <c r="AD357" i="3"/>
  <c r="AD358" i="3"/>
  <c r="AD359" i="3"/>
  <c r="AD360" i="3"/>
  <c r="AD361" i="3"/>
  <c r="AD362" i="3"/>
  <c r="AD363" i="3"/>
  <c r="AD364" i="3"/>
  <c r="AD365" i="3"/>
  <c r="AD366" i="3"/>
  <c r="AD367" i="3"/>
  <c r="AD368" i="3"/>
  <c r="AD369" i="3"/>
  <c r="AD370" i="3"/>
  <c r="AD170" i="3"/>
  <c r="AG171" i="3"/>
  <c r="AG170"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G197" i="3"/>
  <c r="AG198" i="3"/>
  <c r="AG199" i="3"/>
  <c r="AG200" i="3"/>
  <c r="AG201" i="3"/>
  <c r="AG202" i="3"/>
  <c r="AG203" i="3"/>
  <c r="AG204" i="3"/>
  <c r="AG205" i="3"/>
  <c r="AG206" i="3"/>
  <c r="AG207" i="3"/>
  <c r="AG208" i="3"/>
  <c r="AG209" i="3"/>
  <c r="AG210" i="3"/>
  <c r="AG211" i="3"/>
  <c r="AG212" i="3"/>
  <c r="AG213" i="3"/>
  <c r="AG214" i="3"/>
  <c r="AG215" i="3"/>
  <c r="AG216" i="3"/>
  <c r="AG217" i="3"/>
  <c r="AG218" i="3"/>
  <c r="AG219" i="3"/>
  <c r="AG220" i="3"/>
  <c r="AG221" i="3"/>
  <c r="AG222" i="3"/>
  <c r="AG223" i="3"/>
  <c r="AG224" i="3"/>
  <c r="AG225" i="3"/>
  <c r="AG226" i="3"/>
  <c r="AG227" i="3"/>
  <c r="AG228" i="3"/>
  <c r="AG229" i="3"/>
  <c r="AG230" i="3"/>
  <c r="AG231" i="3"/>
  <c r="AG232" i="3"/>
  <c r="AG233" i="3"/>
  <c r="AG234" i="3"/>
  <c r="AG235" i="3"/>
  <c r="AG236" i="3"/>
  <c r="AG237" i="3"/>
  <c r="AG238" i="3"/>
  <c r="AG239" i="3"/>
  <c r="AG240" i="3"/>
  <c r="AG241" i="3"/>
  <c r="AG242" i="3"/>
  <c r="AG243" i="3"/>
  <c r="AG244" i="3"/>
  <c r="AG245" i="3"/>
  <c r="AG246" i="3"/>
  <c r="AG247" i="3"/>
  <c r="AG248" i="3"/>
  <c r="AG249" i="3"/>
  <c r="AG250" i="3"/>
  <c r="AG251" i="3"/>
  <c r="AG252" i="3"/>
  <c r="AG253" i="3"/>
  <c r="AG254" i="3"/>
  <c r="AG255" i="3"/>
  <c r="AG256" i="3"/>
  <c r="AG257" i="3"/>
  <c r="AG258" i="3"/>
  <c r="AG259" i="3"/>
  <c r="AG260" i="3"/>
  <c r="AG261" i="3"/>
  <c r="AG262" i="3"/>
  <c r="AG263" i="3"/>
  <c r="AG264" i="3"/>
  <c r="AG265" i="3"/>
  <c r="AG266" i="3"/>
  <c r="AG267" i="3"/>
  <c r="AG268" i="3"/>
  <c r="AG269" i="3"/>
  <c r="AG270" i="3"/>
  <c r="AG271" i="3"/>
  <c r="AG272" i="3"/>
  <c r="AG273" i="3"/>
  <c r="AG274" i="3"/>
  <c r="AG275" i="3"/>
  <c r="AG276" i="3"/>
  <c r="AG277" i="3"/>
  <c r="AG278" i="3"/>
  <c r="AG279" i="3"/>
  <c r="AG280" i="3"/>
  <c r="AG281" i="3"/>
  <c r="AG282" i="3"/>
  <c r="AG283" i="3"/>
  <c r="AG284" i="3"/>
  <c r="AG285" i="3"/>
  <c r="AG286" i="3"/>
  <c r="AG287" i="3"/>
  <c r="AG288" i="3"/>
  <c r="AG289"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318" i="3"/>
  <c r="AG319" i="3"/>
  <c r="AG320" i="3"/>
  <c r="AG321" i="3"/>
  <c r="AG322" i="3"/>
  <c r="AG323" i="3"/>
  <c r="AG324" i="3"/>
  <c r="AG325" i="3"/>
  <c r="AG326" i="3"/>
  <c r="AG327" i="3"/>
  <c r="AG328" i="3"/>
  <c r="AG329" i="3"/>
  <c r="AG330" i="3"/>
  <c r="AG331" i="3"/>
  <c r="AG332" i="3"/>
  <c r="AG333" i="3"/>
  <c r="AG334" i="3"/>
  <c r="AG335" i="3"/>
  <c r="AG336" i="3"/>
  <c r="AG337" i="3"/>
  <c r="AG338" i="3"/>
  <c r="AG339" i="3"/>
  <c r="AG340" i="3"/>
  <c r="AG341" i="3"/>
  <c r="AG342" i="3"/>
  <c r="AG343" i="3"/>
  <c r="AG344" i="3"/>
  <c r="AG345" i="3"/>
  <c r="AG346" i="3"/>
  <c r="AG347" i="3"/>
  <c r="AG348" i="3"/>
  <c r="AG349" i="3"/>
  <c r="AG350" i="3"/>
  <c r="AG351" i="3"/>
  <c r="AG352" i="3"/>
  <c r="AG353" i="3"/>
  <c r="AG354" i="3"/>
  <c r="AG355" i="3"/>
  <c r="AG356" i="3"/>
  <c r="AG357" i="3"/>
  <c r="AG358" i="3"/>
  <c r="AG359" i="3"/>
  <c r="AG360" i="3"/>
  <c r="AG361" i="3"/>
  <c r="AG362" i="3"/>
  <c r="AG363" i="3"/>
  <c r="AG364" i="3"/>
  <c r="AG365" i="3"/>
  <c r="AG366" i="3"/>
  <c r="AG367" i="3"/>
  <c r="AG368" i="3"/>
  <c r="AG369" i="3"/>
  <c r="AG3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H281" i="3"/>
  <c r="AH282" i="3"/>
  <c r="AH283" i="3"/>
  <c r="AH284" i="3"/>
  <c r="AH285" i="3"/>
  <c r="AH286"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322" i="3"/>
  <c r="AH323" i="3"/>
  <c r="AH324" i="3"/>
  <c r="AH325" i="3"/>
  <c r="AH326" i="3"/>
  <c r="AH327" i="3"/>
  <c r="AH328" i="3"/>
  <c r="AH329" i="3"/>
  <c r="AH330" i="3"/>
  <c r="AH331" i="3"/>
  <c r="AH332" i="3"/>
  <c r="AH333" i="3"/>
  <c r="AH334" i="3"/>
  <c r="AH335" i="3"/>
  <c r="AH336" i="3"/>
  <c r="AH337" i="3"/>
  <c r="AH338" i="3"/>
  <c r="AH339" i="3"/>
  <c r="AH340" i="3"/>
  <c r="AH341" i="3"/>
  <c r="AH342" i="3"/>
  <c r="AH343" i="3"/>
  <c r="AH344" i="3"/>
  <c r="AH345" i="3"/>
  <c r="AH346" i="3"/>
  <c r="AH347" i="3"/>
  <c r="AH348" i="3"/>
  <c r="AH349" i="3"/>
  <c r="AH350" i="3"/>
  <c r="AH351" i="3"/>
  <c r="AH352" i="3"/>
  <c r="AH353" i="3"/>
  <c r="AH354" i="3"/>
  <c r="AH355" i="3"/>
  <c r="AH356" i="3"/>
  <c r="AH357" i="3"/>
  <c r="AH358" i="3"/>
  <c r="AH359" i="3"/>
  <c r="AH360" i="3"/>
  <c r="AH361" i="3"/>
  <c r="AH362" i="3"/>
  <c r="AH363" i="3"/>
  <c r="AH364" i="3"/>
  <c r="AH365" i="3"/>
  <c r="AH366" i="3"/>
  <c r="AH367" i="3"/>
  <c r="AH368" i="3"/>
  <c r="AH369" i="3"/>
  <c r="AH370" i="3"/>
  <c r="AH170" i="3"/>
  <c r="AE169" i="3"/>
  <c r="AE171" i="3"/>
  <c r="AE170"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AE247" i="3"/>
  <c r="AE248" i="3"/>
  <c r="AE249" i="3"/>
  <c r="AE250" i="3"/>
  <c r="AE251" i="3"/>
  <c r="AE252" i="3"/>
  <c r="AE253" i="3"/>
  <c r="AE254" i="3"/>
  <c r="AE255" i="3"/>
  <c r="AE256" i="3"/>
  <c r="AE257" i="3"/>
  <c r="AE258" i="3"/>
  <c r="AE259" i="3"/>
  <c r="AE260" i="3"/>
  <c r="AE261" i="3"/>
  <c r="AE262" i="3"/>
  <c r="AE263" i="3"/>
  <c r="AE264" i="3"/>
  <c r="AE265" i="3"/>
  <c r="AE266" i="3"/>
  <c r="AE267" i="3"/>
  <c r="AE268" i="3"/>
  <c r="AE269" i="3"/>
  <c r="AE270" i="3"/>
  <c r="AE271" i="3"/>
  <c r="AE272" i="3"/>
  <c r="AE273" i="3"/>
  <c r="AE274" i="3"/>
  <c r="AE275" i="3"/>
  <c r="AE276" i="3"/>
  <c r="AE277" i="3"/>
  <c r="AE278" i="3"/>
  <c r="AE279" i="3"/>
  <c r="AE280" i="3"/>
  <c r="AE281" i="3"/>
  <c r="AE282" i="3"/>
  <c r="AE283" i="3"/>
  <c r="AE284" i="3"/>
  <c r="AE285" i="3"/>
  <c r="AE286" i="3"/>
  <c r="AE287" i="3"/>
  <c r="AE288" i="3"/>
  <c r="AE289" i="3"/>
  <c r="AE290" i="3"/>
  <c r="AE291" i="3"/>
  <c r="AE292" i="3"/>
  <c r="AE293" i="3"/>
  <c r="AE294" i="3"/>
  <c r="AE295" i="3"/>
  <c r="AE296" i="3"/>
  <c r="AE297" i="3"/>
  <c r="AE298" i="3"/>
  <c r="AE299" i="3"/>
  <c r="AE300" i="3"/>
  <c r="AE301" i="3"/>
  <c r="AE302" i="3"/>
  <c r="AE303" i="3"/>
  <c r="AE304" i="3"/>
  <c r="AE305" i="3"/>
  <c r="AE306" i="3"/>
  <c r="AE307" i="3"/>
  <c r="AE308" i="3"/>
  <c r="AE309" i="3"/>
  <c r="AE310" i="3"/>
  <c r="AE311" i="3"/>
  <c r="AE312" i="3"/>
  <c r="AE313" i="3"/>
  <c r="AE314" i="3"/>
  <c r="AE315" i="3"/>
  <c r="AE316" i="3"/>
  <c r="AE317" i="3"/>
  <c r="AE318" i="3"/>
  <c r="AE319" i="3"/>
  <c r="AE320" i="3"/>
  <c r="AE321" i="3"/>
  <c r="AE322" i="3"/>
  <c r="AE323" i="3"/>
  <c r="AE324" i="3"/>
  <c r="AE325" i="3"/>
  <c r="AE326" i="3"/>
  <c r="AE327" i="3"/>
  <c r="AE328" i="3"/>
  <c r="AE329" i="3"/>
  <c r="AE330" i="3"/>
  <c r="AE331" i="3"/>
  <c r="AE332" i="3"/>
  <c r="AE333" i="3"/>
  <c r="AE334" i="3"/>
  <c r="AE335" i="3"/>
  <c r="AE336" i="3"/>
  <c r="AE337" i="3"/>
  <c r="AE338" i="3"/>
  <c r="AE339" i="3"/>
  <c r="AE340" i="3"/>
  <c r="AE341" i="3"/>
  <c r="AE342" i="3"/>
  <c r="AE343" i="3"/>
  <c r="AE344" i="3"/>
  <c r="AE345" i="3"/>
  <c r="AE346" i="3"/>
  <c r="AE347" i="3"/>
  <c r="AE348" i="3"/>
  <c r="AE349" i="3"/>
  <c r="AE350" i="3"/>
  <c r="AE351" i="3"/>
  <c r="AE352" i="3"/>
  <c r="AE353" i="3"/>
  <c r="AE354" i="3"/>
  <c r="AE355" i="3"/>
  <c r="AE356" i="3"/>
  <c r="AE357" i="3"/>
  <c r="AE358" i="3"/>
  <c r="AE359" i="3"/>
  <c r="AE360" i="3"/>
  <c r="AE361" i="3"/>
  <c r="AE362" i="3"/>
  <c r="AE363" i="3"/>
  <c r="AE364" i="3"/>
  <c r="AE365" i="3"/>
  <c r="AE366" i="3"/>
  <c r="AE367" i="3"/>
  <c r="AE368" i="3"/>
  <c r="AE369" i="3"/>
  <c r="AE3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318" i="3"/>
  <c r="AF319" i="3"/>
  <c r="AF320" i="3"/>
  <c r="AF321" i="3"/>
  <c r="AF322" i="3"/>
  <c r="AF323" i="3"/>
  <c r="AF324" i="3"/>
  <c r="AF325" i="3"/>
  <c r="AF326" i="3"/>
  <c r="AF327" i="3"/>
  <c r="AF328" i="3"/>
  <c r="AF329" i="3"/>
  <c r="AF330" i="3"/>
  <c r="AF331" i="3"/>
  <c r="AF332" i="3"/>
  <c r="AF333" i="3"/>
  <c r="AF334" i="3"/>
  <c r="AF335" i="3"/>
  <c r="AF336" i="3"/>
  <c r="AF337" i="3"/>
  <c r="AF338" i="3"/>
  <c r="AF339" i="3"/>
  <c r="AF340" i="3"/>
  <c r="AF341" i="3"/>
  <c r="AF342" i="3"/>
  <c r="AF343" i="3"/>
  <c r="AF344" i="3"/>
  <c r="AF345" i="3"/>
  <c r="AF346" i="3"/>
  <c r="AF347" i="3"/>
  <c r="AF348" i="3"/>
  <c r="AF349" i="3"/>
  <c r="AF350" i="3"/>
  <c r="AF351" i="3"/>
  <c r="AF352" i="3"/>
  <c r="AF353" i="3"/>
  <c r="AF354" i="3"/>
  <c r="AF355" i="3"/>
  <c r="AF356" i="3"/>
  <c r="AF357" i="3"/>
  <c r="AF358" i="3"/>
  <c r="AF359" i="3"/>
  <c r="AF360" i="3"/>
  <c r="AF361" i="3"/>
  <c r="AF362" i="3"/>
  <c r="AF363" i="3"/>
  <c r="AF364" i="3"/>
  <c r="AF365" i="3"/>
  <c r="AF366" i="3"/>
  <c r="AF367" i="3"/>
  <c r="AF368" i="3"/>
  <c r="AF369" i="3"/>
  <c r="AF370" i="3"/>
  <c r="AF170" i="3"/>
  <c r="AG372" i="3"/>
  <c r="AE372" i="3"/>
  <c r="AC37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L2" i="3"/>
  <c r="E601" i="8"/>
  <c r="E600" i="8"/>
  <c r="E599" i="8"/>
  <c r="E598" i="8"/>
  <c r="E597" i="8"/>
  <c r="E596" i="8"/>
  <c r="E593" i="8"/>
  <c r="E591" i="8"/>
  <c r="E590" i="8"/>
  <c r="E589" i="8"/>
  <c r="E588" i="8"/>
  <c r="E587" i="8"/>
  <c r="E586" i="8"/>
  <c r="E585" i="8"/>
  <c r="E584" i="8"/>
  <c r="E583" i="8"/>
  <c r="E582" i="8"/>
  <c r="E581" i="8"/>
  <c r="E580" i="8"/>
  <c r="E579" i="8"/>
  <c r="E578" i="8"/>
  <c r="E577" i="8"/>
  <c r="E576" i="8"/>
  <c r="E575" i="8"/>
  <c r="E574" i="8"/>
  <c r="E572" i="8"/>
  <c r="E571" i="8"/>
  <c r="E567" i="8"/>
  <c r="E566" i="8"/>
  <c r="E563" i="8"/>
  <c r="E562" i="8"/>
  <c r="E561" i="8"/>
  <c r="E560" i="8"/>
  <c r="E559" i="8"/>
  <c r="E558" i="8"/>
  <c r="E557" i="8"/>
  <c r="E556" i="8"/>
  <c r="E555" i="8"/>
  <c r="E554" i="8"/>
  <c r="E552" i="8"/>
  <c r="E551" i="8"/>
  <c r="E550" i="8"/>
  <c r="E549" i="8"/>
  <c r="E548" i="8"/>
  <c r="E547" i="8"/>
  <c r="E546" i="8"/>
  <c r="E545" i="8"/>
  <c r="E544" i="8"/>
  <c r="E542" i="8"/>
  <c r="E541" i="8"/>
  <c r="E540" i="8"/>
  <c r="E539" i="8"/>
  <c r="E538" i="8"/>
  <c r="E537" i="8"/>
  <c r="E536" i="8"/>
  <c r="E535" i="8"/>
  <c r="E534" i="8"/>
  <c r="E533" i="8"/>
  <c r="E530" i="8"/>
  <c r="E529" i="8"/>
  <c r="E528" i="8"/>
  <c r="E527" i="8"/>
  <c r="E526" i="8"/>
  <c r="E525" i="8"/>
  <c r="E522" i="8"/>
  <c r="E521" i="8"/>
  <c r="E520" i="8"/>
  <c r="E519" i="8"/>
  <c r="E518" i="8"/>
  <c r="E517" i="8"/>
  <c r="E516" i="8"/>
  <c r="E515" i="8"/>
  <c r="E514" i="8"/>
  <c r="E513" i="8"/>
  <c r="E512" i="8"/>
  <c r="E511" i="8"/>
  <c r="E510" i="8"/>
  <c r="E509" i="8"/>
  <c r="E506" i="8"/>
  <c r="E505" i="8"/>
  <c r="E504" i="8"/>
  <c r="E503" i="8"/>
  <c r="E502" i="8"/>
  <c r="E501" i="8"/>
  <c r="E500" i="8"/>
  <c r="E499" i="8"/>
  <c r="E497" i="8"/>
  <c r="E496" i="8"/>
  <c r="E495" i="8"/>
  <c r="E494" i="8"/>
  <c r="E493" i="8"/>
  <c r="E492" i="8"/>
  <c r="E491" i="8"/>
  <c r="E490" i="8"/>
  <c r="E487" i="8"/>
  <c r="E486" i="8"/>
  <c r="E484" i="8"/>
  <c r="E483" i="8"/>
  <c r="E482" i="8"/>
  <c r="E481" i="8"/>
  <c r="E480" i="8"/>
  <c r="E479" i="8"/>
  <c r="E478" i="8"/>
  <c r="E477" i="8"/>
  <c r="E476" i="8"/>
  <c r="E475" i="8"/>
  <c r="E474" i="8"/>
  <c r="E473" i="8"/>
  <c r="E471" i="8"/>
  <c r="E470" i="8"/>
  <c r="E469" i="8"/>
  <c r="E468" i="8"/>
  <c r="E467" i="8"/>
  <c r="E466" i="8"/>
  <c r="E465" i="8"/>
  <c r="E464" i="8"/>
  <c r="E461" i="8"/>
  <c r="E460" i="8"/>
  <c r="E459" i="8"/>
  <c r="E458" i="8"/>
  <c r="E457" i="8"/>
  <c r="E456" i="8"/>
  <c r="E454" i="8"/>
  <c r="E453" i="8"/>
  <c r="E452" i="8"/>
  <c r="E448" i="8"/>
  <c r="E447" i="8"/>
  <c r="E446" i="8"/>
  <c r="E445" i="8"/>
  <c r="E444" i="8"/>
  <c r="E443" i="8"/>
  <c r="E440" i="8"/>
  <c r="E439" i="8"/>
  <c r="E438" i="8"/>
  <c r="E437" i="8"/>
  <c r="E436" i="8"/>
  <c r="E435" i="8"/>
  <c r="E434" i="8"/>
  <c r="E433" i="8"/>
  <c r="E429" i="8"/>
  <c r="E428" i="8"/>
  <c r="E427" i="8"/>
  <c r="E426" i="8"/>
  <c r="E425" i="8"/>
  <c r="E424" i="8"/>
  <c r="E423" i="8"/>
  <c r="E422" i="8"/>
  <c r="E421" i="8"/>
  <c r="E420" i="8"/>
  <c r="E419" i="8"/>
  <c r="E418" i="8"/>
  <c r="E417" i="8"/>
  <c r="E416" i="8"/>
  <c r="E415" i="8"/>
  <c r="E414" i="8"/>
  <c r="E413" i="8"/>
  <c r="E412" i="8"/>
  <c r="E411" i="8"/>
  <c r="E410" i="8"/>
  <c r="E409" i="8"/>
  <c r="E408" i="8"/>
  <c r="E407" i="8"/>
  <c r="E402" i="8"/>
  <c r="E401" i="8"/>
  <c r="E400" i="8"/>
  <c r="E399" i="8"/>
  <c r="E398" i="8"/>
  <c r="E397" i="8"/>
  <c r="E396" i="8"/>
  <c r="E395" i="8"/>
  <c r="E394" i="8"/>
  <c r="E393" i="8"/>
  <c r="E390" i="8"/>
  <c r="E389" i="8"/>
  <c r="E388" i="8"/>
  <c r="E387" i="8"/>
  <c r="E386" i="8"/>
  <c r="E385" i="8"/>
  <c r="E384" i="8"/>
  <c r="E383" i="8"/>
  <c r="E380" i="8"/>
  <c r="E376" i="8"/>
  <c r="E373" i="8"/>
  <c r="E372" i="8"/>
  <c r="E371" i="8"/>
  <c r="E370" i="8"/>
  <c r="E368" i="8"/>
  <c r="E367" i="8"/>
  <c r="E366" i="8"/>
  <c r="E365" i="8"/>
  <c r="E364" i="8"/>
  <c r="E361" i="8"/>
  <c r="E359" i="8"/>
  <c r="E357" i="8"/>
  <c r="E356" i="8"/>
  <c r="E355" i="8"/>
  <c r="E354" i="8"/>
  <c r="E353" i="8"/>
  <c r="E352" i="8"/>
  <c r="E351" i="8"/>
  <c r="E350" i="8"/>
  <c r="E347" i="8"/>
  <c r="E346" i="8"/>
  <c r="E345" i="8"/>
  <c r="E344" i="8"/>
  <c r="E343" i="8"/>
  <c r="E341" i="8"/>
  <c r="E340" i="8"/>
  <c r="E334" i="8"/>
  <c r="E333" i="8"/>
  <c r="E332" i="8"/>
  <c r="E331" i="8"/>
  <c r="E330" i="8"/>
  <c r="E329" i="8"/>
  <c r="E328" i="8"/>
  <c r="E321" i="8"/>
  <c r="E320" i="8"/>
  <c r="E319" i="8"/>
  <c r="E316" i="8"/>
  <c r="E315" i="8"/>
  <c r="E314" i="8"/>
  <c r="E313" i="8"/>
  <c r="E312" i="8"/>
  <c r="E311" i="8"/>
  <c r="E310" i="8"/>
  <c r="E307" i="8"/>
  <c r="E306" i="8"/>
  <c r="E305" i="8"/>
  <c r="E304" i="8"/>
  <c r="E303" i="8"/>
  <c r="E302" i="8"/>
  <c r="E301" i="8"/>
  <c r="E300" i="8"/>
  <c r="E299" i="8"/>
  <c r="E298" i="8"/>
  <c r="E297" i="8"/>
  <c r="E296" i="8"/>
  <c r="E294" i="8"/>
  <c r="E293" i="8"/>
  <c r="E291" i="8"/>
  <c r="E290" i="8"/>
  <c r="E289" i="8"/>
  <c r="E288" i="8"/>
  <c r="E287" i="8"/>
  <c r="E285" i="8"/>
  <c r="E284" i="8"/>
  <c r="E283" i="8"/>
  <c r="E282" i="8"/>
  <c r="E281" i="8"/>
  <c r="E279" i="8"/>
  <c r="E278" i="8"/>
  <c r="E277" i="8"/>
  <c r="E276" i="8"/>
  <c r="E275" i="8"/>
  <c r="E274" i="8"/>
  <c r="E273" i="8"/>
  <c r="E272" i="8"/>
  <c r="E271" i="8"/>
  <c r="E270" i="8"/>
  <c r="E269" i="8"/>
  <c r="E268" i="8"/>
  <c r="E266" i="8"/>
  <c r="E265" i="8"/>
  <c r="E264" i="8"/>
  <c r="E263" i="8"/>
  <c r="E260" i="8"/>
  <c r="E259" i="8"/>
  <c r="E258" i="8"/>
  <c r="E255" i="8"/>
  <c r="E254" i="8"/>
  <c r="E253" i="8"/>
  <c r="E252" i="8"/>
  <c r="E251" i="8"/>
  <c r="E250" i="8"/>
  <c r="E249" i="8"/>
  <c r="E248" i="8"/>
  <c r="E245" i="8"/>
  <c r="E244" i="8"/>
  <c r="E243" i="8"/>
  <c r="E242" i="8"/>
  <c r="E241" i="8"/>
  <c r="E240" i="8"/>
  <c r="E239" i="8"/>
  <c r="E238" i="8"/>
  <c r="E237" i="8"/>
  <c r="E236" i="8"/>
  <c r="E235" i="8"/>
  <c r="E234" i="8"/>
  <c r="E233" i="8"/>
  <c r="E232" i="8"/>
  <c r="E231" i="8"/>
  <c r="E230" i="8"/>
  <c r="E229" i="8"/>
  <c r="E228" i="8"/>
  <c r="E227" i="8"/>
  <c r="E225" i="8"/>
  <c r="E224" i="8"/>
  <c r="E223" i="8"/>
  <c r="E222" i="8"/>
  <c r="E221" i="8"/>
  <c r="E220" i="8"/>
  <c r="E219" i="8"/>
  <c r="E216" i="8"/>
  <c r="E215" i="8"/>
  <c r="E214" i="8"/>
  <c r="E213" i="8"/>
  <c r="E211" i="8"/>
  <c r="E210" i="8"/>
  <c r="E208" i="8"/>
  <c r="E205" i="8"/>
  <c r="E204" i="8"/>
  <c r="E203" i="8"/>
  <c r="E202" i="8"/>
  <c r="E201" i="8"/>
  <c r="E200" i="8"/>
  <c r="E195" i="8"/>
  <c r="E194" i="8"/>
  <c r="E191" i="8"/>
  <c r="E189" i="8"/>
  <c r="E188" i="8"/>
  <c r="E187" i="8"/>
  <c r="E186" i="8"/>
  <c r="E185" i="8"/>
  <c r="E184" i="8"/>
  <c r="E179" i="8"/>
  <c r="E178" i="8"/>
  <c r="E177" i="8"/>
  <c r="E175" i="8"/>
  <c r="E174" i="8"/>
  <c r="E173" i="8"/>
  <c r="E170" i="8"/>
  <c r="E166" i="8"/>
  <c r="E165" i="8"/>
  <c r="E164" i="8"/>
  <c r="E161" i="8"/>
  <c r="E160" i="8"/>
  <c r="E159" i="8"/>
  <c r="E155" i="8"/>
  <c r="E154" i="8"/>
  <c r="E149" i="8"/>
  <c r="E148" i="8"/>
  <c r="E147" i="8"/>
  <c r="E142" i="8"/>
  <c r="E140" i="8"/>
  <c r="E139" i="8"/>
  <c r="E136" i="8"/>
  <c r="E135" i="8"/>
  <c r="E134" i="8"/>
  <c r="E133" i="8"/>
  <c r="E132" i="8"/>
  <c r="E130" i="8"/>
  <c r="E125" i="8"/>
  <c r="E126" i="8"/>
  <c r="E127" i="8"/>
  <c r="E128" i="8"/>
  <c r="E129" i="8"/>
  <c r="E124" i="8"/>
  <c r="E123" i="8"/>
  <c r="E122" i="8"/>
  <c r="E121" i="8"/>
  <c r="E120" i="8"/>
  <c r="E119" i="8"/>
  <c r="E118" i="8"/>
  <c r="E115" i="8"/>
  <c r="E112" i="8"/>
  <c r="E111" i="8"/>
  <c r="E110" i="8"/>
  <c r="E109" i="8"/>
  <c r="E108" i="8"/>
  <c r="E107" i="8"/>
  <c r="E99" i="8"/>
  <c r="E100" i="8"/>
  <c r="E101" i="8"/>
  <c r="E102" i="8"/>
  <c r="E103" i="8"/>
  <c r="E104" i="8"/>
  <c r="E105" i="8"/>
  <c r="E106" i="8"/>
  <c r="E70" i="8"/>
  <c r="E71" i="8"/>
  <c r="E72" i="8"/>
  <c r="E73" i="8"/>
  <c r="E75" i="8"/>
  <c r="E76" i="8"/>
  <c r="E77" i="8"/>
  <c r="E80" i="8"/>
  <c r="E81" i="8"/>
  <c r="E82" i="8"/>
  <c r="E84" i="8"/>
  <c r="E85" i="8"/>
  <c r="E86" i="8"/>
  <c r="E87" i="8"/>
  <c r="E90" i="8"/>
  <c r="E93" i="8"/>
  <c r="E94" i="8"/>
  <c r="E95" i="8"/>
  <c r="E98" i="8"/>
  <c r="E69" i="8"/>
  <c r="E68" i="8"/>
  <c r="E67" i="8"/>
  <c r="E66" i="8"/>
  <c r="E65" i="8"/>
  <c r="E64" i="8"/>
  <c r="E61" i="8"/>
  <c r="E60" i="8"/>
  <c r="E59" i="8"/>
  <c r="E58" i="8"/>
  <c r="E57" i="8"/>
  <c r="E56" i="8"/>
  <c r="E55" i="8"/>
  <c r="E54" i="8"/>
  <c r="E53" i="8"/>
  <c r="E52" i="8"/>
  <c r="E51" i="8"/>
  <c r="E50" i="8"/>
  <c r="E49" i="8"/>
  <c r="E48" i="8"/>
  <c r="E47"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8" i="8"/>
  <c r="E7" i="8"/>
  <c r="E6" i="8"/>
  <c r="A51" i="4"/>
  <c r="A51" i="5"/>
  <c r="A40" i="5"/>
  <c r="A29" i="5"/>
  <c r="A18" i="5"/>
  <c r="G370" i="3"/>
  <c r="F370" i="3"/>
  <c r="E370" i="3"/>
  <c r="G369" i="3"/>
  <c r="F369" i="3"/>
  <c r="E369" i="3"/>
  <c r="G368" i="3"/>
  <c r="F368" i="3"/>
  <c r="E368" i="3"/>
  <c r="G367" i="3"/>
  <c r="F367" i="3"/>
  <c r="E367" i="3"/>
  <c r="G366" i="3"/>
  <c r="F366" i="3"/>
  <c r="E366" i="3"/>
  <c r="G365" i="3"/>
  <c r="F365" i="3"/>
  <c r="E365" i="3"/>
  <c r="G364" i="3"/>
  <c r="F364" i="3"/>
  <c r="E364" i="3"/>
  <c r="G363" i="3"/>
  <c r="F363" i="3"/>
  <c r="E363" i="3"/>
  <c r="G362" i="3"/>
  <c r="F362" i="3"/>
  <c r="E362" i="3"/>
  <c r="G361" i="3"/>
  <c r="F361" i="3"/>
  <c r="E361" i="3"/>
  <c r="G360" i="3"/>
  <c r="F360" i="3"/>
  <c r="E360" i="3"/>
  <c r="G359" i="3"/>
  <c r="F359" i="3"/>
  <c r="E359" i="3"/>
  <c r="G358" i="3"/>
  <c r="F358" i="3"/>
  <c r="E358" i="3"/>
  <c r="G357" i="3"/>
  <c r="F357" i="3"/>
  <c r="E357" i="3"/>
  <c r="G356" i="3"/>
  <c r="F356" i="3"/>
  <c r="E356" i="3"/>
  <c r="G355" i="3"/>
  <c r="F355" i="3"/>
  <c r="E355" i="3"/>
  <c r="G354" i="3"/>
  <c r="F354" i="3"/>
  <c r="E354" i="3"/>
  <c r="G353" i="3"/>
  <c r="F353" i="3"/>
  <c r="E353" i="3"/>
  <c r="G352" i="3"/>
  <c r="F352" i="3"/>
  <c r="E352" i="3"/>
  <c r="G351" i="3"/>
  <c r="F351" i="3"/>
  <c r="E351" i="3"/>
  <c r="G350" i="3"/>
  <c r="F350" i="3"/>
  <c r="E350" i="3"/>
  <c r="G349" i="3"/>
  <c r="F349" i="3"/>
  <c r="E349" i="3"/>
  <c r="G348" i="3"/>
  <c r="F348" i="3"/>
  <c r="E348" i="3"/>
  <c r="G347" i="3"/>
  <c r="F347" i="3"/>
  <c r="E347" i="3"/>
  <c r="G346" i="3"/>
  <c r="F346" i="3"/>
  <c r="E346" i="3"/>
  <c r="G345" i="3"/>
  <c r="F345" i="3"/>
  <c r="E345" i="3"/>
  <c r="G344" i="3"/>
  <c r="F344" i="3"/>
  <c r="E344" i="3"/>
  <c r="G343" i="3"/>
  <c r="F343" i="3"/>
  <c r="E343" i="3"/>
  <c r="G342" i="3"/>
  <c r="F342" i="3"/>
  <c r="E342" i="3"/>
  <c r="G341" i="3"/>
  <c r="F341" i="3"/>
  <c r="E341" i="3"/>
  <c r="G340" i="3"/>
  <c r="F340" i="3"/>
  <c r="E340" i="3"/>
  <c r="G339" i="3"/>
  <c r="F339" i="3"/>
  <c r="E339" i="3"/>
  <c r="G338" i="3"/>
  <c r="F338" i="3"/>
  <c r="E338" i="3"/>
  <c r="G337" i="3"/>
  <c r="F337" i="3"/>
  <c r="E337" i="3"/>
  <c r="G336" i="3"/>
  <c r="F336" i="3"/>
  <c r="E336" i="3"/>
  <c r="G335" i="3"/>
  <c r="F335" i="3"/>
  <c r="E335" i="3"/>
  <c r="G334" i="3"/>
  <c r="F334" i="3"/>
  <c r="E334" i="3"/>
  <c r="G333" i="3"/>
  <c r="F333" i="3"/>
  <c r="E333" i="3"/>
  <c r="G332" i="3"/>
  <c r="F332" i="3"/>
  <c r="E332" i="3"/>
  <c r="G331" i="3"/>
  <c r="F331" i="3"/>
  <c r="E331" i="3"/>
  <c r="G330" i="3"/>
  <c r="F330" i="3"/>
  <c r="E330" i="3"/>
  <c r="G329" i="3"/>
  <c r="F329" i="3"/>
  <c r="E329" i="3"/>
  <c r="G328" i="3"/>
  <c r="F328" i="3"/>
  <c r="E328" i="3"/>
  <c r="G327" i="3"/>
  <c r="F327" i="3"/>
  <c r="E327" i="3"/>
  <c r="G326" i="3"/>
  <c r="F326" i="3"/>
  <c r="E326" i="3"/>
  <c r="G325" i="3"/>
  <c r="F325" i="3"/>
  <c r="E325" i="3"/>
  <c r="G324" i="3"/>
  <c r="F324" i="3"/>
  <c r="E324" i="3"/>
  <c r="G323" i="3"/>
  <c r="F323" i="3"/>
  <c r="E323" i="3"/>
  <c r="G322" i="3"/>
  <c r="F322" i="3"/>
  <c r="E322" i="3"/>
  <c r="G321" i="3"/>
  <c r="F321" i="3"/>
  <c r="E321" i="3"/>
  <c r="G320" i="3"/>
  <c r="F320" i="3"/>
  <c r="E320" i="3"/>
  <c r="G319" i="3"/>
  <c r="F319" i="3"/>
  <c r="E319" i="3"/>
  <c r="G318" i="3"/>
  <c r="F318" i="3"/>
  <c r="E318" i="3"/>
  <c r="G317" i="3"/>
  <c r="F317" i="3"/>
  <c r="E317" i="3"/>
  <c r="G316" i="3"/>
  <c r="F316" i="3"/>
  <c r="E316" i="3"/>
  <c r="G315" i="3"/>
  <c r="F315" i="3"/>
  <c r="E315" i="3"/>
  <c r="G314" i="3"/>
  <c r="F314" i="3"/>
  <c r="E314" i="3"/>
  <c r="G313" i="3"/>
  <c r="F313" i="3"/>
  <c r="E313" i="3"/>
  <c r="G312" i="3"/>
  <c r="F312" i="3"/>
  <c r="E312" i="3"/>
  <c r="G311" i="3"/>
  <c r="F311" i="3"/>
  <c r="E311" i="3"/>
  <c r="G310" i="3"/>
  <c r="F310" i="3"/>
  <c r="E310" i="3"/>
  <c r="G309" i="3"/>
  <c r="F309" i="3"/>
  <c r="E309" i="3"/>
  <c r="G308" i="3"/>
  <c r="F308" i="3"/>
  <c r="E308" i="3"/>
  <c r="G307" i="3"/>
  <c r="F307" i="3"/>
  <c r="E307" i="3"/>
  <c r="G306" i="3"/>
  <c r="F306" i="3"/>
  <c r="E306" i="3"/>
  <c r="G305" i="3"/>
  <c r="F305" i="3"/>
  <c r="E305" i="3"/>
  <c r="G304" i="3"/>
  <c r="F304" i="3"/>
  <c r="E304" i="3"/>
  <c r="G303" i="3"/>
  <c r="F303" i="3"/>
  <c r="E303" i="3"/>
  <c r="G302" i="3"/>
  <c r="F302" i="3"/>
  <c r="E302" i="3"/>
  <c r="G301" i="3"/>
  <c r="F301" i="3"/>
  <c r="E301" i="3"/>
  <c r="G300" i="3"/>
  <c r="F300" i="3"/>
  <c r="E300" i="3"/>
  <c r="G299" i="3"/>
  <c r="F299" i="3"/>
  <c r="E299" i="3"/>
  <c r="G298" i="3"/>
  <c r="F298" i="3"/>
  <c r="E298" i="3"/>
  <c r="G297" i="3"/>
  <c r="F297" i="3"/>
  <c r="E297" i="3"/>
  <c r="G296" i="3"/>
  <c r="F296" i="3"/>
  <c r="E296" i="3"/>
  <c r="G295" i="3"/>
  <c r="F295" i="3"/>
  <c r="E295" i="3"/>
  <c r="G294" i="3"/>
  <c r="F294" i="3"/>
  <c r="E294" i="3"/>
  <c r="G293" i="3"/>
  <c r="F293" i="3"/>
  <c r="E293" i="3"/>
  <c r="G292" i="3"/>
  <c r="F292" i="3"/>
  <c r="E292" i="3"/>
  <c r="G291" i="3"/>
  <c r="F291" i="3"/>
  <c r="E291" i="3"/>
  <c r="G290" i="3"/>
  <c r="F290" i="3"/>
  <c r="E290" i="3"/>
  <c r="G289" i="3"/>
  <c r="F289" i="3"/>
  <c r="E289" i="3"/>
  <c r="G288" i="3"/>
  <c r="F288" i="3"/>
  <c r="E288" i="3"/>
  <c r="G287" i="3"/>
  <c r="F287" i="3"/>
  <c r="E287" i="3"/>
  <c r="G286" i="3"/>
  <c r="F286" i="3"/>
  <c r="E286" i="3"/>
  <c r="G285" i="3"/>
  <c r="F285" i="3"/>
  <c r="E285" i="3"/>
  <c r="G284" i="3"/>
  <c r="F284" i="3"/>
  <c r="E284" i="3"/>
  <c r="G283" i="3"/>
  <c r="F283" i="3"/>
  <c r="E283" i="3"/>
  <c r="G282" i="3"/>
  <c r="F282" i="3"/>
  <c r="E282" i="3"/>
  <c r="G281" i="3"/>
  <c r="F281" i="3"/>
  <c r="E281" i="3"/>
  <c r="G280" i="3"/>
  <c r="F280" i="3"/>
  <c r="E280" i="3"/>
  <c r="G279" i="3"/>
  <c r="F279" i="3"/>
  <c r="E279" i="3"/>
  <c r="G278" i="3"/>
  <c r="F278" i="3"/>
  <c r="E278" i="3"/>
  <c r="G277" i="3"/>
  <c r="F277" i="3"/>
  <c r="E277" i="3"/>
  <c r="G276" i="3"/>
  <c r="F276" i="3"/>
  <c r="E276" i="3"/>
  <c r="G275" i="3"/>
  <c r="F275" i="3"/>
  <c r="E275" i="3"/>
  <c r="G274" i="3"/>
  <c r="F274" i="3"/>
  <c r="E274" i="3"/>
  <c r="G273" i="3"/>
  <c r="F273" i="3"/>
  <c r="E273" i="3"/>
  <c r="G272" i="3"/>
  <c r="F272" i="3"/>
  <c r="E272" i="3"/>
  <c r="G271" i="3"/>
  <c r="F271" i="3"/>
  <c r="E271" i="3"/>
  <c r="G270" i="3"/>
  <c r="F270" i="3"/>
  <c r="E270" i="3"/>
  <c r="G269" i="3"/>
  <c r="F269" i="3"/>
  <c r="E269" i="3"/>
  <c r="G268" i="3"/>
  <c r="F268" i="3"/>
  <c r="E268" i="3"/>
  <c r="G267" i="3"/>
  <c r="F267" i="3"/>
  <c r="E267" i="3"/>
  <c r="G266" i="3"/>
  <c r="F266" i="3"/>
  <c r="E266" i="3"/>
  <c r="G265" i="3"/>
  <c r="F265" i="3"/>
  <c r="E265" i="3"/>
  <c r="G264" i="3"/>
  <c r="F264" i="3"/>
  <c r="E264" i="3"/>
  <c r="G263" i="3"/>
  <c r="F263" i="3"/>
  <c r="E263" i="3"/>
  <c r="G262" i="3"/>
  <c r="F262" i="3"/>
  <c r="E262" i="3"/>
  <c r="G261" i="3"/>
  <c r="F261" i="3"/>
  <c r="E261" i="3"/>
  <c r="G260" i="3"/>
  <c r="F260" i="3"/>
  <c r="E260" i="3"/>
  <c r="G259" i="3"/>
  <c r="F259" i="3"/>
  <c r="E259" i="3"/>
  <c r="G258" i="3"/>
  <c r="F258" i="3"/>
  <c r="E258" i="3"/>
  <c r="G257" i="3"/>
  <c r="F257" i="3"/>
  <c r="E257" i="3"/>
  <c r="G256" i="3"/>
  <c r="F256" i="3"/>
  <c r="E256" i="3"/>
  <c r="G255" i="3"/>
  <c r="F255" i="3"/>
  <c r="E255" i="3"/>
  <c r="G254" i="3"/>
  <c r="F254" i="3"/>
  <c r="E254" i="3"/>
  <c r="G253" i="3"/>
  <c r="F253" i="3"/>
  <c r="E253" i="3"/>
  <c r="G252" i="3"/>
  <c r="F252" i="3"/>
  <c r="E252" i="3"/>
  <c r="G251" i="3"/>
  <c r="F251" i="3"/>
  <c r="E251" i="3"/>
  <c r="G250" i="3"/>
  <c r="F250" i="3"/>
  <c r="E250" i="3"/>
  <c r="G249" i="3"/>
  <c r="F249" i="3"/>
  <c r="E249" i="3"/>
  <c r="G248" i="3"/>
  <c r="F248" i="3"/>
  <c r="E248" i="3"/>
  <c r="G247" i="3"/>
  <c r="F247" i="3"/>
  <c r="E247" i="3"/>
  <c r="G246" i="3"/>
  <c r="F246" i="3"/>
  <c r="E246" i="3"/>
  <c r="G245" i="3"/>
  <c r="F245" i="3"/>
  <c r="E245" i="3"/>
  <c r="G244" i="3"/>
  <c r="F244" i="3"/>
  <c r="E244" i="3"/>
  <c r="G243" i="3"/>
  <c r="F243" i="3"/>
  <c r="E243" i="3"/>
  <c r="G242" i="3"/>
  <c r="F242" i="3"/>
  <c r="E242" i="3"/>
  <c r="G241" i="3"/>
  <c r="F241" i="3"/>
  <c r="E241" i="3"/>
  <c r="G240" i="3"/>
  <c r="F240" i="3"/>
  <c r="E240" i="3"/>
  <c r="G239" i="3"/>
  <c r="F239" i="3"/>
  <c r="E239" i="3"/>
  <c r="G238" i="3"/>
  <c r="F238" i="3"/>
  <c r="E238" i="3"/>
  <c r="G237" i="3"/>
  <c r="F237" i="3"/>
  <c r="E237" i="3"/>
  <c r="G236" i="3"/>
  <c r="F236" i="3"/>
  <c r="E236" i="3"/>
  <c r="G235" i="3"/>
  <c r="F235" i="3"/>
  <c r="E235" i="3"/>
  <c r="G234" i="3"/>
  <c r="F234" i="3"/>
  <c r="E234" i="3"/>
  <c r="G233" i="3"/>
  <c r="F233" i="3"/>
  <c r="E233" i="3"/>
  <c r="G232" i="3"/>
  <c r="F232" i="3"/>
  <c r="E232" i="3"/>
  <c r="G231" i="3"/>
  <c r="F231" i="3"/>
  <c r="E231" i="3"/>
  <c r="G230" i="3"/>
  <c r="F230" i="3"/>
  <c r="E230" i="3"/>
  <c r="G229" i="3"/>
  <c r="F229" i="3"/>
  <c r="E229" i="3"/>
  <c r="G228" i="3"/>
  <c r="F228" i="3"/>
  <c r="E228" i="3"/>
  <c r="G227" i="3"/>
  <c r="F227" i="3"/>
  <c r="E227" i="3"/>
  <c r="G226" i="3"/>
  <c r="F226" i="3"/>
  <c r="E226" i="3"/>
  <c r="G225" i="3"/>
  <c r="F225" i="3"/>
  <c r="E225" i="3"/>
  <c r="G224" i="3"/>
  <c r="F224" i="3"/>
  <c r="E224" i="3"/>
  <c r="G223" i="3"/>
  <c r="F223" i="3"/>
  <c r="E223" i="3"/>
  <c r="G222" i="3"/>
  <c r="F222" i="3"/>
  <c r="E222" i="3"/>
  <c r="G221" i="3"/>
  <c r="F221" i="3"/>
  <c r="E221" i="3"/>
  <c r="G220" i="3"/>
  <c r="F220" i="3"/>
  <c r="E220" i="3"/>
  <c r="G219" i="3"/>
  <c r="F219" i="3"/>
  <c r="E219" i="3"/>
  <c r="G218" i="3"/>
  <c r="F218" i="3"/>
  <c r="E218" i="3"/>
  <c r="G217" i="3"/>
  <c r="F217" i="3"/>
  <c r="E217" i="3"/>
  <c r="G216" i="3"/>
  <c r="F216" i="3"/>
  <c r="E216" i="3"/>
  <c r="G215" i="3"/>
  <c r="F215" i="3"/>
  <c r="E215" i="3"/>
  <c r="G214" i="3"/>
  <c r="F214" i="3"/>
  <c r="E214" i="3"/>
  <c r="G213" i="3"/>
  <c r="F213" i="3"/>
  <c r="E213" i="3"/>
  <c r="G212" i="3"/>
  <c r="F212" i="3"/>
  <c r="E212" i="3"/>
  <c r="G211" i="3"/>
  <c r="F211" i="3"/>
  <c r="E211" i="3"/>
  <c r="G210" i="3"/>
  <c r="F210" i="3"/>
  <c r="E210" i="3"/>
  <c r="G209" i="3"/>
  <c r="F209" i="3"/>
  <c r="E209" i="3"/>
  <c r="G208" i="3"/>
  <c r="F208" i="3"/>
  <c r="E208" i="3"/>
  <c r="G207" i="3"/>
  <c r="F207" i="3"/>
  <c r="E207" i="3"/>
  <c r="G206" i="3"/>
  <c r="F206" i="3"/>
  <c r="E206" i="3"/>
  <c r="G205" i="3"/>
  <c r="F205" i="3"/>
  <c r="E205" i="3"/>
  <c r="G204" i="3"/>
  <c r="F204" i="3"/>
  <c r="E204" i="3"/>
  <c r="G203" i="3"/>
  <c r="F203" i="3"/>
  <c r="E203" i="3"/>
  <c r="G202" i="3"/>
  <c r="F202" i="3"/>
  <c r="E202" i="3"/>
  <c r="G201" i="3"/>
  <c r="F201" i="3"/>
  <c r="E201" i="3"/>
  <c r="G200" i="3"/>
  <c r="F200" i="3"/>
  <c r="E200" i="3"/>
  <c r="G199" i="3"/>
  <c r="F199" i="3"/>
  <c r="E199" i="3"/>
  <c r="G198" i="3"/>
  <c r="F198" i="3"/>
  <c r="E198" i="3"/>
  <c r="G197" i="3"/>
  <c r="F197" i="3"/>
  <c r="E197" i="3"/>
  <c r="G196" i="3"/>
  <c r="F196" i="3"/>
  <c r="E196" i="3"/>
  <c r="G195" i="3"/>
  <c r="F195" i="3"/>
  <c r="E195" i="3"/>
  <c r="G194" i="3"/>
  <c r="F194" i="3"/>
  <c r="E194" i="3"/>
  <c r="G193" i="3"/>
  <c r="F193" i="3"/>
  <c r="E193" i="3"/>
  <c r="G192" i="3"/>
  <c r="F192" i="3"/>
  <c r="E192" i="3"/>
  <c r="G191" i="3"/>
  <c r="F191" i="3"/>
  <c r="E191" i="3"/>
  <c r="G190" i="3"/>
  <c r="F190" i="3"/>
  <c r="E190" i="3"/>
  <c r="G189" i="3"/>
  <c r="F189" i="3"/>
  <c r="E189" i="3"/>
  <c r="G188" i="3"/>
  <c r="F188" i="3"/>
  <c r="E188" i="3"/>
  <c r="G187" i="3"/>
  <c r="F187" i="3"/>
  <c r="E187" i="3"/>
  <c r="G186" i="3"/>
  <c r="F186" i="3"/>
  <c r="E186" i="3"/>
  <c r="G185" i="3"/>
  <c r="F185" i="3"/>
  <c r="E185" i="3"/>
  <c r="G184" i="3"/>
  <c r="F184" i="3"/>
  <c r="E184" i="3"/>
  <c r="G183" i="3"/>
  <c r="F183" i="3"/>
  <c r="E183" i="3"/>
  <c r="G182" i="3"/>
  <c r="F182" i="3"/>
  <c r="E182" i="3"/>
  <c r="G181" i="3"/>
  <c r="F181" i="3"/>
  <c r="E181" i="3"/>
  <c r="G180" i="3"/>
  <c r="F180" i="3"/>
  <c r="E180" i="3"/>
  <c r="G179" i="3"/>
  <c r="F179" i="3"/>
  <c r="E179" i="3"/>
  <c r="G178" i="3"/>
  <c r="F178" i="3"/>
  <c r="E178" i="3"/>
  <c r="G177" i="3"/>
  <c r="F177" i="3"/>
  <c r="E177" i="3"/>
  <c r="G176" i="3"/>
  <c r="F176" i="3"/>
  <c r="E176" i="3"/>
  <c r="G175" i="3"/>
  <c r="F175" i="3"/>
  <c r="E175" i="3"/>
  <c r="G174" i="3"/>
  <c r="F174" i="3"/>
  <c r="E174" i="3"/>
  <c r="G173" i="3"/>
  <c r="F173" i="3"/>
  <c r="E173" i="3"/>
  <c r="G172" i="3"/>
  <c r="F172" i="3"/>
  <c r="E172" i="3"/>
  <c r="G171" i="3"/>
  <c r="F171" i="3"/>
  <c r="E171" i="3"/>
  <c r="G170" i="3"/>
  <c r="F170" i="3"/>
  <c r="E170" i="3"/>
  <c r="C4" i="3"/>
  <c r="D4" i="3"/>
  <c r="E4" i="3"/>
  <c r="G4" i="3"/>
  <c r="C5" i="3"/>
  <c r="D5" i="3"/>
  <c r="E5" i="3"/>
  <c r="G5" i="3"/>
  <c r="C6" i="3"/>
  <c r="D6" i="3"/>
  <c r="E6" i="3"/>
  <c r="G6" i="3"/>
  <c r="C7" i="3"/>
  <c r="D7" i="3"/>
  <c r="E7" i="3"/>
  <c r="G7" i="3"/>
  <c r="C8" i="3"/>
  <c r="D8" i="3"/>
  <c r="E8" i="3"/>
  <c r="G8" i="3"/>
  <c r="C9" i="3"/>
  <c r="D9" i="3"/>
  <c r="E9" i="3"/>
  <c r="G9" i="3"/>
  <c r="C10" i="3"/>
  <c r="D10" i="3"/>
  <c r="E10" i="3"/>
  <c r="G10" i="3"/>
  <c r="C11" i="3"/>
  <c r="D11" i="3"/>
  <c r="E11" i="3"/>
  <c r="G11" i="3"/>
  <c r="C12" i="3"/>
  <c r="D12" i="3"/>
  <c r="E12" i="3"/>
  <c r="G12" i="3"/>
  <c r="C13" i="3"/>
  <c r="D13" i="3"/>
  <c r="E13" i="3"/>
  <c r="G13" i="3"/>
  <c r="C14" i="3"/>
  <c r="D14" i="3"/>
  <c r="E14" i="3"/>
  <c r="G14" i="3"/>
  <c r="C15" i="3"/>
  <c r="D15" i="3"/>
  <c r="E15" i="3"/>
  <c r="G15" i="3"/>
  <c r="C16" i="3"/>
  <c r="D16" i="3"/>
  <c r="E16" i="3"/>
  <c r="G16" i="3"/>
  <c r="C17" i="3"/>
  <c r="D17" i="3"/>
  <c r="E17" i="3"/>
  <c r="G17" i="3"/>
  <c r="C18" i="3"/>
  <c r="D18" i="3"/>
  <c r="E18" i="3"/>
  <c r="G18" i="3"/>
  <c r="C19" i="3"/>
  <c r="D19" i="3"/>
  <c r="E19" i="3"/>
  <c r="G19" i="3"/>
  <c r="C20" i="3"/>
  <c r="D20" i="3"/>
  <c r="E20" i="3"/>
  <c r="G20" i="3"/>
  <c r="C21" i="3"/>
  <c r="D21" i="3"/>
  <c r="E21" i="3"/>
  <c r="G21" i="3"/>
  <c r="C22" i="3"/>
  <c r="D22" i="3"/>
  <c r="E22" i="3"/>
  <c r="G22" i="3"/>
  <c r="C23" i="3"/>
  <c r="D23" i="3"/>
  <c r="E23" i="3"/>
  <c r="G23" i="3"/>
  <c r="C24" i="3"/>
  <c r="D24" i="3"/>
  <c r="E24" i="3"/>
  <c r="G24" i="3"/>
  <c r="C25" i="3"/>
  <c r="D25" i="3"/>
  <c r="E25" i="3"/>
  <c r="G25" i="3"/>
  <c r="C26" i="3"/>
  <c r="D26" i="3"/>
  <c r="E26" i="3"/>
  <c r="G26" i="3"/>
  <c r="C27" i="3"/>
  <c r="D27" i="3"/>
  <c r="E27" i="3"/>
  <c r="G27" i="3"/>
  <c r="C28" i="3"/>
  <c r="D28" i="3"/>
  <c r="E28" i="3"/>
  <c r="G28" i="3"/>
  <c r="C29" i="3"/>
  <c r="D29" i="3"/>
  <c r="E29" i="3"/>
  <c r="G29" i="3"/>
  <c r="C30" i="3"/>
  <c r="D30" i="3"/>
  <c r="E30" i="3"/>
  <c r="G30" i="3"/>
  <c r="C31" i="3"/>
  <c r="D31" i="3"/>
  <c r="E31" i="3"/>
  <c r="G31" i="3"/>
  <c r="C32" i="3"/>
  <c r="D32" i="3"/>
  <c r="E32" i="3"/>
  <c r="G32" i="3"/>
  <c r="C33" i="3"/>
  <c r="D33" i="3"/>
  <c r="E33" i="3"/>
  <c r="G33" i="3"/>
  <c r="C34" i="3"/>
  <c r="D34" i="3"/>
  <c r="E34" i="3"/>
  <c r="G34" i="3"/>
  <c r="C35" i="3"/>
  <c r="D35" i="3"/>
  <c r="E35" i="3"/>
  <c r="G35" i="3"/>
  <c r="C36" i="3"/>
  <c r="D36" i="3"/>
  <c r="E36" i="3"/>
  <c r="G36" i="3"/>
  <c r="C37" i="3"/>
  <c r="D37" i="3"/>
  <c r="E37" i="3"/>
  <c r="G37" i="3"/>
  <c r="C38" i="3"/>
  <c r="D38" i="3"/>
  <c r="E38" i="3"/>
  <c r="G38" i="3"/>
  <c r="C39" i="3"/>
  <c r="D39" i="3"/>
  <c r="E39" i="3"/>
  <c r="G39" i="3"/>
  <c r="C40" i="3"/>
  <c r="D40" i="3"/>
  <c r="E40" i="3"/>
  <c r="G40" i="3"/>
  <c r="C41" i="3"/>
  <c r="D41" i="3"/>
  <c r="E41" i="3"/>
  <c r="G41" i="3"/>
  <c r="C42" i="3"/>
  <c r="D42" i="3"/>
  <c r="E42" i="3"/>
  <c r="G42" i="3"/>
  <c r="C43" i="3"/>
  <c r="D43" i="3"/>
  <c r="E43" i="3"/>
  <c r="G43" i="3"/>
  <c r="C44" i="3"/>
  <c r="D44" i="3"/>
  <c r="E44" i="3"/>
  <c r="G44" i="3"/>
  <c r="C45" i="3"/>
  <c r="D45" i="3"/>
  <c r="E45" i="3"/>
  <c r="G45" i="3"/>
  <c r="C46" i="3"/>
  <c r="D46" i="3"/>
  <c r="E46" i="3"/>
  <c r="G46" i="3"/>
  <c r="C47" i="3"/>
  <c r="D47" i="3"/>
  <c r="E47" i="3"/>
  <c r="G47" i="3"/>
  <c r="C48" i="3"/>
  <c r="D48" i="3"/>
  <c r="E48" i="3"/>
  <c r="G48" i="3"/>
  <c r="C49" i="3"/>
  <c r="D49" i="3"/>
  <c r="E49" i="3"/>
  <c r="G49" i="3"/>
  <c r="C50" i="3"/>
  <c r="D50" i="3"/>
  <c r="E50" i="3"/>
  <c r="G50" i="3"/>
  <c r="C51" i="3"/>
  <c r="D51" i="3"/>
  <c r="E51" i="3"/>
  <c r="G51" i="3"/>
  <c r="C52" i="3"/>
  <c r="D52" i="3"/>
  <c r="E52" i="3"/>
  <c r="G52" i="3"/>
  <c r="C53" i="3"/>
  <c r="D53" i="3"/>
  <c r="E53" i="3"/>
  <c r="G53" i="3"/>
  <c r="C54" i="3"/>
  <c r="D54" i="3"/>
  <c r="E54" i="3"/>
  <c r="G54" i="3"/>
  <c r="C55" i="3"/>
  <c r="D55" i="3"/>
  <c r="E55" i="3"/>
  <c r="G55" i="3"/>
  <c r="C56" i="3"/>
  <c r="D56" i="3"/>
  <c r="E56" i="3"/>
  <c r="G56" i="3"/>
  <c r="C57" i="3"/>
  <c r="D57" i="3"/>
  <c r="E57" i="3"/>
  <c r="G57" i="3"/>
  <c r="C58" i="3"/>
  <c r="D58" i="3"/>
  <c r="E58" i="3"/>
  <c r="G58" i="3"/>
  <c r="C59" i="3"/>
  <c r="D59" i="3"/>
  <c r="E59" i="3"/>
  <c r="G59" i="3"/>
  <c r="C60" i="3"/>
  <c r="D60" i="3"/>
  <c r="E60" i="3"/>
  <c r="G60" i="3"/>
  <c r="C61" i="3"/>
  <c r="D61" i="3"/>
  <c r="E61" i="3"/>
  <c r="G61" i="3"/>
  <c r="C62" i="3"/>
  <c r="D62" i="3"/>
  <c r="E62" i="3"/>
  <c r="G62" i="3"/>
  <c r="C63" i="3"/>
  <c r="D63" i="3"/>
  <c r="E63" i="3"/>
  <c r="G63" i="3"/>
  <c r="C64" i="3"/>
  <c r="D64" i="3"/>
  <c r="E64" i="3"/>
  <c r="G64" i="3"/>
  <c r="C65" i="3"/>
  <c r="D65" i="3"/>
  <c r="E65" i="3"/>
  <c r="G65" i="3"/>
  <c r="C66" i="3"/>
  <c r="D66" i="3"/>
  <c r="E66" i="3"/>
  <c r="G66" i="3"/>
  <c r="C67" i="3"/>
  <c r="D67" i="3"/>
  <c r="E67" i="3"/>
  <c r="G67" i="3"/>
  <c r="C68" i="3"/>
  <c r="D68" i="3"/>
  <c r="E68" i="3"/>
  <c r="G68" i="3"/>
  <c r="C69" i="3"/>
  <c r="D69" i="3"/>
  <c r="E69" i="3"/>
  <c r="G69" i="3"/>
  <c r="C70" i="3"/>
  <c r="D70" i="3"/>
  <c r="E70" i="3"/>
  <c r="G70" i="3"/>
  <c r="C71" i="3"/>
  <c r="D71" i="3"/>
  <c r="E71" i="3"/>
  <c r="G71" i="3"/>
  <c r="C72" i="3"/>
  <c r="D72" i="3"/>
  <c r="E72" i="3"/>
  <c r="G72" i="3"/>
  <c r="C73" i="3"/>
  <c r="D73" i="3"/>
  <c r="E73" i="3"/>
  <c r="G73" i="3"/>
  <c r="C74" i="3"/>
  <c r="D74" i="3"/>
  <c r="E74" i="3"/>
  <c r="G74" i="3"/>
  <c r="C75" i="3"/>
  <c r="D75" i="3"/>
  <c r="E75" i="3"/>
  <c r="G75" i="3"/>
  <c r="C76" i="3"/>
  <c r="D76" i="3"/>
  <c r="E76" i="3"/>
  <c r="G76" i="3"/>
  <c r="C77" i="3"/>
  <c r="D77" i="3"/>
  <c r="E77" i="3"/>
  <c r="G77" i="3"/>
  <c r="C78" i="3"/>
  <c r="D78" i="3"/>
  <c r="E78" i="3"/>
  <c r="G78" i="3"/>
  <c r="C79" i="3"/>
  <c r="D79" i="3"/>
  <c r="E79" i="3"/>
  <c r="G79" i="3"/>
  <c r="C80" i="3"/>
  <c r="D80" i="3"/>
  <c r="E80" i="3"/>
  <c r="G80" i="3"/>
  <c r="C81" i="3"/>
  <c r="D81" i="3"/>
  <c r="E81" i="3"/>
  <c r="G81" i="3"/>
  <c r="C82" i="3"/>
  <c r="D82" i="3"/>
  <c r="E82" i="3"/>
  <c r="G82" i="3"/>
  <c r="C83" i="3"/>
  <c r="D83" i="3"/>
  <c r="E83" i="3"/>
  <c r="G83" i="3"/>
  <c r="C84" i="3"/>
  <c r="D84" i="3"/>
  <c r="E84" i="3"/>
  <c r="G84" i="3"/>
  <c r="C85" i="3"/>
  <c r="D85" i="3"/>
  <c r="E85" i="3"/>
  <c r="G85" i="3"/>
  <c r="C86" i="3"/>
  <c r="D86" i="3"/>
  <c r="E86" i="3"/>
  <c r="G86" i="3"/>
  <c r="C87" i="3"/>
  <c r="D87" i="3"/>
  <c r="E87" i="3"/>
  <c r="G87" i="3"/>
  <c r="C88" i="3"/>
  <c r="D88" i="3"/>
  <c r="E88" i="3"/>
  <c r="G88" i="3"/>
  <c r="C89" i="3"/>
  <c r="D89" i="3"/>
  <c r="E89" i="3"/>
  <c r="G89" i="3"/>
  <c r="C90" i="3"/>
  <c r="D90" i="3"/>
  <c r="E90" i="3"/>
  <c r="G90" i="3"/>
  <c r="C91" i="3"/>
  <c r="D91" i="3"/>
  <c r="E91" i="3"/>
  <c r="G91" i="3"/>
  <c r="C92" i="3"/>
  <c r="D92" i="3"/>
  <c r="E92" i="3"/>
  <c r="G92" i="3"/>
  <c r="C93" i="3"/>
  <c r="D93" i="3"/>
  <c r="E93" i="3"/>
  <c r="G93" i="3"/>
  <c r="C94" i="3"/>
  <c r="D94" i="3"/>
  <c r="E94" i="3"/>
  <c r="G94" i="3"/>
  <c r="C95" i="3"/>
  <c r="D95" i="3"/>
  <c r="E95" i="3"/>
  <c r="G95" i="3"/>
  <c r="C96" i="3"/>
  <c r="D96" i="3"/>
  <c r="E96" i="3"/>
  <c r="G96" i="3"/>
  <c r="C97" i="3"/>
  <c r="D97" i="3"/>
  <c r="E97" i="3"/>
  <c r="G97" i="3"/>
  <c r="C98" i="3"/>
  <c r="D98" i="3"/>
  <c r="E98" i="3"/>
  <c r="G98" i="3"/>
  <c r="C99" i="3"/>
  <c r="D99" i="3"/>
  <c r="E99" i="3"/>
  <c r="G99" i="3"/>
  <c r="C100" i="3"/>
  <c r="D100" i="3"/>
  <c r="E100" i="3"/>
  <c r="G100" i="3"/>
  <c r="C101" i="3"/>
  <c r="D101" i="3"/>
  <c r="E101" i="3"/>
  <c r="G101" i="3"/>
  <c r="C102" i="3"/>
  <c r="D102" i="3"/>
  <c r="E102" i="3"/>
  <c r="G102" i="3"/>
  <c r="C103" i="3"/>
  <c r="D103" i="3"/>
  <c r="E103" i="3"/>
  <c r="G103" i="3"/>
  <c r="C104" i="3"/>
  <c r="D104" i="3"/>
  <c r="E104" i="3"/>
  <c r="G104" i="3"/>
  <c r="C105" i="3"/>
  <c r="D105" i="3"/>
  <c r="E105" i="3"/>
  <c r="G105" i="3"/>
  <c r="C106" i="3"/>
  <c r="D106" i="3"/>
  <c r="E106" i="3"/>
  <c r="G106" i="3"/>
  <c r="C107" i="3"/>
  <c r="D107" i="3"/>
  <c r="E107" i="3"/>
  <c r="G107" i="3"/>
  <c r="C108" i="3"/>
  <c r="D108" i="3"/>
  <c r="E108" i="3"/>
  <c r="G108" i="3"/>
  <c r="C109" i="3"/>
  <c r="D109" i="3"/>
  <c r="E109" i="3"/>
  <c r="G109" i="3"/>
  <c r="C110" i="3"/>
  <c r="D110" i="3"/>
  <c r="E110" i="3"/>
  <c r="G110" i="3"/>
  <c r="C111" i="3"/>
  <c r="D111" i="3"/>
  <c r="E111" i="3"/>
  <c r="G111" i="3"/>
  <c r="C112" i="3"/>
  <c r="D112" i="3"/>
  <c r="E112" i="3"/>
  <c r="G112" i="3"/>
  <c r="C113" i="3"/>
  <c r="D113" i="3"/>
  <c r="E113" i="3"/>
  <c r="G113" i="3"/>
  <c r="C114" i="3"/>
  <c r="D114" i="3"/>
  <c r="E114" i="3"/>
  <c r="G114" i="3"/>
  <c r="C115" i="3"/>
  <c r="D115" i="3"/>
  <c r="E115" i="3"/>
  <c r="G115" i="3"/>
  <c r="C116" i="3"/>
  <c r="D116" i="3"/>
  <c r="E116" i="3"/>
  <c r="G116" i="3"/>
  <c r="C117" i="3"/>
  <c r="D117" i="3"/>
  <c r="E117" i="3"/>
  <c r="G117" i="3"/>
  <c r="C118" i="3"/>
  <c r="D118" i="3"/>
  <c r="E118" i="3"/>
  <c r="G118" i="3"/>
  <c r="C119" i="3"/>
  <c r="D119" i="3"/>
  <c r="E119" i="3"/>
  <c r="G119" i="3"/>
  <c r="C120" i="3"/>
  <c r="D120" i="3"/>
  <c r="E120" i="3"/>
  <c r="G120" i="3"/>
  <c r="C121" i="3"/>
  <c r="D121" i="3"/>
  <c r="E121" i="3"/>
  <c r="G121" i="3"/>
  <c r="C122" i="3"/>
  <c r="D122" i="3"/>
  <c r="E122" i="3"/>
  <c r="G122" i="3"/>
  <c r="C123" i="3"/>
  <c r="D123" i="3"/>
  <c r="E123" i="3"/>
  <c r="G123" i="3"/>
  <c r="C124" i="3"/>
  <c r="D124" i="3"/>
  <c r="E124" i="3"/>
  <c r="G124" i="3"/>
  <c r="C125" i="3"/>
  <c r="D125" i="3"/>
  <c r="E125" i="3"/>
  <c r="G125" i="3"/>
  <c r="C126" i="3"/>
  <c r="D126" i="3"/>
  <c r="E126" i="3"/>
  <c r="G126" i="3"/>
  <c r="C127" i="3"/>
  <c r="D127" i="3"/>
  <c r="E127" i="3"/>
  <c r="G127" i="3"/>
  <c r="C128" i="3"/>
  <c r="D128" i="3"/>
  <c r="E128" i="3"/>
  <c r="G128" i="3"/>
  <c r="C129" i="3"/>
  <c r="D129" i="3"/>
  <c r="E129" i="3"/>
  <c r="G129" i="3"/>
  <c r="C130" i="3"/>
  <c r="D130" i="3"/>
  <c r="E130" i="3"/>
  <c r="G130" i="3"/>
  <c r="C131" i="3"/>
  <c r="D131" i="3"/>
  <c r="E131" i="3"/>
  <c r="G131" i="3"/>
  <c r="C132" i="3"/>
  <c r="D132" i="3"/>
  <c r="E132" i="3"/>
  <c r="G132" i="3"/>
  <c r="C133" i="3"/>
  <c r="D133" i="3"/>
  <c r="E133" i="3"/>
  <c r="G133" i="3"/>
  <c r="C134" i="3"/>
  <c r="D134" i="3"/>
  <c r="E134" i="3"/>
  <c r="G134" i="3"/>
  <c r="C135" i="3"/>
  <c r="D135" i="3"/>
  <c r="E135" i="3"/>
  <c r="G135" i="3"/>
  <c r="C136" i="3"/>
  <c r="D136" i="3"/>
  <c r="E136" i="3"/>
  <c r="G136" i="3"/>
  <c r="C137" i="3"/>
  <c r="D137" i="3"/>
  <c r="E137" i="3"/>
  <c r="G137" i="3"/>
  <c r="C138" i="3"/>
  <c r="D138" i="3"/>
  <c r="E138" i="3"/>
  <c r="G138" i="3"/>
  <c r="C139" i="3"/>
  <c r="D139" i="3"/>
  <c r="E139" i="3"/>
  <c r="G139" i="3"/>
  <c r="C140" i="3"/>
  <c r="D140" i="3"/>
  <c r="E140" i="3"/>
  <c r="G140" i="3"/>
  <c r="C141" i="3"/>
  <c r="D141" i="3"/>
  <c r="E141" i="3"/>
  <c r="G141" i="3"/>
  <c r="C142" i="3"/>
  <c r="D142" i="3"/>
  <c r="E142" i="3"/>
  <c r="G142" i="3"/>
  <c r="C143" i="3"/>
  <c r="D143" i="3"/>
  <c r="E143" i="3"/>
  <c r="G143" i="3"/>
  <c r="C144" i="3"/>
  <c r="D144" i="3"/>
  <c r="E144" i="3"/>
  <c r="G144" i="3"/>
  <c r="C145" i="3"/>
  <c r="D145" i="3"/>
  <c r="E145" i="3"/>
  <c r="G145" i="3"/>
  <c r="C146" i="3"/>
  <c r="D146" i="3"/>
  <c r="E146" i="3"/>
  <c r="G146" i="3"/>
  <c r="C147" i="3"/>
  <c r="D147" i="3"/>
  <c r="E147" i="3"/>
  <c r="G147" i="3"/>
  <c r="C148" i="3"/>
  <c r="D148" i="3"/>
  <c r="E148" i="3"/>
  <c r="G148" i="3"/>
  <c r="C149" i="3"/>
  <c r="D149" i="3"/>
  <c r="E149" i="3"/>
  <c r="G149" i="3"/>
  <c r="C150" i="3"/>
  <c r="D150" i="3"/>
  <c r="E150" i="3"/>
  <c r="G150" i="3"/>
  <c r="C151" i="3"/>
  <c r="D151" i="3"/>
  <c r="E151" i="3"/>
  <c r="G151" i="3"/>
  <c r="C152" i="3"/>
  <c r="D152" i="3"/>
  <c r="E152" i="3"/>
  <c r="G152" i="3"/>
  <c r="C153" i="3"/>
  <c r="D153" i="3"/>
  <c r="E153" i="3"/>
  <c r="G153" i="3"/>
  <c r="G3" i="3"/>
  <c r="E3" i="3"/>
  <c r="D3" i="3"/>
  <c r="C3" i="3"/>
  <c r="B1" i="3"/>
  <c r="P44" i="4"/>
  <c r="B2" i="3"/>
  <c r="P33" i="4"/>
  <c r="P22" i="4"/>
  <c r="AG15" i="4"/>
  <c r="AG13" i="4"/>
  <c r="P55" i="4"/>
  <c r="AG12" i="4"/>
  <c r="J169" i="3"/>
  <c r="Q169" i="3"/>
  <c r="X169" i="3"/>
  <c r="S169" i="3"/>
  <c r="Z169" i="3"/>
  <c r="AG169" i="3"/>
  <c r="AU169" i="3"/>
  <c r="P55" i="5"/>
  <c r="P33" i="5"/>
  <c r="AG15" i="5"/>
  <c r="P44" i="5"/>
  <c r="P22" i="5"/>
  <c r="AG14" i="4"/>
  <c r="AG11" i="4"/>
  <c r="AG14" i="5"/>
  <c r="AG13" i="5"/>
  <c r="AG12" i="5"/>
  <c r="AG11" i="5"/>
  <c r="H164" i="3"/>
  <c r="H162" i="3"/>
  <c r="H161" i="3"/>
  <c r="H155" i="3"/>
  <c r="H163" i="3"/>
  <c r="Z50" i="3"/>
  <c r="S2" i="3"/>
  <c r="Z2" i="3"/>
  <c r="AG2" i="3"/>
  <c r="AU2" i="3"/>
  <c r="I53" i="4"/>
  <c r="S16" i="3"/>
  <c r="Z17" i="3"/>
  <c r="AU24" i="3"/>
  <c r="AG28" i="3"/>
  <c r="AU29" i="3"/>
  <c r="S41" i="3"/>
  <c r="Z41" i="3"/>
  <c r="S45" i="3"/>
  <c r="Z45" i="3"/>
  <c r="AG57" i="3"/>
  <c r="AU59" i="3"/>
  <c r="AG61" i="3"/>
  <c r="S82" i="3"/>
  <c r="Z82" i="3"/>
  <c r="AG82" i="3"/>
  <c r="AU88" i="3"/>
  <c r="S89" i="3"/>
  <c r="Z89" i="3"/>
  <c r="AG89" i="3"/>
  <c r="AU89" i="3"/>
  <c r="S90" i="3"/>
  <c r="Z90" i="3"/>
  <c r="AG90" i="3"/>
  <c r="AU90" i="3"/>
  <c r="S91" i="3"/>
  <c r="Z91" i="3"/>
  <c r="AG91" i="3"/>
  <c r="AU91" i="3"/>
  <c r="S92" i="3"/>
  <c r="Z92" i="3"/>
  <c r="AG92" i="3"/>
  <c r="AU98" i="3"/>
  <c r="S99" i="3"/>
  <c r="Z99" i="3"/>
  <c r="AG99" i="3"/>
  <c r="AG107" i="3"/>
  <c r="AU112" i="3"/>
  <c r="S113" i="3"/>
  <c r="Z113" i="3"/>
  <c r="AG113" i="3"/>
  <c r="AU116" i="3"/>
  <c r="S117" i="3"/>
  <c r="Z117" i="3"/>
  <c r="AG117" i="3"/>
  <c r="AU117" i="3"/>
  <c r="S118" i="3"/>
  <c r="Z118" i="3"/>
  <c r="AG118" i="3"/>
  <c r="AU119" i="3"/>
  <c r="S120" i="3"/>
  <c r="Z120" i="3"/>
  <c r="AG120" i="3"/>
  <c r="AU120" i="3"/>
  <c r="S121" i="3"/>
  <c r="Z121" i="3"/>
  <c r="AG121" i="3"/>
  <c r="AU121" i="3"/>
  <c r="S122" i="3"/>
  <c r="Z122" i="3"/>
  <c r="AG122" i="3"/>
  <c r="AU122" i="3"/>
  <c r="S123" i="3"/>
  <c r="Z123" i="3"/>
  <c r="AG123" i="3"/>
  <c r="AU123" i="3"/>
  <c r="S124" i="3"/>
  <c r="Z124" i="3"/>
  <c r="AG124" i="3"/>
  <c r="AU125" i="3"/>
  <c r="S126" i="3"/>
  <c r="Z126" i="3"/>
  <c r="AG126" i="3"/>
  <c r="AU126" i="3"/>
  <c r="S127" i="3"/>
  <c r="Z127" i="3"/>
  <c r="AG127" i="3"/>
  <c r="AU127" i="3"/>
  <c r="S128" i="3"/>
  <c r="Z128" i="3"/>
  <c r="AG128" i="3"/>
  <c r="AU128" i="3"/>
  <c r="S129" i="3"/>
  <c r="Z129" i="3"/>
  <c r="AG129" i="3"/>
  <c r="AU129" i="3"/>
  <c r="S130" i="3"/>
  <c r="Z130" i="3"/>
  <c r="AG130" i="3"/>
  <c r="AU130" i="3"/>
  <c r="S131" i="3"/>
  <c r="Z131" i="3"/>
  <c r="AG131" i="3"/>
  <c r="AU131" i="3"/>
  <c r="S132" i="3"/>
  <c r="Z132" i="3"/>
  <c r="AG132" i="3"/>
  <c r="AU133" i="3"/>
  <c r="S134" i="3"/>
  <c r="Z134" i="3"/>
  <c r="AG134" i="3"/>
  <c r="S138" i="3"/>
  <c r="Z138" i="3"/>
  <c r="AG138" i="3"/>
  <c r="AU138" i="3"/>
  <c r="S139" i="3"/>
  <c r="Z139" i="3"/>
  <c r="AG139" i="3"/>
  <c r="AU139" i="3"/>
  <c r="S140" i="3"/>
  <c r="Z140" i="3"/>
  <c r="AG140" i="3"/>
  <c r="AU140" i="3"/>
  <c r="S141" i="3"/>
  <c r="Z141" i="3"/>
  <c r="AG141" i="3"/>
  <c r="AU141" i="3"/>
  <c r="S142" i="3"/>
  <c r="Z142" i="3"/>
  <c r="AG142" i="3"/>
  <c r="AU142" i="3"/>
  <c r="S143" i="3"/>
  <c r="Z143" i="3"/>
  <c r="AG143" i="3"/>
  <c r="AU143" i="3"/>
  <c r="S144" i="3"/>
  <c r="Z144" i="3"/>
  <c r="AG144" i="3"/>
  <c r="AU144" i="3"/>
  <c r="S145" i="3"/>
  <c r="Z145" i="3"/>
  <c r="AG145" i="3"/>
  <c r="AU145" i="3"/>
  <c r="S146" i="3"/>
  <c r="Z146" i="3"/>
  <c r="AG146" i="3"/>
  <c r="AU146" i="3"/>
  <c r="S147" i="3"/>
  <c r="Z147" i="3"/>
  <c r="AG147" i="3"/>
  <c r="AU147" i="3"/>
  <c r="S148" i="3"/>
  <c r="Z148" i="3"/>
  <c r="AG148" i="3"/>
  <c r="AU148" i="3"/>
  <c r="S149" i="3"/>
  <c r="Z149" i="3"/>
  <c r="AG149" i="3"/>
  <c r="AU149" i="3"/>
  <c r="S150" i="3"/>
  <c r="Z150" i="3"/>
  <c r="AG150" i="3"/>
  <c r="S151" i="3"/>
  <c r="Z151" i="3"/>
  <c r="AG151" i="3"/>
  <c r="AU151" i="3"/>
  <c r="S152" i="3"/>
  <c r="Z152" i="3"/>
  <c r="AG152" i="3"/>
  <c r="AU152" i="3"/>
  <c r="S153" i="3"/>
  <c r="Z153" i="3"/>
  <c r="AG153" i="3"/>
  <c r="AU153" i="3"/>
  <c r="O155" i="3"/>
  <c r="I33" i="4"/>
  <c r="V155" i="3"/>
  <c r="AC155" i="3"/>
  <c r="V158" i="3"/>
  <c r="O159" i="3"/>
  <c r="I161" i="3"/>
  <c r="O161" i="3"/>
  <c r="V161" i="3"/>
  <c r="AC161" i="3"/>
  <c r="I162" i="3"/>
  <c r="O162" i="3"/>
  <c r="V162" i="3"/>
  <c r="AC162" i="3"/>
  <c r="I163" i="3"/>
  <c r="O163" i="3"/>
  <c r="V163" i="3"/>
  <c r="AC163" i="3"/>
  <c r="I164" i="3"/>
  <c r="O164" i="3"/>
  <c r="V164" i="3"/>
  <c r="AC164" i="3"/>
  <c r="X181" i="3"/>
  <c r="J170" i="3"/>
  <c r="J171" i="3"/>
  <c r="J173" i="3"/>
  <c r="J174" i="3"/>
  <c r="L33" i="5"/>
  <c r="AE12" i="5"/>
  <c r="B8" i="5"/>
  <c r="J175" i="3"/>
  <c r="J177" i="3"/>
  <c r="J178" i="3"/>
  <c r="J179" i="3"/>
  <c r="Q179" i="3"/>
  <c r="X179" i="3"/>
  <c r="J181" i="3"/>
  <c r="J182" i="3"/>
  <c r="J183" i="3"/>
  <c r="J189" i="3"/>
  <c r="J190" i="3"/>
  <c r="J191" i="3"/>
  <c r="J193" i="3"/>
  <c r="J194" i="3"/>
  <c r="J195" i="3"/>
  <c r="J197" i="3"/>
  <c r="X197" i="3"/>
  <c r="J198" i="3"/>
  <c r="J199" i="3"/>
  <c r="J200" i="3"/>
  <c r="J201" i="3"/>
  <c r="J202" i="3"/>
  <c r="J203" i="3"/>
  <c r="J204" i="3"/>
  <c r="J205" i="3"/>
  <c r="J206" i="3"/>
  <c r="X206" i="3"/>
  <c r="J207" i="3"/>
  <c r="J208" i="3"/>
  <c r="J209" i="3"/>
  <c r="J210" i="3"/>
  <c r="J211" i="3"/>
  <c r="J212" i="3"/>
  <c r="J213" i="3"/>
  <c r="J214" i="3"/>
  <c r="K214" i="3"/>
  <c r="J215" i="3"/>
  <c r="Q215" i="3"/>
  <c r="X215" i="3"/>
  <c r="J216" i="3"/>
  <c r="Q216" i="3"/>
  <c r="J217" i="3"/>
  <c r="Q217" i="3"/>
  <c r="J218" i="3"/>
  <c r="Q218" i="3"/>
  <c r="J219" i="3"/>
  <c r="Q219" i="3"/>
  <c r="J220" i="3"/>
  <c r="J221" i="3"/>
  <c r="Q221" i="3"/>
  <c r="J222" i="3"/>
  <c r="Q222" i="3"/>
  <c r="J223" i="3"/>
  <c r="Q223" i="3"/>
  <c r="J224" i="3"/>
  <c r="J225" i="3"/>
  <c r="J226" i="3"/>
  <c r="L226"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M226" i="3"/>
  <c r="S226" i="3"/>
  <c r="Z226"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AA226" i="3"/>
  <c r="J227" i="3"/>
  <c r="J228" i="3"/>
  <c r="M228" i="3"/>
  <c r="Q228" i="3"/>
  <c r="J229" i="3"/>
  <c r="J230" i="3"/>
  <c r="Q230" i="3"/>
  <c r="S230" i="3"/>
  <c r="J231" i="3"/>
  <c r="J232" i="3"/>
  <c r="X232" i="3"/>
  <c r="J233" i="3"/>
  <c r="J234" i="3"/>
  <c r="Q234" i="3"/>
  <c r="S234" i="3"/>
  <c r="X234" i="3"/>
  <c r="J235" i="3"/>
  <c r="X235" i="3"/>
  <c r="J236" i="3"/>
  <c r="X236" i="3"/>
  <c r="J237" i="3"/>
  <c r="J238" i="3"/>
  <c r="Q238" i="3"/>
  <c r="J239" i="3"/>
  <c r="J240" i="3"/>
  <c r="Q240" i="3"/>
  <c r="J241" i="3"/>
  <c r="Q241" i="3"/>
  <c r="J242" i="3"/>
  <c r="Q242" i="3"/>
  <c r="X242" i="3"/>
  <c r="J243" i="3"/>
  <c r="Q243" i="3"/>
  <c r="J244" i="3"/>
  <c r="Q244" i="3"/>
  <c r="J245" i="3"/>
  <c r="Q245" i="3"/>
  <c r="T245" i="3"/>
  <c r="J246" i="3"/>
  <c r="Q246" i="3"/>
  <c r="J247" i="3"/>
  <c r="Q247" i="3"/>
  <c r="X247" i="3"/>
  <c r="J248" i="3"/>
  <c r="M248" i="3"/>
  <c r="S248" i="3"/>
  <c r="X248" i="3"/>
  <c r="J249" i="3"/>
  <c r="J250" i="3"/>
  <c r="Q250" i="3"/>
  <c r="S250" i="3"/>
  <c r="AA250" i="3"/>
  <c r="J251" i="3"/>
  <c r="Q251" i="3"/>
  <c r="J252" i="3"/>
  <c r="S252" i="3"/>
  <c r="J253" i="3"/>
  <c r="J254" i="3"/>
  <c r="X254" i="3"/>
  <c r="J255" i="3"/>
  <c r="Q255" i="3"/>
  <c r="X255" i="3"/>
  <c r="J256" i="3"/>
  <c r="Q256" i="3"/>
  <c r="J257" i="3"/>
  <c r="Q257" i="3"/>
  <c r="J258" i="3"/>
  <c r="Q258" i="3"/>
  <c r="J259" i="3"/>
  <c r="Q259" i="3"/>
  <c r="J260" i="3"/>
  <c r="S260" i="3"/>
  <c r="J261" i="3"/>
  <c r="X261" i="3"/>
  <c r="J262" i="3"/>
  <c r="M262" i="3"/>
  <c r="Q262" i="3"/>
  <c r="X262" i="3"/>
  <c r="AA262" i="3"/>
  <c r="J263" i="3"/>
  <c r="J264" i="3"/>
  <c r="X264" i="3"/>
  <c r="AA264" i="3"/>
  <c r="J265" i="3"/>
  <c r="X265" i="3"/>
  <c r="J266" i="3"/>
  <c r="Q266" i="3"/>
  <c r="J267" i="3"/>
  <c r="T267" i="3"/>
  <c r="J268" i="3"/>
  <c r="S268" i="3"/>
  <c r="X268" i="3"/>
  <c r="J269" i="3"/>
  <c r="X269" i="3"/>
  <c r="J270" i="3"/>
  <c r="Q270" i="3"/>
  <c r="X270" i="3"/>
  <c r="J271" i="3"/>
  <c r="Q271" i="3"/>
  <c r="X271" i="3"/>
  <c r="J272" i="3"/>
  <c r="Q272" i="3"/>
  <c r="S272" i="3"/>
  <c r="X272" i="3"/>
  <c r="J273" i="3"/>
  <c r="Q273" i="3"/>
  <c r="X273" i="3"/>
  <c r="J274" i="3"/>
  <c r="Q274" i="3"/>
  <c r="X274" i="3"/>
  <c r="J275" i="3"/>
  <c r="Q275" i="3"/>
  <c r="X275" i="3"/>
  <c r="J276" i="3"/>
  <c r="Q276" i="3"/>
  <c r="X276" i="3"/>
  <c r="J277" i="3"/>
  <c r="Q277" i="3"/>
  <c r="X277" i="3"/>
  <c r="J278" i="3"/>
  <c r="Q278" i="3"/>
  <c r="S278" i="3"/>
  <c r="X278" i="3"/>
  <c r="J279" i="3"/>
  <c r="Q279" i="3"/>
  <c r="T279" i="3"/>
  <c r="X279" i="3"/>
  <c r="AV279" i="3"/>
  <c r="J280" i="3"/>
  <c r="Q280" i="3"/>
  <c r="S280" i="3"/>
  <c r="X280" i="3"/>
  <c r="J281" i="3"/>
  <c r="Q281" i="3"/>
  <c r="X281" i="3"/>
  <c r="J282" i="3"/>
  <c r="M282" i="3"/>
  <c r="Q282" i="3"/>
  <c r="S282" i="3"/>
  <c r="T282" i="3"/>
  <c r="X282" i="3"/>
  <c r="AA282" i="3"/>
  <c r="J283" i="3"/>
  <c r="Q283" i="3"/>
  <c r="S283" i="3"/>
  <c r="X283" i="3"/>
  <c r="J284" i="3"/>
  <c r="Q284" i="3"/>
  <c r="S284" i="3"/>
  <c r="X284" i="3"/>
  <c r="J285" i="3"/>
  <c r="Q285" i="3"/>
  <c r="X285" i="3"/>
  <c r="J286" i="3"/>
  <c r="Q286" i="3"/>
  <c r="S286" i="3"/>
  <c r="X286" i="3"/>
  <c r="J287" i="3"/>
  <c r="Q287" i="3"/>
  <c r="S287" i="3"/>
  <c r="X287" i="3"/>
  <c r="J288" i="3"/>
  <c r="Q288" i="3"/>
  <c r="S288" i="3"/>
  <c r="X288" i="3"/>
  <c r="J289" i="3"/>
  <c r="J172" i="3"/>
  <c r="J176" i="3"/>
  <c r="J180" i="3"/>
  <c r="J184" i="3"/>
  <c r="J185" i="3"/>
  <c r="J186" i="3"/>
  <c r="J187" i="3"/>
  <c r="J188" i="3"/>
  <c r="J192" i="3"/>
  <c r="J196"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K289" i="3"/>
  <c r="Q289" i="3"/>
  <c r="X289" i="3"/>
  <c r="Q290" i="3"/>
  <c r="S290" i="3"/>
  <c r="X290" i="3"/>
  <c r="Q291" i="3"/>
  <c r="S291" i="3"/>
  <c r="X291" i="3"/>
  <c r="K292" i="3"/>
  <c r="Q292" i="3"/>
  <c r="S292" i="3"/>
  <c r="X292" i="3"/>
  <c r="Q293" i="3"/>
  <c r="T293" i="3"/>
  <c r="X293" i="3"/>
  <c r="AA293" i="3"/>
  <c r="AV293" i="3"/>
  <c r="M294" i="3"/>
  <c r="Q294" i="3"/>
  <c r="S294" i="3"/>
  <c r="T294" i="3"/>
  <c r="X294" i="3"/>
  <c r="AA294" i="3"/>
  <c r="Q295" i="3"/>
  <c r="S295" i="3"/>
  <c r="X295" i="3"/>
  <c r="Q296" i="3"/>
  <c r="S296" i="3"/>
  <c r="X296" i="3"/>
  <c r="Q297" i="3"/>
  <c r="T297" i="3"/>
  <c r="X297" i="3"/>
  <c r="AA297" i="3"/>
  <c r="AV297" i="3"/>
  <c r="K298" i="3"/>
  <c r="Q298" i="3"/>
  <c r="S298" i="3"/>
  <c r="X298" i="3"/>
  <c r="Q299" i="3"/>
  <c r="S299" i="3"/>
  <c r="X299" i="3"/>
  <c r="M300" i="3"/>
  <c r="Q300" i="3"/>
  <c r="S300" i="3"/>
  <c r="X300" i="3"/>
  <c r="AA300" i="3"/>
  <c r="AV300" i="3"/>
  <c r="Q301" i="3"/>
  <c r="X301" i="3"/>
  <c r="K302" i="3"/>
  <c r="Q302" i="3"/>
  <c r="S302" i="3"/>
  <c r="X302" i="3"/>
  <c r="Q303" i="3"/>
  <c r="S303" i="3"/>
  <c r="X303" i="3"/>
  <c r="Q304" i="3"/>
  <c r="S304" i="3"/>
  <c r="X304" i="3"/>
  <c r="Q305" i="3"/>
  <c r="T305" i="3"/>
  <c r="X305" i="3"/>
  <c r="AA305" i="3"/>
  <c r="AV305" i="3"/>
  <c r="M306" i="3"/>
  <c r="Q306" i="3"/>
  <c r="S306" i="3"/>
  <c r="T306" i="3"/>
  <c r="X306" i="3"/>
  <c r="AA306" i="3"/>
  <c r="Q307" i="3"/>
  <c r="S307" i="3"/>
  <c r="X307" i="3"/>
  <c r="M308" i="3"/>
  <c r="Q308" i="3"/>
  <c r="S308" i="3"/>
  <c r="X308" i="3"/>
  <c r="AA308" i="3"/>
  <c r="AV308" i="3"/>
  <c r="Q309" i="3"/>
  <c r="X309" i="3"/>
  <c r="Q310" i="3"/>
  <c r="S310" i="3"/>
  <c r="X310" i="3"/>
  <c r="Q311" i="3"/>
  <c r="S311" i="3"/>
  <c r="X311" i="3"/>
  <c r="Q312" i="3"/>
  <c r="S312" i="3"/>
  <c r="X312" i="3"/>
  <c r="Q313" i="3"/>
  <c r="X313" i="3"/>
  <c r="Q314" i="3"/>
  <c r="S314" i="3"/>
  <c r="X314" i="3"/>
  <c r="M315" i="3"/>
  <c r="Q315" i="3"/>
  <c r="S315" i="3"/>
  <c r="T315" i="3"/>
  <c r="X315" i="3"/>
  <c r="AV315" i="3"/>
  <c r="M316" i="3"/>
  <c r="Q316" i="3"/>
  <c r="S316" i="3"/>
  <c r="X316" i="3"/>
  <c r="AA316" i="3"/>
  <c r="AV316" i="3"/>
  <c r="Q317" i="3"/>
  <c r="S317"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7" i="3"/>
  <c r="S228" i="3"/>
  <c r="S229" i="3"/>
  <c r="S231" i="3"/>
  <c r="S232" i="3"/>
  <c r="S233" i="3"/>
  <c r="S235" i="3"/>
  <c r="S236" i="3"/>
  <c r="S237" i="3"/>
  <c r="S238" i="3"/>
  <c r="S239" i="3"/>
  <c r="S240" i="3"/>
  <c r="S241" i="3"/>
  <c r="S242" i="3"/>
  <c r="S243" i="3"/>
  <c r="S244" i="3"/>
  <c r="S245" i="3"/>
  <c r="S246" i="3"/>
  <c r="S247" i="3"/>
  <c r="S249" i="3"/>
  <c r="S251" i="3"/>
  <c r="S253" i="3"/>
  <c r="S254" i="3"/>
  <c r="S255" i="3"/>
  <c r="S256" i="3"/>
  <c r="S257" i="3"/>
  <c r="S258" i="3"/>
  <c r="S259" i="3"/>
  <c r="S261" i="3"/>
  <c r="S262" i="3"/>
  <c r="S263" i="3"/>
  <c r="S264" i="3"/>
  <c r="S265" i="3"/>
  <c r="S266" i="3"/>
  <c r="S267" i="3"/>
  <c r="S269" i="3"/>
  <c r="S270" i="3"/>
  <c r="S271" i="3"/>
  <c r="S273" i="3"/>
  <c r="S274" i="3"/>
  <c r="S275" i="3"/>
  <c r="S276" i="3"/>
  <c r="S277" i="3"/>
  <c r="S279" i="3"/>
  <c r="S281" i="3"/>
  <c r="S285" i="3"/>
  <c r="S289" i="3"/>
  <c r="S293" i="3"/>
  <c r="S297" i="3"/>
  <c r="S301" i="3"/>
  <c r="S305" i="3"/>
  <c r="S309" i="3"/>
  <c r="S313"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T317" i="3"/>
  <c r="X317" i="3"/>
  <c r="AA317" i="3"/>
  <c r="AV317" i="3"/>
  <c r="Q318" i="3"/>
  <c r="X318" i="3"/>
  <c r="Q319" i="3"/>
  <c r="X319" i="3"/>
  <c r="Q320" i="3"/>
  <c r="X320" i="3"/>
  <c r="Q321" i="3"/>
  <c r="X321" i="3"/>
  <c r="Q322" i="3"/>
  <c r="X322" i="3"/>
  <c r="Q323" i="3"/>
  <c r="X323" i="3"/>
  <c r="Q324" i="3"/>
  <c r="X324" i="3"/>
  <c r="Q325" i="3"/>
  <c r="X325" i="3"/>
  <c r="Q326" i="3"/>
  <c r="X326" i="3"/>
  <c r="Q327" i="3"/>
  <c r="X327" i="3"/>
  <c r="Q328" i="3"/>
  <c r="X328" i="3"/>
  <c r="Q329" i="3"/>
  <c r="X329" i="3"/>
  <c r="Q330" i="3"/>
  <c r="X330" i="3"/>
  <c r="Q331" i="3"/>
  <c r="X331" i="3"/>
  <c r="Q332" i="3"/>
  <c r="X332" i="3"/>
  <c r="Q333" i="3"/>
  <c r="X333" i="3"/>
  <c r="Q334" i="3"/>
  <c r="X334" i="3"/>
  <c r="Q335" i="3"/>
  <c r="X335" i="3"/>
  <c r="Q336" i="3"/>
  <c r="X336" i="3"/>
  <c r="Q337" i="3"/>
  <c r="X337" i="3"/>
  <c r="Q338" i="3"/>
  <c r="X338" i="3"/>
  <c r="Q339" i="3"/>
  <c r="X339" i="3"/>
  <c r="Q340" i="3"/>
  <c r="X340" i="3"/>
  <c r="Q341" i="3"/>
  <c r="X341" i="3"/>
  <c r="Q342" i="3"/>
  <c r="X342" i="3"/>
  <c r="Q343" i="3"/>
  <c r="X343" i="3"/>
  <c r="Q344" i="3"/>
  <c r="X344" i="3"/>
  <c r="Q345" i="3"/>
  <c r="X345" i="3"/>
  <c r="Q346" i="3"/>
  <c r="X346" i="3"/>
  <c r="Q347" i="3"/>
  <c r="X347" i="3"/>
  <c r="Q348" i="3"/>
  <c r="X348" i="3"/>
  <c r="Q349" i="3"/>
  <c r="X349" i="3"/>
  <c r="K350" i="3"/>
  <c r="Q350" i="3"/>
  <c r="X350" i="3"/>
  <c r="Q351" i="3"/>
  <c r="X351" i="3"/>
  <c r="Q352" i="3"/>
  <c r="X352" i="3"/>
  <c r="M353" i="3"/>
  <c r="Q353" i="3"/>
  <c r="T353" i="3"/>
  <c r="X353" i="3"/>
  <c r="AA353" i="3"/>
  <c r="AV353" i="3"/>
  <c r="Q354" i="3"/>
  <c r="X354" i="3"/>
  <c r="Q355" i="3"/>
  <c r="X355" i="3"/>
  <c r="Q356" i="3"/>
  <c r="X356" i="3"/>
  <c r="M357" i="3"/>
  <c r="Q357" i="3"/>
  <c r="T357" i="3"/>
  <c r="X357" i="3"/>
  <c r="AA357" i="3"/>
  <c r="AQ378" i="3"/>
  <c r="AV357" i="3"/>
  <c r="Q358" i="3"/>
  <c r="X358" i="3"/>
  <c r="M359" i="3"/>
  <c r="Q359" i="3"/>
  <c r="T359" i="3"/>
  <c r="X359" i="3"/>
  <c r="AA359" i="3"/>
  <c r="AV359" i="3"/>
  <c r="Q360" i="3"/>
  <c r="X360" i="3"/>
  <c r="Q361" i="3"/>
  <c r="X361" i="3"/>
  <c r="M362" i="3"/>
  <c r="Q362" i="3"/>
  <c r="T362" i="3"/>
  <c r="X362" i="3"/>
  <c r="AA362" i="3"/>
  <c r="AV362" i="3"/>
  <c r="Q363" i="3"/>
  <c r="X363" i="3"/>
  <c r="Q364" i="3"/>
  <c r="X364" i="3"/>
  <c r="M365" i="3"/>
  <c r="Q365" i="3"/>
  <c r="T365" i="3"/>
  <c r="X365" i="3"/>
  <c r="AA365" i="3"/>
  <c r="AV365" i="3"/>
  <c r="Q366" i="3"/>
  <c r="X366" i="3"/>
  <c r="M367" i="3"/>
  <c r="Q367" i="3"/>
  <c r="T367" i="3"/>
  <c r="X367" i="3"/>
  <c r="AA367" i="3"/>
  <c r="AV367" i="3"/>
  <c r="Q368" i="3"/>
  <c r="X368" i="3"/>
  <c r="Q369" i="3"/>
  <c r="X369" i="3"/>
  <c r="M370" i="3"/>
  <c r="Q370" i="3"/>
  <c r="T370" i="3"/>
  <c r="X370" i="3"/>
  <c r="AA370" i="3"/>
  <c r="AV370" i="3"/>
  <c r="H372" i="3"/>
  <c r="O372" i="3"/>
  <c r="I33" i="5"/>
  <c r="V372" i="3"/>
  <c r="E374" i="3"/>
  <c r="H374" i="3"/>
  <c r="O374" i="3"/>
  <c r="V374" i="3"/>
  <c r="AC374" i="3"/>
  <c r="AQ374" i="3"/>
  <c r="E375" i="3"/>
  <c r="H375" i="3"/>
  <c r="O375" i="3"/>
  <c r="V375" i="3"/>
  <c r="AC375" i="3"/>
  <c r="AQ375" i="3"/>
  <c r="E376" i="3"/>
  <c r="H376" i="3"/>
  <c r="O376" i="3"/>
  <c r="V376" i="3"/>
  <c r="AC376" i="3"/>
  <c r="E377" i="3"/>
  <c r="H377" i="3"/>
  <c r="O377" i="3"/>
  <c r="V377" i="3"/>
  <c r="AC377" i="3"/>
  <c r="E378" i="3"/>
  <c r="H378" i="3"/>
  <c r="O378" i="3"/>
  <c r="V378" i="3"/>
  <c r="AC378" i="3"/>
  <c r="E379" i="3"/>
  <c r="H379" i="3"/>
  <c r="O379" i="3"/>
  <c r="V379" i="3"/>
  <c r="AC379" i="3"/>
  <c r="AQ379" i="3"/>
  <c r="D381" i="3"/>
  <c r="E381" i="3"/>
  <c r="A20" i="5"/>
  <c r="I20" i="5"/>
  <c r="I22" i="5"/>
  <c r="L22" i="5"/>
  <c r="AE11" i="5"/>
  <c r="B7" i="5"/>
  <c r="A23" i="5"/>
  <c r="A24" i="5"/>
  <c r="A31" i="5"/>
  <c r="I31" i="5"/>
  <c r="A33" i="5"/>
  <c r="A44" i="5"/>
  <c r="A55" i="5"/>
  <c r="A34" i="5"/>
  <c r="A35" i="5"/>
  <c r="A42" i="5"/>
  <c r="I42" i="5"/>
  <c r="I44" i="5"/>
  <c r="A45" i="5"/>
  <c r="A46" i="5"/>
  <c r="A53" i="5"/>
  <c r="A56" i="5"/>
  <c r="A57" i="5"/>
  <c r="A20" i="4"/>
  <c r="I22" i="4"/>
  <c r="L22" i="4"/>
  <c r="AE11" i="4"/>
  <c r="C9" i="4"/>
  <c r="A23" i="4"/>
  <c r="A24" i="4"/>
  <c r="I24" i="4"/>
  <c r="A31" i="4"/>
  <c r="I31" i="4"/>
  <c r="A33" i="4"/>
  <c r="A44" i="4"/>
  <c r="A55" i="4"/>
  <c r="L33" i="4"/>
  <c r="AE12" i="4"/>
  <c r="C10" i="4"/>
  <c r="A34" i="4"/>
  <c r="A35" i="4"/>
  <c r="A42" i="4"/>
  <c r="I42" i="4"/>
  <c r="I44" i="4"/>
  <c r="L44" i="4"/>
  <c r="AE13" i="4"/>
  <c r="C11" i="4"/>
  <c r="A45" i="4"/>
  <c r="A46" i="4"/>
  <c r="A53" i="4"/>
  <c r="A56" i="4"/>
  <c r="A57" i="4"/>
  <c r="V157" i="3"/>
  <c r="O157" i="3"/>
  <c r="I158" i="3"/>
  <c r="I159" i="3"/>
  <c r="AQ157" i="3"/>
  <c r="AC158" i="3"/>
  <c r="V159" i="3"/>
  <c r="M237" i="3"/>
  <c r="AA171" i="3"/>
  <c r="AV178" i="3"/>
  <c r="T184" i="3"/>
  <c r="M184" i="3"/>
  <c r="AA184" i="3"/>
  <c r="AA189" i="3"/>
  <c r="AV196" i="3"/>
  <c r="T206" i="3"/>
  <c r="AV208" i="3"/>
  <c r="M211" i="3"/>
  <c r="AV220" i="3"/>
  <c r="M223" i="3"/>
  <c r="T226" i="3"/>
  <c r="AV228" i="3"/>
  <c r="AA245" i="3"/>
  <c r="AV248" i="3"/>
  <c r="T250" i="3"/>
  <c r="T262" i="3"/>
  <c r="AV264" i="3"/>
  <c r="M267" i="3"/>
  <c r="M279" i="3"/>
  <c r="T200" i="3"/>
  <c r="M171" i="3"/>
  <c r="AV210" i="3"/>
  <c r="AV331" i="3"/>
  <c r="M189" i="3"/>
  <c r="T196" i="3"/>
  <c r="AV206" i="3"/>
  <c r="T208" i="3"/>
  <c r="AA211" i="3"/>
  <c r="T220" i="3"/>
  <c r="AA223" i="3"/>
  <c r="AV226" i="3"/>
  <c r="T228" i="3"/>
  <c r="M245" i="3"/>
  <c r="T248" i="3"/>
  <c r="AV262" i="3"/>
  <c r="T264" i="3"/>
  <c r="AA267" i="3"/>
  <c r="AA279" i="3"/>
  <c r="AV282" i="3"/>
  <c r="M293" i="3"/>
  <c r="AV294" i="3"/>
  <c r="M297" i="3"/>
  <c r="T300" i="3"/>
  <c r="M305" i="3"/>
  <c r="AV306" i="3"/>
  <c r="T308" i="3"/>
  <c r="AA315" i="3"/>
  <c r="T316" i="3"/>
  <c r="M317" i="3"/>
  <c r="AQ158" i="3"/>
  <c r="AV240" i="3"/>
  <c r="AU45" i="3"/>
  <c r="L44" i="5"/>
  <c r="AE13" i="5"/>
  <c r="B9" i="5"/>
  <c r="AQ164" i="3"/>
  <c r="AQ162" i="3"/>
  <c r="AQ159" i="3"/>
  <c r="AU39" i="3"/>
  <c r="AQ155" i="3"/>
  <c r="I55" i="4"/>
  <c r="X198" i="3"/>
  <c r="X194" i="3"/>
  <c r="X190" i="3"/>
  <c r="X185" i="3"/>
  <c r="X184" i="3"/>
  <c r="X183" i="3"/>
  <c r="AE14" i="5"/>
  <c r="B10" i="5"/>
  <c r="AC157" i="3"/>
  <c r="O158" i="3"/>
  <c r="AC159" i="3"/>
  <c r="X170" i="3"/>
  <c r="X174" i="3"/>
  <c r="X178" i="3"/>
  <c r="X182" i="3"/>
  <c r="X186" i="3"/>
  <c r="K190" i="3"/>
  <c r="AU23" i="3"/>
  <c r="AU33" i="3"/>
  <c r="S3" i="3"/>
  <c r="AG5" i="3"/>
  <c r="AU5" i="3"/>
  <c r="Z6" i="3"/>
  <c r="S7" i="3"/>
  <c r="AG9" i="3"/>
  <c r="AU9" i="3"/>
  <c r="Z10" i="3"/>
  <c r="S11" i="3"/>
  <c r="AG13" i="3"/>
  <c r="AU13" i="3"/>
  <c r="Z14" i="3"/>
  <c r="S15" i="3"/>
  <c r="AG17" i="3"/>
  <c r="AU17" i="3"/>
  <c r="Z18" i="3"/>
  <c r="Z7" i="3"/>
  <c r="AG7" i="3"/>
  <c r="AG8" i="3"/>
  <c r="S4" i="3"/>
  <c r="Z4" i="3"/>
  <c r="Z5" i="3"/>
  <c r="S6" i="3"/>
  <c r="AU7" i="3"/>
  <c r="AU8" i="3"/>
  <c r="S9" i="3"/>
  <c r="AG10" i="3"/>
  <c r="Z15" i="3"/>
  <c r="AG15" i="3"/>
  <c r="AG16" i="3"/>
  <c r="AG21" i="3"/>
  <c r="AU21" i="3"/>
  <c r="Z22" i="3"/>
  <c r="Z23" i="3"/>
  <c r="S24" i="3"/>
  <c r="AG26" i="3"/>
  <c r="AU26" i="3"/>
  <c r="Z27" i="3"/>
  <c r="S28" i="3"/>
  <c r="AG30" i="3"/>
  <c r="AU30" i="3"/>
  <c r="Z31" i="3"/>
  <c r="S32" i="3"/>
  <c r="S33" i="3"/>
  <c r="AG35" i="3"/>
  <c r="AA240" i="3"/>
  <c r="T237" i="3"/>
  <c r="AA200" i="3"/>
  <c r="M240" i="3"/>
  <c r="M200" i="3"/>
  <c r="T331" i="3"/>
  <c r="T240" i="3"/>
  <c r="M210" i="3"/>
  <c r="AA331" i="3"/>
  <c r="AA341" i="3"/>
  <c r="AV237" i="3"/>
  <c r="AA210" i="3"/>
  <c r="AV341" i="3"/>
  <c r="L55" i="4"/>
  <c r="AE14" i="4"/>
  <c r="C12" i="4"/>
  <c r="T210" i="3"/>
  <c r="AV200" i="3"/>
  <c r="M341" i="3"/>
  <c r="M331" i="3"/>
  <c r="AA237" i="3"/>
  <c r="T341" i="3"/>
  <c r="K229" i="3"/>
  <c r="K231" i="3"/>
  <c r="AU137" i="3"/>
  <c r="AG137" i="3"/>
  <c r="Z137" i="3"/>
  <c r="S137" i="3"/>
  <c r="AU136" i="3"/>
  <c r="AG136" i="3"/>
  <c r="Z136" i="3"/>
  <c r="S136" i="3"/>
  <c r="AU135" i="3"/>
  <c r="AG135" i="3"/>
  <c r="Z135" i="3"/>
  <c r="S135" i="3"/>
  <c r="AU134" i="3"/>
  <c r="AG133" i="3"/>
  <c r="Z133" i="3"/>
  <c r="S133" i="3"/>
  <c r="AU132" i="3"/>
  <c r="AG125" i="3"/>
  <c r="Z125" i="3"/>
  <c r="S125" i="3"/>
  <c r="AU124" i="3"/>
  <c r="AG119" i="3"/>
  <c r="Z119" i="3"/>
  <c r="S119" i="3"/>
  <c r="AU118" i="3"/>
  <c r="AG116" i="3"/>
  <c r="Z116" i="3"/>
  <c r="S116" i="3"/>
  <c r="AU115" i="3"/>
  <c r="AG115" i="3"/>
  <c r="Z115" i="3"/>
  <c r="S115" i="3"/>
  <c r="AU114" i="3"/>
  <c r="AG114" i="3"/>
  <c r="Z114" i="3"/>
  <c r="S114" i="3"/>
  <c r="AU113" i="3"/>
  <c r="AG112" i="3"/>
  <c r="Z112" i="3"/>
  <c r="S112" i="3"/>
  <c r="AU111" i="3"/>
  <c r="AG111" i="3"/>
  <c r="Z111" i="3"/>
  <c r="S111" i="3"/>
  <c r="AU110" i="3"/>
  <c r="AG110" i="3"/>
  <c r="Z110" i="3"/>
  <c r="S110" i="3"/>
  <c r="AU109" i="3"/>
  <c r="AG109" i="3"/>
  <c r="Z109" i="3"/>
  <c r="S109" i="3"/>
  <c r="AU108" i="3"/>
  <c r="AG108" i="3"/>
  <c r="Z108" i="3"/>
  <c r="S108" i="3"/>
  <c r="AU107" i="3"/>
  <c r="AG103" i="3"/>
  <c r="Z103" i="3"/>
  <c r="S103" i="3"/>
  <c r="AU102" i="3"/>
  <c r="AG102" i="3"/>
  <c r="Z102" i="3"/>
  <c r="S102" i="3"/>
  <c r="AU101" i="3"/>
  <c r="AG97" i="3"/>
  <c r="Z97" i="3"/>
  <c r="S97" i="3"/>
  <c r="AU96" i="3"/>
  <c r="AG96" i="3"/>
  <c r="Z96" i="3"/>
  <c r="S96" i="3"/>
  <c r="AU95" i="3"/>
  <c r="AG95" i="3"/>
  <c r="Z95" i="3"/>
  <c r="S95" i="3"/>
  <c r="AU94" i="3"/>
  <c r="AG94" i="3"/>
  <c r="Z94" i="3"/>
  <c r="S94" i="3"/>
  <c r="AU93" i="3"/>
  <c r="AG87" i="3"/>
  <c r="Z87" i="3"/>
  <c r="S87" i="3"/>
  <c r="AG77" i="3"/>
  <c r="Z77" i="3"/>
  <c r="S77" i="3"/>
  <c r="AU75" i="3"/>
  <c r="AG75" i="3"/>
  <c r="Z75" i="3"/>
  <c r="S75" i="3"/>
  <c r="AU74" i="3"/>
  <c r="AG74" i="3"/>
  <c r="Z74" i="3"/>
  <c r="S74" i="3"/>
  <c r="AG53" i="3"/>
  <c r="AG22" i="3"/>
  <c r="AG23" i="3"/>
  <c r="Z47" i="3"/>
  <c r="AG47" i="3"/>
  <c r="Z49" i="3"/>
  <c r="AG49" i="3"/>
  <c r="AU49" i="3"/>
  <c r="Z51" i="3"/>
  <c r="AG51" i="3"/>
  <c r="AU51" i="3"/>
  <c r="S52" i="3"/>
  <c r="AG55" i="3"/>
  <c r="S62" i="3"/>
  <c r="Z62" i="3"/>
  <c r="AG62" i="3"/>
  <c r="AU62" i="3"/>
  <c r="S65" i="3"/>
  <c r="Z65" i="3"/>
  <c r="AG65" i="3"/>
  <c r="AU65" i="3"/>
  <c r="S67" i="3"/>
  <c r="Z67" i="3"/>
  <c r="AG67" i="3"/>
  <c r="AU67" i="3"/>
  <c r="S69" i="3"/>
  <c r="Z69" i="3"/>
  <c r="AG69" i="3"/>
  <c r="AU69" i="3"/>
  <c r="S70" i="3"/>
  <c r="Z70" i="3"/>
  <c r="AG70" i="3"/>
  <c r="AU70" i="3"/>
  <c r="S72" i="3"/>
  <c r="Z72" i="3"/>
  <c r="AG72" i="3"/>
  <c r="S78" i="3"/>
  <c r="Z78" i="3"/>
  <c r="AG78" i="3"/>
  <c r="AU78" i="3"/>
  <c r="S81" i="3"/>
  <c r="Z81" i="3"/>
  <c r="AG81" i="3"/>
  <c r="S83" i="3"/>
  <c r="Z83" i="3"/>
  <c r="AG83" i="3"/>
  <c r="AU83" i="3"/>
  <c r="S86" i="3"/>
  <c r="Z86" i="3"/>
  <c r="AG86" i="3"/>
  <c r="S88" i="3"/>
  <c r="Z88" i="3"/>
  <c r="AG88" i="3"/>
  <c r="S93" i="3"/>
  <c r="Z93" i="3"/>
  <c r="AG93" i="3"/>
  <c r="S98" i="3"/>
  <c r="Z98" i="3"/>
  <c r="AG98" i="3"/>
  <c r="S100" i="3"/>
  <c r="Z100" i="3"/>
  <c r="AG100" i="3"/>
  <c r="AU100" i="3"/>
  <c r="S101" i="3"/>
  <c r="Z101" i="3"/>
  <c r="AG101" i="3"/>
  <c r="S104" i="3"/>
  <c r="Z104" i="3"/>
  <c r="AG104" i="3"/>
  <c r="AU104" i="3"/>
  <c r="S105" i="3"/>
  <c r="Z105" i="3"/>
  <c r="AG105" i="3"/>
  <c r="AU105" i="3"/>
  <c r="S106" i="3"/>
  <c r="Z106" i="3"/>
  <c r="AG106" i="3"/>
  <c r="AU106" i="3"/>
  <c r="S107" i="3"/>
  <c r="Z107" i="3"/>
  <c r="AU103" i="3"/>
  <c r="AU99" i="3"/>
  <c r="AU97" i="3"/>
  <c r="AU92" i="3"/>
  <c r="AU79" i="3"/>
  <c r="AU6" i="3"/>
  <c r="P45" i="5"/>
  <c r="P45" i="4"/>
  <c r="K364" i="3"/>
  <c r="K343" i="3"/>
  <c r="K324" i="3"/>
  <c r="K242" i="3"/>
  <c r="K361" i="3"/>
  <c r="P56" i="5"/>
  <c r="K217" i="3"/>
  <c r="K219" i="3"/>
  <c r="K224" i="3"/>
  <c r="K262" i="3"/>
  <c r="K263" i="3"/>
  <c r="K280" i="3"/>
  <c r="K284" i="3"/>
  <c r="K303" i="3"/>
  <c r="K307" i="3"/>
  <c r="K309" i="3"/>
  <c r="K311" i="3"/>
  <c r="K322" i="3"/>
  <c r="K326" i="3"/>
  <c r="K348" i="3"/>
  <c r="K185" i="3"/>
  <c r="K358" i="3"/>
  <c r="K352" i="3"/>
  <c r="K344" i="3"/>
  <c r="K340" i="3"/>
  <c r="K336" i="3"/>
  <c r="K328" i="3"/>
  <c r="K300" i="3"/>
  <c r="K278" i="3"/>
  <c r="K267" i="3"/>
  <c r="K255" i="3"/>
  <c r="K221" i="3"/>
  <c r="K220" i="3"/>
  <c r="K321" i="3"/>
  <c r="K176" i="3"/>
  <c r="K181" i="3"/>
  <c r="K363" i="3"/>
  <c r="K341" i="3"/>
  <c r="K339" i="3"/>
  <c r="K331" i="3"/>
  <c r="K316" i="3"/>
  <c r="K285" i="3"/>
  <c r="K276" i="3"/>
  <c r="K260" i="3"/>
  <c r="K253" i="3"/>
  <c r="AQ377" i="3"/>
  <c r="P57" i="4"/>
  <c r="M264" i="3"/>
  <c r="AV267" i="3"/>
  <c r="AV211" i="3"/>
  <c r="T211" i="3"/>
  <c r="AU10" i="3"/>
  <c r="Z16" i="3"/>
  <c r="S19" i="3"/>
  <c r="Z25" i="3"/>
  <c r="AG27" i="3"/>
  <c r="AG29" i="3"/>
  <c r="AG32" i="3"/>
  <c r="S34" i="3"/>
  <c r="S36" i="3"/>
  <c r="AU36" i="3"/>
  <c r="AG37" i="3"/>
  <c r="S39" i="3"/>
  <c r="S40" i="3"/>
  <c r="Z40" i="3"/>
  <c r="AG40" i="3"/>
  <c r="AU40" i="3"/>
  <c r="S43" i="3"/>
  <c r="AU43" i="3"/>
  <c r="Z44" i="3"/>
  <c r="AG44" i="3"/>
  <c r="S46" i="3"/>
  <c r="Z46" i="3"/>
  <c r="AG46" i="3"/>
  <c r="AU46" i="3"/>
  <c r="Z48" i="3"/>
  <c r="AG48" i="3"/>
  <c r="AG52" i="3"/>
  <c r="S53" i="3"/>
  <c r="S55" i="3"/>
  <c r="S57" i="3"/>
  <c r="Z58" i="3"/>
  <c r="AG58" i="3"/>
  <c r="AU58" i="3"/>
  <c r="Z59" i="3"/>
  <c r="S60" i="3"/>
  <c r="S61" i="3"/>
  <c r="S63" i="3"/>
  <c r="Z63" i="3"/>
  <c r="AG63" i="3"/>
  <c r="AU63" i="3"/>
  <c r="S64" i="3"/>
  <c r="Z64" i="3"/>
  <c r="AG64" i="3"/>
  <c r="AU64" i="3"/>
  <c r="S66" i="3"/>
  <c r="Z66" i="3"/>
  <c r="AG66" i="3"/>
  <c r="AU66" i="3"/>
  <c r="S68" i="3"/>
  <c r="Z68" i="3"/>
  <c r="AG68" i="3"/>
  <c r="AU68" i="3"/>
  <c r="S71" i="3"/>
  <c r="Z71" i="3"/>
  <c r="AG71" i="3"/>
  <c r="AU71" i="3"/>
  <c r="S73" i="3"/>
  <c r="Z73" i="3"/>
  <c r="AG73" i="3"/>
  <c r="AU73" i="3"/>
  <c r="S76" i="3"/>
  <c r="Z76" i="3"/>
  <c r="AG76" i="3"/>
  <c r="AU76" i="3"/>
  <c r="S79" i="3"/>
  <c r="Z79" i="3"/>
  <c r="AG79" i="3"/>
  <c r="S80" i="3"/>
  <c r="Z80" i="3"/>
  <c r="AG80" i="3"/>
  <c r="AU80" i="3"/>
  <c r="S84" i="3"/>
  <c r="Z84" i="3"/>
  <c r="AG84" i="3"/>
  <c r="AU84" i="3"/>
  <c r="S85" i="3"/>
  <c r="Z85" i="3"/>
  <c r="AG85" i="3"/>
  <c r="AU85" i="3"/>
  <c r="AU87" i="3"/>
  <c r="AU86" i="3"/>
  <c r="AU82" i="3"/>
  <c r="AU81" i="3"/>
  <c r="AU77" i="3"/>
  <c r="AU72" i="3"/>
  <c r="P35" i="4"/>
  <c r="Q207" i="3"/>
  <c r="AQ376" i="3"/>
  <c r="AQ163" i="3"/>
  <c r="P46" i="4"/>
  <c r="AQ161" i="3"/>
  <c r="AU150" i="3"/>
  <c r="I157" i="3"/>
  <c r="H158" i="3"/>
  <c r="H159" i="3"/>
  <c r="H157" i="3"/>
  <c r="AS2" i="3"/>
  <c r="AS148" i="3"/>
  <c r="AE2" i="3"/>
  <c r="AE22" i="3"/>
  <c r="X2" i="3"/>
  <c r="X79" i="3"/>
  <c r="Q2" i="3"/>
  <c r="Q44" i="3"/>
  <c r="J2" i="3"/>
  <c r="J136" i="3"/>
  <c r="M4" i="3"/>
  <c r="M8" i="3"/>
  <c r="M16" i="3"/>
  <c r="M19" i="3"/>
  <c r="M24" i="3"/>
  <c r="M28" i="3"/>
  <c r="M32" i="3"/>
  <c r="M41" i="3"/>
  <c r="M44" i="3"/>
  <c r="M48" i="3"/>
  <c r="M49" i="3"/>
  <c r="M51" i="3"/>
  <c r="M53" i="3"/>
  <c r="M54" i="3"/>
  <c r="M56" i="3"/>
  <c r="L4" i="3"/>
  <c r="L5" i="3"/>
  <c r="L3"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M5" i="3"/>
  <c r="M9" i="3"/>
  <c r="M12" i="3"/>
  <c r="M15" i="3"/>
  <c r="M21" i="3"/>
  <c r="M22" i="3"/>
  <c r="M31" i="3"/>
  <c r="M38" i="3"/>
  <c r="M40" i="3"/>
  <c r="M46" i="3"/>
  <c r="M59" i="3"/>
  <c r="M60" i="3"/>
  <c r="M62" i="3"/>
  <c r="M63" i="3"/>
  <c r="M66" i="3"/>
  <c r="M69" i="3"/>
  <c r="M74" i="3"/>
  <c r="M80" i="3"/>
  <c r="M84" i="3"/>
  <c r="M102" i="3"/>
  <c r="M104" i="3"/>
  <c r="M120" i="3"/>
  <c r="M129" i="3"/>
  <c r="M135" i="3"/>
  <c r="M139" i="3"/>
  <c r="M140" i="3"/>
  <c r="M145" i="3"/>
  <c r="M67" i="3"/>
  <c r="M68" i="3"/>
  <c r="M71" i="3"/>
  <c r="M76" i="3"/>
  <c r="M78" i="3"/>
  <c r="M83" i="3"/>
  <c r="M89" i="3"/>
  <c r="M95" i="3"/>
  <c r="M105" i="3"/>
  <c r="M106" i="3"/>
  <c r="M108" i="3"/>
  <c r="M109" i="3"/>
  <c r="M110" i="3"/>
  <c r="M111" i="3"/>
  <c r="M114" i="3"/>
  <c r="M117" i="3"/>
  <c r="M121" i="3"/>
  <c r="M123" i="3"/>
  <c r="M127" i="3"/>
  <c r="M131" i="3"/>
  <c r="M136" i="3"/>
  <c r="M137" i="3"/>
  <c r="M138" i="3"/>
  <c r="M146" i="3"/>
  <c r="M149" i="3"/>
  <c r="M151" i="3"/>
  <c r="M3" i="3"/>
  <c r="I46" i="4"/>
  <c r="I35" i="4"/>
  <c r="AK45" i="3"/>
  <c r="AK127" i="3"/>
  <c r="AK85" i="3"/>
  <c r="AK144" i="3"/>
  <c r="AK22" i="3"/>
  <c r="AK102" i="3"/>
  <c r="AK68" i="3"/>
  <c r="AK121" i="3"/>
  <c r="AK152" i="3"/>
  <c r="AK30" i="3"/>
  <c r="AK17" i="3"/>
  <c r="AK50" i="3"/>
  <c r="AK55" i="3"/>
  <c r="AK65" i="3"/>
  <c r="AK77" i="3"/>
  <c r="AK86" i="3"/>
  <c r="AK107" i="3"/>
  <c r="AK112" i="3"/>
  <c r="AK120" i="3"/>
  <c r="AK130" i="3"/>
  <c r="AK32" i="3"/>
  <c r="AK138" i="3"/>
  <c r="AK145" i="3"/>
  <c r="AK139" i="3"/>
  <c r="AK72" i="3"/>
  <c r="AK58" i="3"/>
  <c r="AK39" i="3"/>
  <c r="AK53" i="3"/>
  <c r="AK97" i="3"/>
  <c r="AK108" i="3"/>
  <c r="AK131" i="3"/>
  <c r="AK146" i="3"/>
  <c r="AK148" i="3"/>
  <c r="AK153" i="3"/>
  <c r="AK63" i="3"/>
  <c r="AK126" i="3"/>
  <c r="AK136" i="3"/>
  <c r="AK137" i="3"/>
  <c r="AK94" i="3"/>
  <c r="AK100" i="3"/>
  <c r="AK28" i="3"/>
  <c r="AK8" i="3"/>
  <c r="AK20" i="3"/>
  <c r="AK10" i="3"/>
  <c r="AK11" i="3"/>
  <c r="AK25" i="3"/>
  <c r="AK88" i="3"/>
  <c r="AK29" i="3"/>
  <c r="AK61" i="3"/>
  <c r="AK81" i="3"/>
  <c r="AK109" i="3"/>
  <c r="AK43" i="3"/>
  <c r="AK73" i="3"/>
  <c r="AK78" i="3"/>
  <c r="AK106" i="3"/>
  <c r="AK24" i="3"/>
  <c r="AK79" i="3"/>
  <c r="AK56" i="3"/>
  <c r="AK21" i="3"/>
  <c r="AK118" i="3"/>
  <c r="AK44" i="3"/>
  <c r="AK71" i="3"/>
  <c r="AK143" i="3"/>
  <c r="AK99" i="3"/>
  <c r="AK151" i="3"/>
  <c r="AK140" i="3"/>
  <c r="AK14" i="3"/>
  <c r="AK40" i="3"/>
  <c r="AK54" i="3"/>
  <c r="AK9" i="3"/>
  <c r="AK135" i="3"/>
  <c r="AK89" i="3"/>
  <c r="AK149" i="3"/>
  <c r="AK48" i="3"/>
  <c r="AK123" i="3"/>
  <c r="AK49" i="3"/>
  <c r="AK34" i="3"/>
  <c r="AK96" i="3"/>
  <c r="AK147" i="3"/>
  <c r="AK51" i="3"/>
  <c r="AK66" i="3"/>
  <c r="AK67" i="3"/>
  <c r="AK103" i="3"/>
  <c r="AK93" i="3"/>
  <c r="AK16" i="3"/>
  <c r="AK52" i="3"/>
  <c r="AK62" i="3"/>
  <c r="AK113" i="3"/>
  <c r="AK46" i="3"/>
  <c r="AK64" i="3"/>
  <c r="AK74" i="3"/>
  <c r="AK115" i="3"/>
  <c r="AK124" i="3"/>
  <c r="AK6" i="3"/>
  <c r="AK13" i="3"/>
  <c r="AK27" i="3"/>
  <c r="AK33" i="3"/>
  <c r="AK47" i="3"/>
  <c r="AK80" i="3"/>
  <c r="AK95" i="3"/>
  <c r="AK114" i="3"/>
  <c r="AK117" i="3"/>
  <c r="AK122" i="3"/>
  <c r="AK98" i="3"/>
  <c r="AK133" i="3"/>
  <c r="AK104" i="3"/>
  <c r="K247" i="3"/>
  <c r="K288" i="3"/>
  <c r="K193" i="3"/>
  <c r="K290" i="3"/>
  <c r="K264" i="3"/>
  <c r="K365" i="3"/>
  <c r="K179" i="3"/>
  <c r="K240" i="3"/>
  <c r="K277" i="3"/>
  <c r="K200" i="3"/>
  <c r="K212" i="3"/>
  <c r="K355" i="3"/>
  <c r="K304" i="3"/>
  <c r="K333" i="3"/>
  <c r="K195" i="3"/>
  <c r="K299" i="3"/>
  <c r="K178" i="3"/>
  <c r="K291" i="3"/>
  <c r="K286" i="3"/>
  <c r="K257" i="3"/>
  <c r="AK258" i="3"/>
  <c r="AK221" i="3"/>
  <c r="AK321" i="3"/>
  <c r="AK280" i="3"/>
  <c r="AK305" i="3"/>
  <c r="AK196" i="3"/>
  <c r="K192" i="3"/>
  <c r="AK192" i="3"/>
  <c r="AK231" i="3"/>
  <c r="AK307" i="3"/>
  <c r="AK176" i="3"/>
  <c r="AK198" i="3"/>
  <c r="AK215" i="3"/>
  <c r="AK357" i="3"/>
  <c r="AK318" i="3"/>
  <c r="AK336" i="3"/>
  <c r="AK347" i="3"/>
  <c r="AK171" i="3"/>
  <c r="AK287" i="3"/>
  <c r="AK268" i="3"/>
  <c r="AK205" i="3"/>
  <c r="AK224" i="3"/>
  <c r="AK348" i="3"/>
  <c r="AK308" i="3"/>
  <c r="AK341" i="3"/>
  <c r="AK328" i="3"/>
  <c r="AK367" i="3"/>
  <c r="AK352" i="3"/>
  <c r="AK335" i="3"/>
  <c r="AK242" i="3"/>
  <c r="AK297" i="3"/>
  <c r="AK230" i="3"/>
  <c r="AK340" i="3"/>
  <c r="AK276" i="3"/>
  <c r="AK333" i="3"/>
  <c r="AK200" i="3"/>
  <c r="AK170" i="3"/>
  <c r="AK225" i="3"/>
  <c r="AK254" i="3"/>
  <c r="AK261" i="3"/>
  <c r="AK267" i="3"/>
  <c r="AK207" i="3"/>
  <c r="AK272" i="3"/>
  <c r="AK345" i="3"/>
  <c r="P34" i="4"/>
  <c r="X48" i="3"/>
  <c r="AE41" i="3"/>
  <c r="Z3" i="3"/>
  <c r="Z11" i="3"/>
  <c r="AG11" i="3"/>
  <c r="AU11" i="3"/>
  <c r="S18" i="3"/>
  <c r="Z19" i="3"/>
  <c r="AG19" i="3"/>
  <c r="S21" i="3"/>
  <c r="Z21" i="3"/>
  <c r="AU22" i="3"/>
  <c r="Z24" i="3"/>
  <c r="S27" i="3"/>
  <c r="S29" i="3"/>
  <c r="S30" i="3"/>
  <c r="Z30" i="3"/>
  <c r="S31" i="3"/>
  <c r="Z33" i="3"/>
  <c r="AG34" i="3"/>
  <c r="AU35" i="3"/>
  <c r="Z36" i="3"/>
  <c r="AG36" i="3"/>
  <c r="S37" i="3"/>
  <c r="AG39" i="3"/>
  <c r="AG41" i="3"/>
  <c r="AU41" i="3"/>
  <c r="S42" i="3"/>
  <c r="Z42" i="3"/>
  <c r="AG42" i="3"/>
  <c r="AU42" i="3"/>
  <c r="Z43" i="3"/>
  <c r="AG43" i="3"/>
  <c r="S44" i="3"/>
  <c r="AU44" i="3"/>
  <c r="AG45" i="3"/>
  <c r="S47" i="3"/>
  <c r="AU47" i="3"/>
  <c r="S48" i="3"/>
  <c r="AU48" i="3"/>
  <c r="S49" i="3"/>
  <c r="S50" i="3"/>
  <c r="AG50" i="3"/>
  <c r="AU50" i="3"/>
  <c r="S51" i="3"/>
  <c r="Z52" i="3"/>
  <c r="AU52" i="3"/>
  <c r="Z53" i="3"/>
  <c r="AU53" i="3"/>
  <c r="S54" i="3"/>
  <c r="Z54" i="3"/>
  <c r="AG54" i="3"/>
  <c r="AU54" i="3"/>
  <c r="Z55" i="3"/>
  <c r="AU55" i="3"/>
  <c r="S56" i="3"/>
  <c r="Z56" i="3"/>
  <c r="AG56" i="3"/>
  <c r="AU56" i="3"/>
  <c r="Z57" i="3"/>
  <c r="AU57" i="3"/>
  <c r="S58" i="3"/>
  <c r="S59" i="3"/>
  <c r="AG59" i="3"/>
  <c r="Z60" i="3"/>
  <c r="AG60" i="3"/>
  <c r="AU60" i="3"/>
  <c r="Z61" i="3"/>
  <c r="AU61" i="3"/>
  <c r="AG14" i="3"/>
  <c r="Z13" i="3"/>
  <c r="S13" i="3"/>
  <c r="AG12" i="3"/>
  <c r="Z12" i="3"/>
  <c r="T171" i="3"/>
  <c r="K342" i="3"/>
  <c r="K209" i="3"/>
  <c r="K199" i="3"/>
  <c r="K295" i="3"/>
  <c r="K233" i="3"/>
  <c r="K294" i="3"/>
  <c r="K287" i="3"/>
  <c r="K362" i="3"/>
  <c r="K329" i="3"/>
  <c r="K268" i="3"/>
  <c r="K250" i="3"/>
  <c r="K202" i="3"/>
  <c r="K335" i="3"/>
  <c r="K226" i="3"/>
  <c r="K198" i="3"/>
  <c r="K258" i="3"/>
  <c r="K174" i="3"/>
  <c r="K366" i="3"/>
  <c r="K182" i="3"/>
  <c r="K191" i="3"/>
  <c r="K251" i="3"/>
  <c r="K241" i="3"/>
  <c r="K239" i="3"/>
  <c r="K173" i="3"/>
  <c r="K197" i="3"/>
  <c r="K206" i="3"/>
  <c r="K170" i="3"/>
  <c r="T178" i="3"/>
  <c r="AA178" i="3"/>
  <c r="M196" i="3"/>
  <c r="AA196" i="3"/>
  <c r="AA208" i="3"/>
  <c r="AA220" i="3"/>
  <c r="AA228" i="3"/>
  <c r="M220" i="3"/>
  <c r="T223" i="3"/>
  <c r="AV223" i="3"/>
  <c r="AV245" i="3"/>
  <c r="AA248" i="3"/>
  <c r="M250" i="3"/>
  <c r="K234" i="3"/>
  <c r="K232" i="3"/>
  <c r="K184" i="3"/>
  <c r="K354" i="3"/>
  <c r="X172" i="3"/>
  <c r="X176" i="3"/>
  <c r="X180" i="3"/>
  <c r="X189" i="3"/>
  <c r="X201" i="3"/>
  <c r="X203" i="3"/>
  <c r="X212" i="3"/>
  <c r="X214" i="3"/>
  <c r="X216" i="3"/>
  <c r="X217" i="3"/>
  <c r="X218" i="3"/>
  <c r="X219" i="3"/>
  <c r="X220" i="3"/>
  <c r="X221" i="3"/>
  <c r="X222" i="3"/>
  <c r="X223" i="3"/>
  <c r="X224" i="3"/>
  <c r="X227" i="3"/>
  <c r="X228" i="3"/>
  <c r="X229" i="3"/>
  <c r="X230" i="3"/>
  <c r="X231" i="3"/>
  <c r="Q172" i="3"/>
  <c r="Q175" i="3"/>
  <c r="Q183" i="3"/>
  <c r="Q184" i="3"/>
  <c r="Q185" i="3"/>
  <c r="Q187" i="3"/>
  <c r="Q190" i="3"/>
  <c r="Q203" i="3"/>
  <c r="Q208" i="3"/>
  <c r="Q211" i="3"/>
  <c r="Q212" i="3"/>
  <c r="Q214" i="3"/>
  <c r="Q220" i="3"/>
  <c r="Q224" i="3"/>
  <c r="Q225" i="3"/>
  <c r="Q226" i="3"/>
  <c r="Q227" i="3"/>
  <c r="Q229" i="3"/>
  <c r="Q231" i="3"/>
  <c r="K188" i="3"/>
  <c r="K349" i="3"/>
  <c r="Q269" i="3"/>
  <c r="Q268" i="3"/>
  <c r="X267" i="3"/>
  <c r="Q267" i="3"/>
  <c r="X266" i="3"/>
  <c r="Q265" i="3"/>
  <c r="Q264" i="3"/>
  <c r="X263" i="3"/>
  <c r="Q263" i="3"/>
  <c r="Q261" i="3"/>
  <c r="X260" i="3"/>
  <c r="Q260" i="3"/>
  <c r="X259" i="3"/>
  <c r="X258" i="3"/>
  <c r="X257" i="3"/>
  <c r="X256" i="3"/>
  <c r="Q254" i="3"/>
  <c r="X253" i="3"/>
  <c r="Q253" i="3"/>
  <c r="X252" i="3"/>
  <c r="Q252" i="3"/>
  <c r="X251" i="3"/>
  <c r="X250" i="3"/>
  <c r="X249" i="3"/>
  <c r="Q249" i="3"/>
  <c r="Q248" i="3"/>
  <c r="X246" i="3"/>
  <c r="X245" i="3"/>
  <c r="X244" i="3"/>
  <c r="X243" i="3"/>
  <c r="X241" i="3"/>
  <c r="X240" i="3"/>
  <c r="X239" i="3"/>
  <c r="Q239" i="3"/>
  <c r="X238" i="3"/>
  <c r="X237" i="3"/>
  <c r="Q237" i="3"/>
  <c r="Q236" i="3"/>
  <c r="Q235" i="3"/>
  <c r="X233" i="3"/>
  <c r="Q233" i="3"/>
  <c r="Q232" i="3"/>
  <c r="X226" i="3"/>
  <c r="X225" i="3"/>
  <c r="X213" i="3"/>
  <c r="Q213" i="3"/>
  <c r="X209" i="3"/>
  <c r="X208" i="3"/>
  <c r="Q202" i="3"/>
  <c r="X195" i="3"/>
  <c r="Q195" i="3"/>
  <c r="Q193" i="3"/>
  <c r="Q192" i="3"/>
  <c r="Q191" i="3"/>
  <c r="X188" i="3"/>
  <c r="Q176" i="3"/>
  <c r="X175" i="3"/>
  <c r="X173" i="3"/>
  <c r="X171" i="3"/>
  <c r="Y302" i="3"/>
  <c r="K180" i="3"/>
  <c r="K175" i="3"/>
  <c r="K196" i="3"/>
  <c r="K370" i="3"/>
  <c r="K369" i="3"/>
  <c r="K368" i="3"/>
  <c r="K351" i="3"/>
  <c r="K346" i="3"/>
  <c r="K313" i="3"/>
  <c r="K281" i="3"/>
  <c r="K259" i="3"/>
  <c r="K243" i="3"/>
  <c r="K238" i="3"/>
  <c r="K230" i="3"/>
  <c r="K227" i="3"/>
  <c r="K222" i="3"/>
  <c r="K187" i="3"/>
  <c r="K183" i="3"/>
  <c r="K172" i="3"/>
  <c r="K205" i="3"/>
  <c r="K225" i="3"/>
  <c r="K204" i="3"/>
  <c r="K244" i="3"/>
  <c r="K248" i="3"/>
  <c r="K252" i="3"/>
  <c r="K265" i="3"/>
  <c r="K275" i="3"/>
  <c r="K306" i="3"/>
  <c r="K310" i="3"/>
  <c r="K323" i="3"/>
  <c r="K325" i="3"/>
  <c r="K334" i="3"/>
  <c r="K337" i="3"/>
  <c r="K327" i="3"/>
  <c r="K301" i="3"/>
  <c r="K274" i="3"/>
  <c r="K261" i="3"/>
  <c r="K254" i="3"/>
  <c r="K249" i="3"/>
  <c r="K213" i="3"/>
  <c r="K207" i="3"/>
  <c r="K201" i="3"/>
  <c r="K194" i="3"/>
  <c r="K189" i="3"/>
  <c r="X177" i="3"/>
  <c r="X187" i="3"/>
  <c r="X191" i="3"/>
  <c r="X192" i="3"/>
  <c r="X193" i="3"/>
  <c r="X196" i="3"/>
  <c r="X199" i="3"/>
  <c r="X200" i="3"/>
  <c r="X202" i="3"/>
  <c r="X204" i="3"/>
  <c r="X205" i="3"/>
  <c r="X207" i="3"/>
  <c r="X210" i="3"/>
  <c r="X211" i="3"/>
  <c r="Y206" i="3"/>
  <c r="Y191" i="3"/>
  <c r="Q170" i="3"/>
  <c r="Q171" i="3"/>
  <c r="Q173" i="3"/>
  <c r="Q174" i="3"/>
  <c r="Q177" i="3"/>
  <c r="Q178" i="3"/>
  <c r="Q180" i="3"/>
  <c r="Q181" i="3"/>
  <c r="Q182" i="3"/>
  <c r="Q186" i="3"/>
  <c r="Q188" i="3"/>
  <c r="Q189" i="3"/>
  <c r="Q194" i="3"/>
  <c r="Q196" i="3"/>
  <c r="Q197" i="3"/>
  <c r="Q198" i="3"/>
  <c r="Q199" i="3"/>
  <c r="Q200" i="3"/>
  <c r="Q201" i="3"/>
  <c r="Q204" i="3"/>
  <c r="Q205" i="3"/>
  <c r="Q206" i="3"/>
  <c r="Q209" i="3"/>
  <c r="Q210" i="3"/>
  <c r="R191" i="3"/>
  <c r="R173" i="3"/>
  <c r="R182" i="3"/>
  <c r="R190" i="3"/>
  <c r="Y186" i="3"/>
  <c r="P23" i="5"/>
  <c r="P34" i="5"/>
  <c r="K367" i="3"/>
  <c r="R360" i="3"/>
  <c r="R345" i="3"/>
  <c r="K353" i="3"/>
  <c r="R320" i="3"/>
  <c r="K330" i="3"/>
  <c r="Y367" i="3"/>
  <c r="Y357" i="3"/>
  <c r="R347" i="3"/>
  <c r="K347" i="3"/>
  <c r="K345" i="3"/>
  <c r="R338" i="3"/>
  <c r="AG4" i="3"/>
  <c r="AU3" i="3"/>
  <c r="AG3" i="3"/>
  <c r="P57" i="5"/>
  <c r="P24" i="5"/>
  <c r="P46" i="5"/>
  <c r="P35" i="5"/>
  <c r="K177" i="3"/>
  <c r="K186" i="3"/>
  <c r="Y360" i="3"/>
  <c r="K360" i="3"/>
  <c r="Y359" i="3"/>
  <c r="K359" i="3"/>
  <c r="K357" i="3"/>
  <c r="K356" i="3"/>
  <c r="R353" i="3"/>
  <c r="Y338" i="3"/>
  <c r="K338" i="3"/>
  <c r="K332" i="3"/>
  <c r="K320" i="3"/>
  <c r="K318" i="3"/>
  <c r="R314" i="3"/>
  <c r="K314" i="3"/>
  <c r="Y308" i="3"/>
  <c r="Y297" i="3"/>
  <c r="K297" i="3"/>
  <c r="R296" i="3"/>
  <c r="K293" i="3"/>
  <c r="K282" i="3"/>
  <c r="Y273" i="3"/>
  <c r="K273" i="3"/>
  <c r="R272" i="3"/>
  <c r="K270" i="3"/>
  <c r="K266" i="3"/>
  <c r="R245" i="3"/>
  <c r="K237" i="3"/>
  <c r="Y235" i="3"/>
  <c r="K235" i="3"/>
  <c r="R223" i="3"/>
  <c r="K203" i="3"/>
  <c r="K208" i="3"/>
  <c r="K215" i="3"/>
  <c r="K223" i="3"/>
  <c r="K228" i="3"/>
  <c r="K236" i="3"/>
  <c r="K246" i="3"/>
  <c r="K256" i="3"/>
  <c r="K269" i="3"/>
  <c r="K271" i="3"/>
  <c r="K283" i="3"/>
  <c r="K296" i="3"/>
  <c r="K305" i="3"/>
  <c r="K308" i="3"/>
  <c r="K315" i="3"/>
  <c r="K319" i="3"/>
  <c r="J372" i="3"/>
  <c r="I23" i="5"/>
  <c r="K171" i="3"/>
  <c r="Y203" i="3"/>
  <c r="Y210" i="3"/>
  <c r="Y215" i="3"/>
  <c r="Y223" i="3"/>
  <c r="Y228" i="3"/>
  <c r="Y236" i="3"/>
  <c r="Y237" i="3"/>
  <c r="Y246" i="3"/>
  <c r="Y256" i="3"/>
  <c r="Y269" i="3"/>
  <c r="Y271" i="3"/>
  <c r="Y282" i="3"/>
  <c r="Y283" i="3"/>
  <c r="Y305" i="3"/>
  <c r="Y312" i="3"/>
  <c r="Y314" i="3"/>
  <c r="Y315" i="3"/>
  <c r="Y318" i="3"/>
  <c r="Y319" i="3"/>
  <c r="Y330" i="3"/>
  <c r="Y320" i="3"/>
  <c r="R318" i="3"/>
  <c r="Y317" i="3"/>
  <c r="K317" i="3"/>
  <c r="R315" i="3"/>
  <c r="K312" i="3"/>
  <c r="R308" i="3"/>
  <c r="R297" i="3"/>
  <c r="Y296" i="3"/>
  <c r="R293" i="3"/>
  <c r="R282" i="3"/>
  <c r="Y279" i="3"/>
  <c r="K279" i="3"/>
  <c r="R273" i="3"/>
  <c r="Y272" i="3"/>
  <c r="K272" i="3"/>
  <c r="R270" i="3"/>
  <c r="R266" i="3"/>
  <c r="R246" i="3"/>
  <c r="Y245" i="3"/>
  <c r="K245" i="3"/>
  <c r="R237" i="3"/>
  <c r="R235" i="3"/>
  <c r="R228" i="3"/>
  <c r="R177" i="3"/>
  <c r="Y171" i="3"/>
  <c r="R312" i="3"/>
  <c r="R271" i="3"/>
  <c r="R269" i="3"/>
  <c r="R236" i="3"/>
  <c r="R218" i="3"/>
  <c r="R216" i="3"/>
  <c r="R211" i="3"/>
  <c r="R210" i="3"/>
  <c r="R208" i="3"/>
  <c r="AT241" i="3"/>
  <c r="AT182" i="3"/>
  <c r="AT190" i="3"/>
  <c r="AT197" i="3"/>
  <c r="AT206" i="3"/>
  <c r="AT214" i="3"/>
  <c r="AA323" i="3"/>
  <c r="T281" i="3"/>
  <c r="M178" i="3"/>
  <c r="T177" i="3"/>
  <c r="M182" i="3"/>
  <c r="AA192" i="3"/>
  <c r="AV184" i="3"/>
  <c r="T219" i="3"/>
  <c r="T189" i="3"/>
  <c r="AV189" i="3"/>
  <c r="M192" i="3"/>
  <c r="AA177" i="3"/>
  <c r="AA190" i="3"/>
  <c r="AV204" i="3"/>
  <c r="M206" i="3"/>
  <c r="AA206" i="3"/>
  <c r="AV199" i="3"/>
  <c r="M208" i="3"/>
  <c r="AA198" i="3"/>
  <c r="T203" i="3"/>
  <c r="T201" i="3"/>
  <c r="AV213" i="3"/>
  <c r="M222" i="3"/>
  <c r="Y218" i="3"/>
  <c r="K218" i="3"/>
  <c r="Y216" i="3"/>
  <c r="K216" i="3"/>
  <c r="R215" i="3"/>
  <c r="Y211" i="3"/>
  <c r="K211" i="3"/>
  <c r="K210" i="3"/>
  <c r="Y208" i="3"/>
  <c r="R186" i="3"/>
  <c r="R171" i="3"/>
  <c r="AS5" i="3"/>
  <c r="Q16" i="3"/>
  <c r="AS14" i="3"/>
  <c r="AE12" i="3"/>
  <c r="X11" i="3"/>
  <c r="AS8" i="3"/>
  <c r="P24" i="4"/>
  <c r="I34" i="4"/>
  <c r="I45" i="4"/>
  <c r="P56" i="4"/>
  <c r="P23" i="4"/>
  <c r="AU4" i="3"/>
  <c r="S5" i="3"/>
  <c r="AG6" i="3"/>
  <c r="S8" i="3"/>
  <c r="Z8" i="3"/>
  <c r="Z9" i="3"/>
  <c r="S10" i="3"/>
  <c r="S12" i="3"/>
  <c r="AU12" i="3"/>
  <c r="S14" i="3"/>
  <c r="AU14" i="3"/>
  <c r="AU15" i="3"/>
  <c r="AU16" i="3"/>
  <c r="S17" i="3"/>
  <c r="AG18" i="3"/>
  <c r="AU18" i="3"/>
  <c r="AU19" i="3"/>
  <c r="S20" i="3"/>
  <c r="Z20" i="3"/>
  <c r="AG20" i="3"/>
  <c r="AU20" i="3"/>
  <c r="S22" i="3"/>
  <c r="S23" i="3"/>
  <c r="AG24" i="3"/>
  <c r="S25" i="3"/>
  <c r="AG25" i="3"/>
  <c r="AU25" i="3"/>
  <c r="S26" i="3"/>
  <c r="Z26" i="3"/>
  <c r="AU27" i="3"/>
  <c r="Z28" i="3"/>
  <c r="AU28" i="3"/>
  <c r="Z29" i="3"/>
  <c r="AG31" i="3"/>
  <c r="AU31" i="3"/>
  <c r="Z32" i="3"/>
  <c r="AU32" i="3"/>
  <c r="AG33" i="3"/>
  <c r="Z34" i="3"/>
  <c r="AU34" i="3"/>
  <c r="S35" i="3"/>
  <c r="T62" i="3"/>
  <c r="Z35" i="3"/>
  <c r="Z37" i="3"/>
  <c r="AU37" i="3"/>
  <c r="S38" i="3"/>
  <c r="T32" i="3"/>
  <c r="Z38" i="3"/>
  <c r="AG38" i="3"/>
  <c r="AU38" i="3"/>
  <c r="Z39" i="3"/>
  <c r="T66" i="3"/>
  <c r="T60" i="3"/>
  <c r="AA56" i="3"/>
  <c r="T54" i="3"/>
  <c r="AA53" i="3"/>
  <c r="T53" i="3"/>
  <c r="T41" i="3"/>
  <c r="AV26" i="3"/>
  <c r="T132" i="3"/>
  <c r="T112" i="3"/>
  <c r="AH55" i="3"/>
  <c r="X5" i="3"/>
  <c r="R232" i="3"/>
  <c r="AS50" i="3"/>
  <c r="AE39" i="3"/>
  <c r="Q28" i="3"/>
  <c r="AE21" i="3"/>
  <c r="AE36" i="3"/>
  <c r="Q20" i="3"/>
  <c r="AE23" i="3"/>
  <c r="X10" i="3"/>
  <c r="AS16" i="3"/>
  <c r="X34" i="3"/>
  <c r="X39" i="3"/>
  <c r="X40" i="3"/>
  <c r="X7" i="3"/>
  <c r="X9" i="3"/>
  <c r="AS10" i="3"/>
  <c r="AS12" i="3"/>
  <c r="AS41" i="3"/>
  <c r="Q4" i="3"/>
  <c r="Q6" i="3"/>
  <c r="AE16" i="3"/>
  <c r="AE19" i="3"/>
  <c r="AE48" i="3"/>
  <c r="AE20" i="3"/>
  <c r="Q23" i="3"/>
  <c r="Q34" i="3"/>
  <c r="AS19" i="3"/>
  <c r="X20" i="3"/>
  <c r="AS20" i="3"/>
  <c r="AS21" i="3"/>
  <c r="X23" i="3"/>
  <c r="AS31" i="3"/>
  <c r="AS36" i="3"/>
  <c r="AS43" i="3"/>
  <c r="I23" i="4"/>
  <c r="J22" i="3"/>
  <c r="J6" i="3"/>
  <c r="J27" i="3"/>
  <c r="T217" i="3"/>
  <c r="AA39" i="3"/>
  <c r="M58" i="3"/>
  <c r="M52" i="3"/>
  <c r="M47" i="3"/>
  <c r="M45" i="3"/>
  <c r="M43" i="3"/>
  <c r="M36" i="3"/>
  <c r="M23" i="3"/>
  <c r="M64" i="3"/>
  <c r="M144" i="3"/>
  <c r="M128" i="3"/>
  <c r="M126" i="3"/>
  <c r="M122" i="3"/>
  <c r="M115" i="3"/>
  <c r="M96" i="3"/>
  <c r="M94" i="3"/>
  <c r="M90" i="3"/>
  <c r="M85" i="3"/>
  <c r="M75" i="3"/>
  <c r="M73" i="3"/>
  <c r="M70" i="3"/>
  <c r="M39" i="3"/>
  <c r="M37" i="3"/>
  <c r="M33" i="3"/>
  <c r="M20" i="3"/>
  <c r="T23" i="3"/>
  <c r="AA20" i="3"/>
  <c r="AH23" i="3"/>
  <c r="AH90" i="3"/>
  <c r="AH94" i="3"/>
  <c r="AH126" i="3"/>
  <c r="AH128" i="3"/>
  <c r="AH75" i="3"/>
  <c r="AH152" i="3"/>
  <c r="AH122" i="3"/>
  <c r="AH91" i="3"/>
  <c r="AH70" i="3"/>
  <c r="AH47" i="3"/>
  <c r="AH142" i="3"/>
  <c r="AH144" i="3"/>
  <c r="AH96" i="3"/>
  <c r="AH115" i="3"/>
  <c r="T58" i="3"/>
  <c r="AH45" i="3"/>
  <c r="T37" i="3"/>
  <c r="M152" i="3"/>
  <c r="M142" i="3"/>
  <c r="M91" i="3"/>
  <c r="AH85" i="3"/>
  <c r="T85" i="3"/>
  <c r="AV73" i="3"/>
  <c r="AA73" i="3"/>
  <c r="AV64" i="3"/>
  <c r="AA64" i="3"/>
  <c r="AH58" i="3"/>
  <c r="AV43" i="3"/>
  <c r="T39" i="3"/>
  <c r="AV36" i="3"/>
  <c r="AA37" i="3"/>
  <c r="AV20" i="3"/>
  <c r="AA52" i="3"/>
  <c r="AV47" i="3"/>
  <c r="AA43" i="3"/>
  <c r="AA36" i="3"/>
  <c r="AV37" i="3"/>
  <c r="AH33" i="3"/>
  <c r="AH32" i="3"/>
  <c r="AH20" i="3"/>
  <c r="T20" i="3"/>
  <c r="T96" i="3"/>
  <c r="T52" i="3"/>
  <c r="T91" i="3"/>
  <c r="T94" i="3"/>
  <c r="T142" i="3"/>
  <c r="T144" i="3"/>
  <c r="T122" i="3"/>
  <c r="T126" i="3"/>
  <c r="T70" i="3"/>
  <c r="T128" i="3"/>
  <c r="T90" i="3"/>
  <c r="T152" i="3"/>
  <c r="T115" i="3"/>
  <c r="T33" i="3"/>
  <c r="T75" i="3"/>
  <c r="T45" i="3"/>
  <c r="AV45" i="3"/>
  <c r="AV39" i="3"/>
  <c r="AV70" i="3"/>
  <c r="AV91" i="3"/>
  <c r="AV152" i="3"/>
  <c r="AV94" i="3"/>
  <c r="AV128" i="3"/>
  <c r="AV144" i="3"/>
  <c r="AV23" i="3"/>
  <c r="AV115" i="3"/>
  <c r="AV122" i="3"/>
  <c r="AV142" i="3"/>
  <c r="AV96" i="3"/>
  <c r="AV33" i="3"/>
  <c r="AV90" i="3"/>
  <c r="AV126" i="3"/>
  <c r="AV75" i="3"/>
  <c r="AV52" i="3"/>
  <c r="T47" i="3"/>
  <c r="AH43" i="3"/>
  <c r="AH39" i="3"/>
  <c r="AH36" i="3"/>
  <c r="AA33" i="3"/>
  <c r="AA128" i="3"/>
  <c r="AA94" i="3"/>
  <c r="AA142" i="3"/>
  <c r="AA122" i="3"/>
  <c r="AA152" i="3"/>
  <c r="AA23" i="3"/>
  <c r="AA47" i="3"/>
  <c r="AA96" i="3"/>
  <c r="AA126" i="3"/>
  <c r="AA75" i="3"/>
  <c r="AA45" i="3"/>
  <c r="AA144" i="3"/>
  <c r="AA115" i="3"/>
  <c r="AA91" i="3"/>
  <c r="AA70" i="3"/>
  <c r="AA90" i="3"/>
  <c r="AS45" i="3"/>
  <c r="J5" i="3"/>
  <c r="J21" i="3"/>
  <c r="J26" i="3"/>
  <c r="J65" i="3"/>
  <c r="AV85" i="3"/>
  <c r="AA85" i="3"/>
  <c r="AH73" i="3"/>
  <c r="T73" i="3"/>
  <c r="AH64" i="3"/>
  <c r="T64" i="3"/>
  <c r="AV58" i="3"/>
  <c r="AA58" i="3"/>
  <c r="AH52" i="3"/>
  <c r="T43" i="3"/>
  <c r="AH37" i="3"/>
  <c r="T36" i="3"/>
  <c r="R203" i="3"/>
  <c r="AA213" i="3"/>
  <c r="M213" i="3"/>
  <c r="AV343" i="3"/>
  <c r="T190" i="3"/>
  <c r="M348" i="3"/>
  <c r="M329" i="3"/>
  <c r="M343" i="3"/>
  <c r="M355" i="3"/>
  <c r="M281" i="3"/>
  <c r="R302" i="3"/>
  <c r="R324" i="3"/>
  <c r="R350" i="3"/>
  <c r="R364" i="3"/>
  <c r="Y214" i="3"/>
  <c r="R229" i="3"/>
  <c r="Y231" i="3"/>
  <c r="R242" i="3"/>
  <c r="R214" i="3"/>
  <c r="Y229" i="3"/>
  <c r="AV252" i="3"/>
  <c r="M252" i="3"/>
  <c r="T222" i="3"/>
  <c r="AA343" i="3"/>
  <c r="T355" i="3"/>
  <c r="AA281" i="3"/>
  <c r="T325" i="3"/>
  <c r="AV329" i="3"/>
  <c r="AA350" i="3"/>
  <c r="AA325" i="3"/>
  <c r="R343" i="3"/>
  <c r="Y350" i="3"/>
  <c r="AV355" i="3"/>
  <c r="AA329" i="3"/>
  <c r="T213" i="3"/>
  <c r="AV185" i="3"/>
  <c r="AV190" i="3"/>
  <c r="M190" i="3"/>
  <c r="T290" i="3"/>
  <c r="T252" i="3"/>
  <c r="Y190" i="3"/>
  <c r="AT231" i="3"/>
  <c r="Y242" i="3"/>
  <c r="AT242" i="3"/>
  <c r="R231" i="3"/>
  <c r="AT229" i="3"/>
  <c r="AT302" i="3"/>
  <c r="AT324" i="3"/>
  <c r="AT343" i="3"/>
  <c r="AT364" i="3"/>
  <c r="AV222" i="3"/>
  <c r="AA222" i="3"/>
  <c r="Y324" i="3"/>
  <c r="Y343" i="3"/>
  <c r="T350" i="3"/>
  <c r="AA355" i="3"/>
  <c r="Y364" i="3"/>
  <c r="AV281" i="3"/>
  <c r="T343" i="3"/>
  <c r="M350" i="3"/>
  <c r="AV350" i="3"/>
  <c r="M325" i="3"/>
  <c r="AV325" i="3"/>
  <c r="AT350" i="3"/>
  <c r="T329" i="3"/>
  <c r="AA252" i="3"/>
  <c r="AV201" i="3"/>
  <c r="AA201" i="3"/>
  <c r="M201" i="3"/>
  <c r="AV225" i="3"/>
  <c r="AV290" i="3"/>
  <c r="T348" i="3"/>
  <c r="M360" i="3"/>
  <c r="AV360" i="3"/>
  <c r="AA320" i="3"/>
  <c r="AA348" i="3"/>
  <c r="T360" i="3"/>
  <c r="T291" i="3"/>
  <c r="T320" i="3"/>
  <c r="AV320" i="3"/>
  <c r="AA360" i="3"/>
  <c r="M290" i="3"/>
  <c r="M320" i="3"/>
  <c r="AV348" i="3"/>
  <c r="AA290" i="3"/>
  <c r="AV217" i="3"/>
  <c r="M194" i="3"/>
  <c r="M312" i="3"/>
  <c r="M327" i="3"/>
  <c r="M328" i="3"/>
  <c r="T225" i="3"/>
  <c r="AV263" i="3"/>
  <c r="M263" i="3"/>
  <c r="AV194" i="3"/>
  <c r="AA194" i="3"/>
  <c r="AA328" i="3"/>
  <c r="T335" i="3"/>
  <c r="T323" i="3"/>
  <c r="M335" i="3"/>
  <c r="T263" i="3"/>
  <c r="T327" i="3"/>
  <c r="T194" i="3"/>
  <c r="AV291" i="3"/>
  <c r="AV327" i="3"/>
  <c r="AV328" i="3"/>
  <c r="AV335" i="3"/>
  <c r="AA296" i="3"/>
  <c r="AA277" i="3"/>
  <c r="AA225" i="3"/>
  <c r="M225" i="3"/>
  <c r="M277" i="3"/>
  <c r="AA263" i="3"/>
  <c r="T328" i="3"/>
  <c r="M323" i="3"/>
  <c r="AV323" i="3"/>
  <c r="AV277" i="3"/>
  <c r="AA335" i="3"/>
  <c r="AA327" i="3"/>
  <c r="T277" i="3"/>
  <c r="R367" i="3"/>
  <c r="Y332" i="3"/>
  <c r="AA256" i="3"/>
  <c r="M218" i="3"/>
  <c r="AA235" i="3"/>
  <c r="T218" i="3"/>
  <c r="T235" i="3"/>
  <c r="AV312" i="3"/>
  <c r="AA193" i="3"/>
  <c r="M193" i="3"/>
  <c r="L23" i="5"/>
  <c r="R256" i="3"/>
  <c r="Y266" i="3"/>
  <c r="Y270" i="3"/>
  <c r="R279" i="3"/>
  <c r="R283" i="3"/>
  <c r="Y293" i="3"/>
  <c r="R305" i="3"/>
  <c r="R317" i="3"/>
  <c r="R319" i="3"/>
  <c r="R330" i="3"/>
  <c r="Y345" i="3"/>
  <c r="Y353" i="3"/>
  <c r="Y356" i="3"/>
  <c r="Y361" i="3"/>
  <c r="R332" i="3"/>
  <c r="Y347" i="3"/>
  <c r="R356" i="3"/>
  <c r="R359" i="3"/>
  <c r="R357" i="3"/>
  <c r="R361" i="3"/>
  <c r="Y177" i="3"/>
  <c r="T256" i="3"/>
  <c r="AV218" i="3"/>
  <c r="AA218" i="3"/>
  <c r="T193" i="3"/>
  <c r="AV256" i="3"/>
  <c r="M256" i="3"/>
  <c r="AV235" i="3"/>
  <c r="M235" i="3"/>
  <c r="AV193" i="3"/>
  <c r="T312" i="3"/>
  <c r="AA312" i="3"/>
  <c r="M188" i="3"/>
  <c r="AA188" i="3"/>
  <c r="M291" i="3"/>
  <c r="M292" i="3"/>
  <c r="M296" i="3"/>
  <c r="M299" i="3"/>
  <c r="M321" i="3"/>
  <c r="M358" i="3"/>
  <c r="M369" i="3"/>
  <c r="AA257" i="3"/>
  <c r="AV205" i="3"/>
  <c r="AA205" i="3"/>
  <c r="M205" i="3"/>
  <c r="M238" i="3"/>
  <c r="AV261" i="3"/>
  <c r="M261" i="3"/>
  <c r="AV257" i="3"/>
  <c r="M257" i="3"/>
  <c r="T238" i="3"/>
  <c r="T192" i="3"/>
  <c r="T299" i="3"/>
  <c r="T358" i="3"/>
  <c r="T369" i="3"/>
  <c r="AA261" i="3"/>
  <c r="T296" i="3"/>
  <c r="AV296" i="3"/>
  <c r="AV321" i="3"/>
  <c r="AV358" i="3"/>
  <c r="AV369" i="3"/>
  <c r="AV192" i="3"/>
  <c r="T272" i="3"/>
  <c r="T292" i="3"/>
  <c r="AA342" i="3"/>
  <c r="AA299" i="3"/>
  <c r="T257" i="3"/>
  <c r="AV238" i="3"/>
  <c r="T205" i="3"/>
  <c r="T261" i="3"/>
  <c r="AA238" i="3"/>
  <c r="T321" i="3"/>
  <c r="AA358" i="3"/>
  <c r="AA369" i="3"/>
  <c r="AA291" i="3"/>
  <c r="AA321" i="3"/>
  <c r="AV299" i="3"/>
  <c r="AA292" i="3"/>
  <c r="T215" i="3"/>
  <c r="AA217" i="3"/>
  <c r="M217" i="3"/>
  <c r="AV337" i="3"/>
  <c r="AV309" i="3"/>
  <c r="AV334" i="3"/>
  <c r="AV346" i="3"/>
  <c r="AV310" i="3"/>
  <c r="AV175" i="3"/>
  <c r="AA173" i="3"/>
  <c r="AA175" i="3"/>
  <c r="M270" i="3"/>
  <c r="M334" i="3"/>
  <c r="M346" i="3"/>
  <c r="M309" i="3"/>
  <c r="AV242" i="3"/>
  <c r="M242" i="3"/>
  <c r="AV195" i="3"/>
  <c r="T214" i="3"/>
  <c r="M175" i="3"/>
  <c r="AV265" i="3"/>
  <c r="M265" i="3"/>
  <c r="T242" i="3"/>
  <c r="AA334" i="3"/>
  <c r="AA346" i="3"/>
  <c r="T310" i="3"/>
  <c r="AA344" i="3"/>
  <c r="T334" i="3"/>
  <c r="M310" i="3"/>
  <c r="M342" i="3"/>
  <c r="T344" i="3"/>
  <c r="T195" i="3"/>
  <c r="AA242" i="3"/>
  <c r="M214" i="3"/>
  <c r="AA214" i="3"/>
  <c r="AA195" i="3"/>
  <c r="T265" i="3"/>
  <c r="AV214" i="3"/>
  <c r="M195" i="3"/>
  <c r="T175" i="3"/>
  <c r="T346" i="3"/>
  <c r="AA265" i="3"/>
  <c r="T342" i="3"/>
  <c r="M344" i="3"/>
  <c r="AV344" i="3"/>
  <c r="AA309" i="3"/>
  <c r="AA310" i="3"/>
  <c r="T309" i="3"/>
  <c r="AA326" i="3"/>
  <c r="AA307" i="3"/>
  <c r="AA361" i="3"/>
  <c r="T337" i="3"/>
  <c r="T322" i="3"/>
  <c r="M337" i="3"/>
  <c r="AV322" i="3"/>
  <c r="AV361" i="3"/>
  <c r="AV270" i="3"/>
  <c r="M322" i="3"/>
  <c r="M361" i="3"/>
  <c r="T270" i="3"/>
  <c r="T361" i="3"/>
  <c r="M307" i="3"/>
  <c r="AA322" i="3"/>
  <c r="T307" i="3"/>
  <c r="AA337" i="3"/>
  <c r="AA270" i="3"/>
  <c r="AV307" i="3"/>
  <c r="AV177" i="3"/>
  <c r="M177" i="3"/>
  <c r="M332" i="3"/>
  <c r="M351" i="3"/>
  <c r="T258" i="3"/>
  <c r="AA236" i="3"/>
  <c r="AA272" i="3"/>
  <c r="AV236" i="3"/>
  <c r="M236" i="3"/>
  <c r="T326" i="3"/>
  <c r="AV364" i="3"/>
  <c r="AV332" i="3"/>
  <c r="AV351" i="3"/>
  <c r="T333" i="3"/>
  <c r="T351" i="3"/>
  <c r="T332" i="3"/>
  <c r="AA336" i="3"/>
  <c r="AA332" i="3"/>
  <c r="AA351" i="3"/>
  <c r="AA258" i="3"/>
  <c r="AV272" i="3"/>
  <c r="M272" i="3"/>
  <c r="AV258" i="3"/>
  <c r="M258" i="3"/>
  <c r="T236" i="3"/>
  <c r="M326" i="3"/>
  <c r="AV326" i="3"/>
  <c r="AV215" i="3"/>
  <c r="AV209" i="3"/>
  <c r="M330" i="3"/>
  <c r="M324" i="3"/>
  <c r="M229" i="3"/>
  <c r="AA231" i="3"/>
  <c r="AV231" i="3"/>
  <c r="M231" i="3"/>
  <c r="AA229" i="3"/>
  <c r="AA244" i="3"/>
  <c r="T364" i="3"/>
  <c r="AA302" i="3"/>
  <c r="AA333" i="3"/>
  <c r="AA352" i="3"/>
  <c r="AA274" i="3"/>
  <c r="AA324" i="3"/>
  <c r="AV295" i="3"/>
  <c r="T295" i="3"/>
  <c r="T352" i="3"/>
  <c r="M364" i="3"/>
  <c r="M274" i="3"/>
  <c r="AV324" i="3"/>
  <c r="AV333" i="3"/>
  <c r="AV274" i="3"/>
  <c r="AV302" i="3"/>
  <c r="AA289" i="3"/>
  <c r="AA295" i="3"/>
  <c r="AV244" i="3"/>
  <c r="M244" i="3"/>
  <c r="T231" i="3"/>
  <c r="T274" i="3"/>
  <c r="T244" i="3"/>
  <c r="M295" i="3"/>
  <c r="T324" i="3"/>
  <c r="M333" i="3"/>
  <c r="T336" i="3"/>
  <c r="M352" i="3"/>
  <c r="AV352" i="3"/>
  <c r="T302" i="3"/>
  <c r="T229" i="3"/>
  <c r="M302" i="3"/>
  <c r="M336" i="3"/>
  <c r="AV336" i="3"/>
  <c r="AA364" i="3"/>
  <c r="AV229" i="3"/>
  <c r="AV269" i="3"/>
  <c r="AV349" i="3"/>
  <c r="T289" i="3"/>
  <c r="T284" i="3"/>
  <c r="T288" i="3"/>
  <c r="AV330" i="3"/>
  <c r="T301" i="3"/>
  <c r="AV288" i="3"/>
  <c r="AV301" i="3"/>
  <c r="AA349" i="3"/>
  <c r="M198" i="3"/>
  <c r="M288" i="3"/>
  <c r="M349" i="3"/>
  <c r="M301" i="3"/>
  <c r="M284" i="3"/>
  <c r="AA330" i="3"/>
  <c r="AA288" i="3"/>
  <c r="AV284" i="3"/>
  <c r="AA301" i="3"/>
  <c r="T330" i="3"/>
  <c r="T349" i="3"/>
  <c r="AA284" i="3"/>
  <c r="AA182" i="3"/>
  <c r="T254" i="3"/>
  <c r="AV246" i="3"/>
  <c r="M246" i="3"/>
  <c r="AA254" i="3"/>
  <c r="AA246" i="3"/>
  <c r="T269" i="3"/>
  <c r="AV285" i="3"/>
  <c r="AV289" i="3"/>
  <c r="T285" i="3"/>
  <c r="AV198" i="3"/>
  <c r="T198" i="3"/>
  <c r="T182" i="3"/>
  <c r="M287" i="3"/>
  <c r="M269" i="3"/>
  <c r="M285" i="3"/>
  <c r="M289" i="3"/>
  <c r="AV254" i="3"/>
  <c r="M254" i="3"/>
  <c r="AA269" i="3"/>
  <c r="T246" i="3"/>
  <c r="AV182" i="3"/>
  <c r="AA285" i="3"/>
  <c r="T170" i="3"/>
  <c r="T188" i="3"/>
  <c r="AV259" i="3"/>
  <c r="AV318" i="3"/>
  <c r="AV203" i="3"/>
  <c r="AV186" i="3"/>
  <c r="T286" i="3"/>
  <c r="T260" i="3"/>
  <c r="AA224" i="3"/>
  <c r="AA243" i="3"/>
  <c r="AA283" i="3"/>
  <c r="AA287" i="3"/>
  <c r="AA186" i="3"/>
  <c r="AA260" i="3"/>
  <c r="T283" i="3"/>
  <c r="T243" i="3"/>
  <c r="AV287" i="3"/>
  <c r="AA318" i="3"/>
  <c r="AV188" i="3"/>
  <c r="T186" i="3"/>
  <c r="M186" i="3"/>
  <c r="AV243" i="3"/>
  <c r="M243" i="3"/>
  <c r="AV260" i="3"/>
  <c r="M260" i="3"/>
  <c r="T287" i="3"/>
  <c r="M283" i="3"/>
  <c r="T318" i="3"/>
  <c r="AV283" i="3"/>
  <c r="M318" i="3"/>
  <c r="AA215" i="3"/>
  <c r="M215" i="3"/>
  <c r="AA209" i="3"/>
  <c r="M319" i="3"/>
  <c r="T259" i="3"/>
  <c r="T224" i="3"/>
  <c r="AA259" i="3"/>
  <c r="M354" i="3"/>
  <c r="AV354" i="3"/>
  <c r="M286" i="3"/>
  <c r="T354" i="3"/>
  <c r="M209" i="3"/>
  <c r="AV286" i="3"/>
  <c r="T319" i="3"/>
  <c r="AA319" i="3"/>
  <c r="AV224" i="3"/>
  <c r="M224" i="3"/>
  <c r="T209" i="3"/>
  <c r="M259" i="3"/>
  <c r="AA354" i="3"/>
  <c r="AV319" i="3"/>
  <c r="AA286" i="3"/>
  <c r="AA180" i="3"/>
  <c r="M180" i="3"/>
  <c r="AV368" i="3"/>
  <c r="T311" i="3"/>
  <c r="AT185" i="3"/>
  <c r="R185" i="3"/>
  <c r="R176" i="3"/>
  <c r="M368" i="3"/>
  <c r="AT220" i="3"/>
  <c r="R363" i="3"/>
  <c r="Y344" i="3"/>
  <c r="AA176" i="3"/>
  <c r="AV176" i="3"/>
  <c r="AA311" i="3"/>
  <c r="AT221" i="3"/>
  <c r="AT219" i="3"/>
  <c r="R181" i="3"/>
  <c r="R220" i="3"/>
  <c r="R253" i="3"/>
  <c r="R255" i="3"/>
  <c r="R260" i="3"/>
  <c r="R262" i="3"/>
  <c r="R263" i="3"/>
  <c r="Y267" i="3"/>
  <c r="AT267" i="3"/>
  <c r="R217" i="3"/>
  <c r="Y221" i="3"/>
  <c r="Y219" i="3"/>
  <c r="Y217" i="3"/>
  <c r="Y176" i="3"/>
  <c r="AT176" i="3"/>
  <c r="AT276" i="3"/>
  <c r="AT280" i="3"/>
  <c r="AT284" i="3"/>
  <c r="AT307" i="3"/>
  <c r="AT309" i="3"/>
  <c r="AT311" i="3"/>
  <c r="AT322" i="3"/>
  <c r="AT326" i="3"/>
  <c r="AT348" i="3"/>
  <c r="AT352" i="3"/>
  <c r="T204" i="3"/>
  <c r="R284" i="3"/>
  <c r="AT285" i="3"/>
  <c r="R307" i="3"/>
  <c r="R322" i="3"/>
  <c r="AT331" i="3"/>
  <c r="Y339" i="3"/>
  <c r="R340" i="3"/>
  <c r="AT341" i="3"/>
  <c r="AV311" i="3"/>
  <c r="AT181" i="3"/>
  <c r="Y326" i="3"/>
  <c r="Y316" i="3"/>
  <c r="Y309" i="3"/>
  <c r="Y303" i="3"/>
  <c r="Y278" i="3"/>
  <c r="AT278" i="3"/>
  <c r="Y284" i="3"/>
  <c r="R326" i="3"/>
  <c r="AT328" i="3"/>
  <c r="Y336" i="3"/>
  <c r="R339" i="3"/>
  <c r="R348" i="3"/>
  <c r="T368" i="3"/>
  <c r="T173" i="3"/>
  <c r="T176" i="3"/>
  <c r="M311" i="3"/>
  <c r="AT217" i="3"/>
  <c r="R276" i="3"/>
  <c r="R278" i="3"/>
  <c r="R300" i="3"/>
  <c r="R303" i="3"/>
  <c r="R309" i="3"/>
  <c r="R316" i="3"/>
  <c r="R328" i="3"/>
  <c r="R336" i="3"/>
  <c r="R344" i="3"/>
  <c r="R358" i="3"/>
  <c r="Y181" i="3"/>
  <c r="Y185" i="3"/>
  <c r="R224" i="3"/>
  <c r="Y253" i="3"/>
  <c r="AT253" i="3"/>
  <c r="Y255" i="3"/>
  <c r="AT255" i="3"/>
  <c r="Y260" i="3"/>
  <c r="AT260" i="3"/>
  <c r="Y262" i="3"/>
  <c r="AT262" i="3"/>
  <c r="Y263" i="3"/>
  <c r="AT263" i="3"/>
  <c r="R267" i="3"/>
  <c r="R221" i="3"/>
  <c r="R219" i="3"/>
  <c r="Y224" i="3"/>
  <c r="Y220" i="3"/>
  <c r="AT224" i="3"/>
  <c r="AA204" i="3"/>
  <c r="M204" i="3"/>
  <c r="M176" i="3"/>
  <c r="Y276" i="3"/>
  <c r="Y280" i="3"/>
  <c r="Y285" i="3"/>
  <c r="AT303" i="3"/>
  <c r="AT316" i="3"/>
  <c r="Y331" i="3"/>
  <c r="AT339" i="3"/>
  <c r="Y341" i="3"/>
  <c r="Y352" i="3"/>
  <c r="Y358" i="3"/>
  <c r="Y363" i="3"/>
  <c r="Y348" i="3"/>
  <c r="Y322" i="3"/>
  <c r="Y311" i="3"/>
  <c r="Y307" i="3"/>
  <c r="Y300" i="3"/>
  <c r="R280" i="3"/>
  <c r="R285" i="3"/>
  <c r="AT300" i="3"/>
  <c r="R311" i="3"/>
  <c r="Y328" i="3"/>
  <c r="R331" i="3"/>
  <c r="AT336" i="3"/>
  <c r="Y340" i="3"/>
  <c r="R341" i="3"/>
  <c r="AT344" i="3"/>
  <c r="R352" i="3"/>
  <c r="AT358" i="3"/>
  <c r="AA368" i="3"/>
  <c r="AT363" i="3"/>
  <c r="AK42" i="3"/>
  <c r="AK18" i="3"/>
  <c r="AK35" i="3"/>
  <c r="AK141" i="3"/>
  <c r="AK91" i="3"/>
  <c r="AK37" i="3"/>
  <c r="AK31" i="3"/>
  <c r="AK111" i="3"/>
  <c r="AK116" i="3"/>
  <c r="AK129" i="3"/>
  <c r="AK36" i="3"/>
  <c r="AK337" i="3"/>
  <c r="AK312" i="3"/>
  <c r="AK253" i="3"/>
  <c r="AK358" i="3"/>
  <c r="AK273" i="3"/>
  <c r="AK306" i="3"/>
  <c r="AK190" i="3"/>
  <c r="AK229" i="3"/>
  <c r="AK370" i="3"/>
  <c r="AK251" i="3"/>
  <c r="AK256" i="3"/>
  <c r="AK279" i="3"/>
  <c r="AK365" i="3"/>
  <c r="AK211" i="3"/>
  <c r="AK172" i="3"/>
  <c r="AK204" i="3"/>
  <c r="AK175" i="3"/>
  <c r="AK203" i="3"/>
  <c r="AK239" i="3"/>
  <c r="AK185" i="3"/>
  <c r="AK339" i="3"/>
  <c r="AK197" i="3"/>
  <c r="AK289" i="3"/>
  <c r="AK283" i="3"/>
  <c r="AK210" i="3"/>
  <c r="AK325" i="3"/>
  <c r="AK223" i="3"/>
  <c r="AK290" i="3"/>
  <c r="AK317" i="3"/>
  <c r="AK361" i="3"/>
  <c r="AK331" i="3"/>
  <c r="AK226" i="3"/>
  <c r="AK180" i="3"/>
  <c r="AK216" i="3"/>
  <c r="AK238" i="3"/>
  <c r="AK232" i="3"/>
  <c r="AK302" i="3"/>
  <c r="AK173" i="3"/>
  <c r="AK212" i="3"/>
  <c r="AK360" i="3"/>
  <c r="AK296" i="3"/>
  <c r="AK275" i="3"/>
  <c r="AK310" i="3"/>
  <c r="AK188" i="3"/>
  <c r="AK252" i="3"/>
  <c r="AK364" i="3"/>
  <c r="AK281" i="3"/>
  <c r="AK182" i="3"/>
  <c r="AK334" i="3"/>
  <c r="AK324" i="3"/>
  <c r="AK277" i="3"/>
  <c r="AK285" i="3"/>
  <c r="AK262" i="3"/>
  <c r="AK293" i="3"/>
  <c r="AK282" i="3"/>
  <c r="AK320" i="3"/>
  <c r="AK243" i="3"/>
  <c r="AK201" i="3"/>
  <c r="AK181" i="3"/>
  <c r="AK217" i="3"/>
  <c r="AK234" i="3"/>
  <c r="AK266" i="3"/>
  <c r="AK301" i="3"/>
  <c r="AK260" i="3"/>
  <c r="AK199" i="3"/>
  <c r="AK342" i="3"/>
  <c r="AK294" i="3"/>
  <c r="AK265" i="3"/>
  <c r="AK206" i="3"/>
  <c r="AK193" i="3"/>
  <c r="AK359" i="3"/>
  <c r="AK271" i="3"/>
  <c r="AK240" i="3"/>
  <c r="AK319" i="3"/>
  <c r="AK292" i="3"/>
  <c r="AK186" i="3"/>
  <c r="AK209" i="3"/>
  <c r="AK315" i="3"/>
  <c r="AK249" i="3"/>
  <c r="AK344" i="3"/>
  <c r="AK350" i="3"/>
  <c r="AK309" i="3"/>
  <c r="AK355" i="3"/>
  <c r="AK241" i="3"/>
  <c r="AK356" i="3"/>
  <c r="AK313" i="3"/>
  <c r="AK332" i="3"/>
  <c r="AK219" i="3"/>
  <c r="AK220" i="3"/>
  <c r="AK303" i="3"/>
  <c r="AK299" i="3"/>
  <c r="AK263" i="3"/>
  <c r="AK179" i="3"/>
  <c r="AK338" i="3"/>
  <c r="AK218" i="3"/>
  <c r="AK244" i="3"/>
  <c r="AK248" i="3"/>
  <c r="AK191" i="3"/>
  <c r="AK214" i="3"/>
  <c r="AK291" i="3"/>
  <c r="AK346" i="3"/>
  <c r="AK235" i="3"/>
  <c r="AK314" i="3"/>
  <c r="AK269" i="3"/>
  <c r="AK177" i="3"/>
  <c r="AK322" i="3"/>
  <c r="AK369" i="3"/>
  <c r="AK189" i="3"/>
  <c r="AK300" i="3"/>
  <c r="AK304" i="3"/>
  <c r="AK194" i="3"/>
  <c r="AK270" i="3"/>
  <c r="AK329" i="3"/>
  <c r="AK195" i="3"/>
  <c r="AK208" i="3"/>
  <c r="AK257" i="3"/>
  <c r="AK354" i="3"/>
  <c r="AK327" i="3"/>
  <c r="AK311" i="3"/>
  <c r="AK245" i="3"/>
  <c r="AK236" i="3"/>
  <c r="AK75" i="3"/>
  <c r="AK83" i="3"/>
  <c r="AK23" i="3"/>
  <c r="AK82" i="3"/>
  <c r="AK92" i="3"/>
  <c r="AK132" i="3"/>
  <c r="AK41" i="3"/>
  <c r="AK87" i="3"/>
  <c r="AK69" i="3"/>
  <c r="AK59" i="3"/>
  <c r="AK7" i="3"/>
  <c r="AK57" i="3"/>
  <c r="AE15" i="4"/>
  <c r="AK60" i="3"/>
  <c r="AK119" i="3"/>
  <c r="J87" i="3"/>
  <c r="AH130" i="3"/>
  <c r="AV14" i="3"/>
  <c r="Q43" i="3"/>
  <c r="Q29" i="3"/>
  <c r="Q27" i="3"/>
  <c r="Q22" i="3"/>
  <c r="Q12" i="3"/>
  <c r="Q11" i="3"/>
  <c r="Q10" i="3"/>
  <c r="Q7" i="3"/>
  <c r="AE47" i="3"/>
  <c r="AE34" i="3"/>
  <c r="AE5" i="3"/>
  <c r="AE17" i="3"/>
  <c r="AE10" i="3"/>
  <c r="J55" i="3"/>
  <c r="J74" i="3"/>
  <c r="J108" i="3"/>
  <c r="J59" i="3"/>
  <c r="J68" i="3"/>
  <c r="J78" i="3"/>
  <c r="J101" i="3"/>
  <c r="J114" i="3"/>
  <c r="AA130" i="3"/>
  <c r="X17" i="3"/>
  <c r="X21" i="3"/>
  <c r="X22" i="3"/>
  <c r="X28" i="3"/>
  <c r="X33" i="3"/>
  <c r="AS37" i="3"/>
  <c r="X41" i="3"/>
  <c r="X45" i="3"/>
  <c r="AH18" i="3"/>
  <c r="X44" i="3"/>
  <c r="AS47" i="3"/>
  <c r="J11" i="3"/>
  <c r="J12" i="3"/>
  <c r="J13" i="3"/>
  <c r="J14" i="3"/>
  <c r="J15" i="3"/>
  <c r="J16" i="3"/>
  <c r="J17" i="3"/>
  <c r="X19" i="3"/>
  <c r="J24" i="3"/>
  <c r="X25" i="3"/>
  <c r="J28" i="3"/>
  <c r="J35" i="3"/>
  <c r="J40" i="3"/>
  <c r="J50" i="3"/>
  <c r="J53" i="3"/>
  <c r="J57" i="3"/>
  <c r="J61" i="3"/>
  <c r="J67" i="3"/>
  <c r="J71" i="3"/>
  <c r="J76" i="3"/>
  <c r="J82" i="3"/>
  <c r="J92" i="3"/>
  <c r="J105" i="3"/>
  <c r="J112" i="3"/>
  <c r="J120" i="3"/>
  <c r="AK349" i="3"/>
  <c r="AK183" i="3"/>
  <c r="AK246" i="3"/>
  <c r="AK278" i="3"/>
  <c r="AK298" i="3"/>
  <c r="AK323" i="3"/>
  <c r="AK326" i="3"/>
  <c r="AK174" i="3"/>
  <c r="AK250" i="3"/>
  <c r="AE15" i="5"/>
  <c r="AK343" i="3"/>
  <c r="AK362" i="3"/>
  <c r="AK316" i="3"/>
  <c r="AK202" i="3"/>
  <c r="AK187" i="3"/>
  <c r="AK247" i="3"/>
  <c r="AK184" i="3"/>
  <c r="AK366" i="3"/>
  <c r="AK222" i="3"/>
  <c r="AK286" i="3"/>
  <c r="AK233" i="3"/>
  <c r="AK227" i="3"/>
  <c r="T50" i="3"/>
  <c r="AA99" i="3"/>
  <c r="T10" i="3"/>
  <c r="AA55" i="3"/>
  <c r="AH92" i="3"/>
  <c r="AA18" i="3"/>
  <c r="AA97" i="3"/>
  <c r="T101" i="3"/>
  <c r="T25" i="3"/>
  <c r="T97" i="3"/>
  <c r="AA77" i="3"/>
  <c r="AV98" i="3"/>
  <c r="AH113" i="3"/>
  <c r="AV11" i="3"/>
  <c r="T13" i="3"/>
  <c r="AA25" i="3"/>
  <c r="AH61" i="3"/>
  <c r="AA65" i="3"/>
  <c r="AA72" i="3"/>
  <c r="AA82" i="3"/>
  <c r="AA87" i="3"/>
  <c r="T100" i="3"/>
  <c r="AH103" i="3"/>
  <c r="AH72" i="3"/>
  <c r="AV13" i="3"/>
  <c r="AA141" i="3"/>
  <c r="AA107" i="3"/>
  <c r="T87" i="3"/>
  <c r="AV125" i="3"/>
  <c r="M29" i="3"/>
  <c r="J79" i="3"/>
  <c r="J83" i="3"/>
  <c r="J88" i="3"/>
  <c r="J99" i="3"/>
  <c r="J102" i="3"/>
  <c r="J107" i="3"/>
  <c r="J110" i="3"/>
  <c r="J113" i="3"/>
  <c r="J117" i="3"/>
  <c r="J124" i="3"/>
  <c r="M87" i="3"/>
  <c r="AA153" i="3"/>
  <c r="AV50" i="3"/>
  <c r="AA7" i="3"/>
  <c r="T34" i="3"/>
  <c r="M98" i="3"/>
  <c r="M42" i="3"/>
  <c r="M103" i="3"/>
  <c r="M13" i="3"/>
  <c r="M147" i="3"/>
  <c r="M132" i="3"/>
  <c r="T134" i="3"/>
  <c r="AV130" i="3"/>
  <c r="M150" i="3"/>
  <c r="M86" i="3"/>
  <c r="M118" i="3"/>
  <c r="M107" i="3"/>
  <c r="M77" i="3"/>
  <c r="M153" i="3"/>
  <c r="M88" i="3"/>
  <c r="AK330" i="3"/>
  <c r="AK363" i="3"/>
  <c r="AK178" i="3"/>
  <c r="AK213" i="3"/>
  <c r="AK228" i="3"/>
  <c r="AK237" i="3"/>
  <c r="AK255" i="3"/>
  <c r="AK259" i="3"/>
  <c r="AK264" i="3"/>
  <c r="AK274" i="3"/>
  <c r="AK284" i="3"/>
  <c r="AK288" i="3"/>
  <c r="AK295" i="3"/>
  <c r="AK351" i="3"/>
  <c r="AK353" i="3"/>
  <c r="AK368" i="3"/>
  <c r="M57" i="3"/>
  <c r="M79" i="3"/>
  <c r="M18" i="3"/>
  <c r="M27" i="3"/>
  <c r="M14" i="3"/>
  <c r="M141" i="3"/>
  <c r="M30" i="3"/>
  <c r="M72" i="3"/>
  <c r="M92" i="3"/>
  <c r="M112" i="3"/>
  <c r="M124" i="3"/>
  <c r="M93" i="3"/>
  <c r="M125" i="3"/>
  <c r="M35" i="3"/>
  <c r="M65" i="3"/>
  <c r="M81" i="3"/>
  <c r="M10" i="3"/>
  <c r="M17" i="3"/>
  <c r="M26" i="3"/>
  <c r="M143" i="3"/>
  <c r="M34" i="3"/>
  <c r="M82" i="3"/>
  <c r="M100" i="3"/>
  <c r="M130" i="3"/>
  <c r="M97" i="3"/>
  <c r="M133" i="3"/>
  <c r="M99" i="3"/>
  <c r="M61" i="3"/>
  <c r="M148" i="3"/>
  <c r="M50" i="3"/>
  <c r="M101" i="3"/>
  <c r="M55" i="3"/>
  <c r="M7" i="3"/>
  <c r="M11" i="3"/>
  <c r="M25" i="3"/>
  <c r="M116" i="3"/>
  <c r="M134" i="3"/>
  <c r="M113" i="3"/>
  <c r="M119" i="3"/>
  <c r="J123" i="3"/>
  <c r="J127" i="3"/>
  <c r="Q372" i="3"/>
  <c r="I34" i="5"/>
  <c r="X372" i="3"/>
  <c r="I45" i="5"/>
  <c r="T26" i="3"/>
  <c r="AH11" i="3"/>
  <c r="AV18" i="3"/>
  <c r="AA6" i="3"/>
  <c r="J62" i="3"/>
  <c r="J80" i="3"/>
  <c r="AS110" i="3"/>
  <c r="AS127" i="3"/>
  <c r="AS143" i="3"/>
  <c r="AS129" i="3"/>
  <c r="J103" i="3"/>
  <c r="X57" i="3"/>
  <c r="J138" i="3"/>
  <c r="AV141" i="3"/>
  <c r="AV107" i="3"/>
  <c r="AV81" i="3"/>
  <c r="AV34" i="3"/>
  <c r="AV27" i="3"/>
  <c r="AH25" i="3"/>
  <c r="AV10" i="3"/>
  <c r="AA124" i="3"/>
  <c r="T72" i="3"/>
  <c r="T55" i="3"/>
  <c r="T116" i="3"/>
  <c r="T150" i="3"/>
  <c r="T119" i="3"/>
  <c r="T113" i="3"/>
  <c r="T98" i="3"/>
  <c r="T93" i="3"/>
  <c r="T81" i="3"/>
  <c r="T77" i="3"/>
  <c r="T42" i="3"/>
  <c r="T57" i="3"/>
  <c r="AV72" i="3"/>
  <c r="AV92" i="3"/>
  <c r="AV100" i="3"/>
  <c r="AV118" i="3"/>
  <c r="AV133" i="3"/>
  <c r="AV147" i="3"/>
  <c r="AV148" i="3"/>
  <c r="AV124" i="3"/>
  <c r="AV30" i="3"/>
  <c r="AV82" i="3"/>
  <c r="AV79" i="3"/>
  <c r="AV61" i="3"/>
  <c r="AV57" i="3"/>
  <c r="AH50" i="3"/>
  <c r="AV42" i="3"/>
  <c r="AA42" i="3"/>
  <c r="AV35" i="3"/>
  <c r="AA30" i="3"/>
  <c r="T18" i="3"/>
  <c r="AH10" i="3"/>
  <c r="AH150" i="3"/>
  <c r="AH29" i="3"/>
  <c r="AH143" i="3"/>
  <c r="AH133" i="3"/>
  <c r="AH93" i="3"/>
  <c r="AH87" i="3"/>
  <c r="AH99" i="3"/>
  <c r="AH118" i="3"/>
  <c r="AH153" i="3"/>
  <c r="AH101" i="3"/>
  <c r="AA11" i="3"/>
  <c r="AA26" i="3"/>
  <c r="AA150" i="3"/>
  <c r="AA116" i="3"/>
  <c r="AA112" i="3"/>
  <c r="AA88" i="3"/>
  <c r="AA100" i="3"/>
  <c r="AA119" i="3"/>
  <c r="AA133" i="3"/>
  <c r="AA147" i="3"/>
  <c r="AA17" i="3"/>
  <c r="AA10" i="3"/>
  <c r="AA86" i="3"/>
  <c r="AA34" i="3"/>
  <c r="AH26" i="3"/>
  <c r="M6" i="3"/>
  <c r="J139" i="3"/>
  <c r="J135" i="3"/>
  <c r="J129" i="3"/>
  <c r="J125" i="3"/>
  <c r="J109" i="3"/>
  <c r="J89" i="3"/>
  <c r="J81" i="3"/>
  <c r="J72" i="3"/>
  <c r="J63" i="3"/>
  <c r="J58" i="3"/>
  <c r="J7" i="3"/>
  <c r="X114" i="3"/>
  <c r="X92" i="3"/>
  <c r="X137" i="3"/>
  <c r="X117" i="3"/>
  <c r="X68" i="3"/>
  <c r="X51" i="3"/>
  <c r="AS153" i="3"/>
  <c r="AS139" i="3"/>
  <c r="AS133" i="3"/>
  <c r="AS117" i="3"/>
  <c r="AS68" i="3"/>
  <c r="J3" i="3"/>
  <c r="J4" i="3"/>
  <c r="AS59" i="3"/>
  <c r="J66" i="3"/>
  <c r="AS74" i="3"/>
  <c r="AS83" i="3"/>
  <c r="AS92" i="3"/>
  <c r="J116" i="3"/>
  <c r="X83" i="3"/>
  <c r="X110" i="3"/>
  <c r="J133" i="3"/>
  <c r="J143" i="3"/>
  <c r="Q8" i="3"/>
  <c r="Q50" i="3"/>
  <c r="Q53" i="3"/>
  <c r="Q55" i="3"/>
  <c r="Q57" i="3"/>
  <c r="Q59" i="3"/>
  <c r="Q61" i="3"/>
  <c r="Q68" i="3"/>
  <c r="Q71" i="3"/>
  <c r="Q74" i="3"/>
  <c r="Q75" i="3"/>
  <c r="Q79" i="3"/>
  <c r="Q83" i="3"/>
  <c r="Q85" i="3"/>
  <c r="Q88" i="3"/>
  <c r="Q92" i="3"/>
  <c r="Q94" i="3"/>
  <c r="Q102" i="3"/>
  <c r="Q108" i="3"/>
  <c r="Q110" i="3"/>
  <c r="Q112" i="3"/>
  <c r="Q114" i="3"/>
  <c r="Q115" i="3"/>
  <c r="Q117" i="3"/>
  <c r="Q124" i="3"/>
  <c r="Q127" i="3"/>
  <c r="Q25" i="3"/>
  <c r="Q38" i="3"/>
  <c r="Q39" i="3"/>
  <c r="Q41" i="3"/>
  <c r="Q52" i="3"/>
  <c r="Q63" i="3"/>
  <c r="Q64" i="3"/>
  <c r="Q66" i="3"/>
  <c r="Q70" i="3"/>
  <c r="Q73" i="3"/>
  <c r="Q77" i="3"/>
  <c r="Q81" i="3"/>
  <c r="Q86" i="3"/>
  <c r="Q90" i="3"/>
  <c r="Q91" i="3"/>
  <c r="Q95" i="3"/>
  <c r="Q96" i="3"/>
  <c r="Q98" i="3"/>
  <c r="Q100" i="3"/>
  <c r="Q104" i="3"/>
  <c r="Q106" i="3"/>
  <c r="Q119" i="3"/>
  <c r="Q121" i="3"/>
  <c r="Q122" i="3"/>
  <c r="Q126" i="3"/>
  <c r="Q131" i="3"/>
  <c r="Q141" i="3"/>
  <c r="Q142" i="3"/>
  <c r="Q146" i="3"/>
  <c r="Q147" i="3"/>
  <c r="Q113" i="3"/>
  <c r="Q103" i="3"/>
  <c r="Q80" i="3"/>
  <c r="Q151" i="3"/>
  <c r="Q35" i="3"/>
  <c r="Q135" i="3"/>
  <c r="Q60" i="3"/>
  <c r="Q138" i="3"/>
  <c r="Q125" i="3"/>
  <c r="Q111" i="3"/>
  <c r="Q56" i="3"/>
  <c r="Q46" i="3"/>
  <c r="Q129" i="3"/>
  <c r="Q133" i="3"/>
  <c r="Q136" i="3"/>
  <c r="Q137" i="3"/>
  <c r="Q143" i="3"/>
  <c r="Q144" i="3"/>
  <c r="Q148" i="3"/>
  <c r="Q150" i="3"/>
  <c r="Q152" i="3"/>
  <c r="Q153" i="3"/>
  <c r="Q128" i="3"/>
  <c r="Q15" i="3"/>
  <c r="Q140" i="3"/>
  <c r="Q130" i="3"/>
  <c r="Q101" i="3"/>
  <c r="Q82" i="3"/>
  <c r="Q149" i="3"/>
  <c r="Q30" i="3"/>
  <c r="Q139" i="3"/>
  <c r="Q132" i="3"/>
  <c r="Q69" i="3"/>
  <c r="Q26" i="3"/>
  <c r="Q145" i="3"/>
  <c r="Q51" i="3"/>
  <c r="Q31" i="3"/>
  <c r="Q13" i="3"/>
  <c r="Q116" i="3"/>
  <c r="Q109" i="3"/>
  <c r="Q93" i="3"/>
  <c r="Q84" i="3"/>
  <c r="Q78" i="3"/>
  <c r="Q67" i="3"/>
  <c r="Q62" i="3"/>
  <c r="Q49" i="3"/>
  <c r="Q120" i="3"/>
  <c r="Q89" i="3"/>
  <c r="Q72" i="3"/>
  <c r="Q54" i="3"/>
  <c r="Q42" i="3"/>
  <c r="Q24" i="3"/>
  <c r="Q18" i="3"/>
  <c r="Q3" i="3"/>
  <c r="Q123" i="3"/>
  <c r="Q118" i="3"/>
  <c r="Q107" i="3"/>
  <c r="Q97" i="3"/>
  <c r="Q87" i="3"/>
  <c r="Q14" i="3"/>
  <c r="Q105" i="3"/>
  <c r="Q76" i="3"/>
  <c r="Q9" i="3"/>
  <c r="Q32" i="3"/>
  <c r="Q58" i="3"/>
  <c r="Q40" i="3"/>
  <c r="Q134" i="3"/>
  <c r="Q99" i="3"/>
  <c r="Q65" i="3"/>
  <c r="Q21" i="3"/>
  <c r="Q17" i="3"/>
  <c r="Q5" i="3"/>
  <c r="AE4" i="3"/>
  <c r="AE37" i="3"/>
  <c r="AE45" i="3"/>
  <c r="AE52" i="3"/>
  <c r="AE68" i="3"/>
  <c r="AE71" i="3"/>
  <c r="AE74" i="3"/>
  <c r="AE75" i="3"/>
  <c r="AE79" i="3"/>
  <c r="AE83" i="3"/>
  <c r="AE85" i="3"/>
  <c r="AE88" i="3"/>
  <c r="AE92" i="3"/>
  <c r="AE94" i="3"/>
  <c r="AE102" i="3"/>
  <c r="AE108" i="3"/>
  <c r="AE110" i="3"/>
  <c r="AE112" i="3"/>
  <c r="AE114" i="3"/>
  <c r="AE115" i="3"/>
  <c r="AE117" i="3"/>
  <c r="AE124" i="3"/>
  <c r="AE127" i="3"/>
  <c r="AE6" i="3"/>
  <c r="AE29" i="3"/>
  <c r="AE38" i="3"/>
  <c r="AE50" i="3"/>
  <c r="AE53" i="3"/>
  <c r="AE55" i="3"/>
  <c r="AE63" i="3"/>
  <c r="AE64" i="3"/>
  <c r="AE66" i="3"/>
  <c r="AE70" i="3"/>
  <c r="AE73" i="3"/>
  <c r="AE77" i="3"/>
  <c r="AE81" i="3"/>
  <c r="AE86" i="3"/>
  <c r="AE90" i="3"/>
  <c r="AE91" i="3"/>
  <c r="AE95" i="3"/>
  <c r="AE96" i="3"/>
  <c r="AE98" i="3"/>
  <c r="AE100" i="3"/>
  <c r="AE104" i="3"/>
  <c r="AE106" i="3"/>
  <c r="AE119" i="3"/>
  <c r="AE121" i="3"/>
  <c r="AE122" i="3"/>
  <c r="AE126" i="3"/>
  <c r="AE131" i="3"/>
  <c r="AE134" i="3"/>
  <c r="AE138" i="3"/>
  <c r="AE142" i="3"/>
  <c r="AE128" i="3"/>
  <c r="AE113" i="3"/>
  <c r="AE140" i="3"/>
  <c r="AE130" i="3"/>
  <c r="AE82" i="3"/>
  <c r="AE80" i="3"/>
  <c r="AE151" i="3"/>
  <c r="AE149" i="3"/>
  <c r="AE35" i="3"/>
  <c r="AE26" i="3"/>
  <c r="AE141" i="3"/>
  <c r="AE60" i="3"/>
  <c r="AE116" i="3"/>
  <c r="AE56" i="3"/>
  <c r="AE46" i="3"/>
  <c r="AE133" i="3"/>
  <c r="AE137" i="3"/>
  <c r="AE139" i="3"/>
  <c r="AE143" i="3"/>
  <c r="AE144" i="3"/>
  <c r="AE145" i="3"/>
  <c r="AE146" i="3"/>
  <c r="AE148" i="3"/>
  <c r="AE150" i="3"/>
  <c r="AE152" i="3"/>
  <c r="AE153" i="3"/>
  <c r="AE15" i="3"/>
  <c r="AE103" i="3"/>
  <c r="AE101" i="3"/>
  <c r="AE30" i="3"/>
  <c r="AE132" i="3"/>
  <c r="AE69" i="3"/>
  <c r="AE147" i="3"/>
  <c r="AE136" i="3"/>
  <c r="AE135" i="3"/>
  <c r="AE51" i="3"/>
  <c r="AE13" i="3"/>
  <c r="AE125" i="3"/>
  <c r="AE111" i="3"/>
  <c r="AE109" i="3"/>
  <c r="AE107" i="3"/>
  <c r="AE87" i="3"/>
  <c r="AE84" i="3"/>
  <c r="AE58" i="3"/>
  <c r="AE99" i="3"/>
  <c r="AE89" i="3"/>
  <c r="AE42" i="3"/>
  <c r="AE9" i="3"/>
  <c r="AE32" i="3"/>
  <c r="AE24" i="3"/>
  <c r="AE28" i="3"/>
  <c r="AE18" i="3"/>
  <c r="AE123" i="3"/>
  <c r="AE118" i="3"/>
  <c r="AE97" i="3"/>
  <c r="AE93" i="3"/>
  <c r="AE78" i="3"/>
  <c r="AE49" i="3"/>
  <c r="AE40" i="3"/>
  <c r="AE120" i="3"/>
  <c r="AE65" i="3"/>
  <c r="AE54" i="3"/>
  <c r="AE7" i="3"/>
  <c r="AE11" i="3"/>
  <c r="AE3" i="3"/>
  <c r="AE67" i="3"/>
  <c r="AE62" i="3"/>
  <c r="AE14" i="3"/>
  <c r="AE105" i="3"/>
  <c r="AE76" i="3"/>
  <c r="AE72" i="3"/>
  <c r="AE8" i="3"/>
  <c r="AE129" i="3"/>
  <c r="AE59" i="3"/>
  <c r="AA29" i="3"/>
  <c r="T35" i="3"/>
  <c r="AV55" i="3"/>
  <c r="AH57" i="3"/>
  <c r="T29" i="3"/>
  <c r="AH42" i="3"/>
  <c r="AA57" i="3"/>
  <c r="T61" i="3"/>
  <c r="AA79" i="3"/>
  <c r="T82" i="3"/>
  <c r="AA61" i="3"/>
  <c r="AH77" i="3"/>
  <c r="AH79" i="3"/>
  <c r="AH81" i="3"/>
  <c r="AH82" i="3"/>
  <c r="AV86" i="3"/>
  <c r="AV87" i="3"/>
  <c r="AH98" i="3"/>
  <c r="AA101" i="3"/>
  <c r="AV101" i="3"/>
  <c r="AH112" i="3"/>
  <c r="AH119" i="3"/>
  <c r="AH132" i="3"/>
  <c r="AH147" i="3"/>
  <c r="AH148" i="3"/>
  <c r="AH141" i="3"/>
  <c r="AH124" i="3"/>
  <c r="AH116" i="3"/>
  <c r="AH100" i="3"/>
  <c r="AH97" i="3"/>
  <c r="AH88" i="3"/>
  <c r="AH86" i="3"/>
  <c r="AH65" i="3"/>
  <c r="AH27" i="3"/>
  <c r="AH14" i="3"/>
  <c r="AA13" i="3"/>
  <c r="AA14" i="3"/>
  <c r="AV17" i="3"/>
  <c r="AH7" i="3"/>
  <c r="AA143" i="3"/>
  <c r="AA134" i="3"/>
  <c r="AA132" i="3"/>
  <c r="AA125" i="3"/>
  <c r="AA118" i="3"/>
  <c r="AA103" i="3"/>
  <c r="AA98" i="3"/>
  <c r="AA92" i="3"/>
  <c r="AA81" i="3"/>
  <c r="AA50" i="3"/>
  <c r="AV7" i="3"/>
  <c r="AA27" i="3"/>
  <c r="AH35" i="3"/>
  <c r="AA93" i="3"/>
  <c r="AV93" i="3"/>
  <c r="AH107" i="3"/>
  <c r="AA113" i="3"/>
  <c r="AV113" i="3"/>
  <c r="AV116" i="3"/>
  <c r="AH125" i="3"/>
  <c r="T133" i="3"/>
  <c r="AH134" i="3"/>
  <c r="T143" i="3"/>
  <c r="AV150" i="3"/>
  <c r="AV153" i="3"/>
  <c r="T147" i="3"/>
  <c r="T124" i="3"/>
  <c r="T103" i="3"/>
  <c r="T88" i="3"/>
  <c r="AV6" i="3"/>
  <c r="AV143" i="3"/>
  <c r="AV134" i="3"/>
  <c r="AV132" i="3"/>
  <c r="AV119" i="3"/>
  <c r="AV112" i="3"/>
  <c r="AV103" i="3"/>
  <c r="AV99" i="3"/>
  <c r="AV97" i="3"/>
  <c r="AV88" i="3"/>
  <c r="AV77" i="3"/>
  <c r="AV65" i="3"/>
  <c r="AH17" i="3"/>
  <c r="AA148" i="3"/>
  <c r="AH13" i="3"/>
  <c r="AH6" i="3"/>
  <c r="Q19" i="3"/>
  <c r="AE25" i="3"/>
  <c r="AE27" i="3"/>
  <c r="Q33" i="3"/>
  <c r="Q36" i="3"/>
  <c r="Q37" i="3"/>
  <c r="AE43" i="3"/>
  <c r="AE44" i="3"/>
  <c r="Q47" i="3"/>
  <c r="Q48" i="3"/>
  <c r="AE31" i="3"/>
  <c r="AE33" i="3"/>
  <c r="Q45" i="3"/>
  <c r="AK150" i="3"/>
  <c r="J23" i="3"/>
  <c r="J33" i="3"/>
  <c r="J37" i="3"/>
  <c r="J39" i="3"/>
  <c r="J75" i="3"/>
  <c r="J85" i="3"/>
  <c r="J90" i="3"/>
  <c r="J96" i="3"/>
  <c r="J115" i="3"/>
  <c r="J126" i="3"/>
  <c r="J122" i="3"/>
  <c r="J94" i="3"/>
  <c r="J70" i="3"/>
  <c r="J52" i="3"/>
  <c r="J152" i="3"/>
  <c r="J142" i="3"/>
  <c r="J20" i="3"/>
  <c r="J73" i="3"/>
  <c r="J47" i="3"/>
  <c r="J43" i="3"/>
  <c r="J91" i="3"/>
  <c r="J64" i="3"/>
  <c r="J36" i="3"/>
  <c r="J144" i="3"/>
  <c r="J45" i="3"/>
  <c r="X6" i="3"/>
  <c r="X36" i="3"/>
  <c r="X37" i="3"/>
  <c r="X47" i="3"/>
  <c r="X49" i="3"/>
  <c r="X50" i="3"/>
  <c r="X52" i="3"/>
  <c r="X58" i="3"/>
  <c r="X59" i="3"/>
  <c r="X63" i="3"/>
  <c r="X64" i="3"/>
  <c r="X66" i="3"/>
  <c r="X67" i="3"/>
  <c r="X70" i="3"/>
  <c r="X73" i="3"/>
  <c r="X77" i="3"/>
  <c r="X78" i="3"/>
  <c r="X81" i="3"/>
  <c r="X82" i="3"/>
  <c r="X86" i="3"/>
  <c r="X87" i="3"/>
  <c r="X90" i="3"/>
  <c r="X91" i="3"/>
  <c r="X95" i="3"/>
  <c r="X96" i="3"/>
  <c r="X98" i="3"/>
  <c r="X100" i="3"/>
  <c r="X101" i="3"/>
  <c r="X104" i="3"/>
  <c r="X106" i="3"/>
  <c r="X107" i="3"/>
  <c r="X113" i="3"/>
  <c r="X119" i="3"/>
  <c r="X121" i="3"/>
  <c r="X122" i="3"/>
  <c r="X123" i="3"/>
  <c r="X126" i="3"/>
  <c r="X29" i="3"/>
  <c r="X38" i="3"/>
  <c r="X43" i="3"/>
  <c r="X53" i="3"/>
  <c r="X55" i="3"/>
  <c r="X60" i="3"/>
  <c r="X62" i="3"/>
  <c r="X75" i="3"/>
  <c r="X80" i="3"/>
  <c r="X84" i="3"/>
  <c r="X85" i="3"/>
  <c r="X93" i="3"/>
  <c r="X94" i="3"/>
  <c r="X97" i="3"/>
  <c r="X103" i="3"/>
  <c r="X115" i="3"/>
  <c r="X118" i="3"/>
  <c r="X130" i="3"/>
  <c r="X144" i="3"/>
  <c r="X145" i="3"/>
  <c r="X152" i="3"/>
  <c r="X151" i="3"/>
  <c r="X128" i="3"/>
  <c r="X15" i="3"/>
  <c r="X132" i="3"/>
  <c r="X69" i="3"/>
  <c r="X26" i="3"/>
  <c r="X140" i="3"/>
  <c r="X139" i="3"/>
  <c r="X138" i="3"/>
  <c r="X125" i="3"/>
  <c r="X109" i="3"/>
  <c r="X56" i="3"/>
  <c r="X46" i="3"/>
  <c r="X27" i="3"/>
  <c r="X13" i="3"/>
  <c r="X131" i="3"/>
  <c r="X141" i="3"/>
  <c r="X142" i="3"/>
  <c r="X147" i="3"/>
  <c r="X149" i="3"/>
  <c r="X146" i="3"/>
  <c r="X30" i="3"/>
  <c r="X35" i="3"/>
  <c r="X116" i="3"/>
  <c r="X111" i="3"/>
  <c r="X135" i="3"/>
  <c r="X31" i="3"/>
  <c r="X134" i="3"/>
  <c r="X120" i="3"/>
  <c r="X105" i="3"/>
  <c r="X99" i="3"/>
  <c r="X89" i="3"/>
  <c r="X72" i="3"/>
  <c r="X54" i="3"/>
  <c r="X42" i="3"/>
  <c r="X14" i="3"/>
  <c r="X32" i="3"/>
  <c r="X3" i="3"/>
  <c r="X4" i="3"/>
  <c r="X16" i="3"/>
  <c r="X65" i="3"/>
  <c r="X24" i="3"/>
  <c r="X18" i="3"/>
  <c r="X8" i="3"/>
  <c r="X76" i="3"/>
  <c r="X12" i="3"/>
  <c r="AS4" i="3"/>
  <c r="AS44" i="3"/>
  <c r="AS48" i="3"/>
  <c r="AS53" i="3"/>
  <c r="AS55" i="3"/>
  <c r="AS57" i="3"/>
  <c r="AS61" i="3"/>
  <c r="AS63" i="3"/>
  <c r="AS64" i="3"/>
  <c r="AS66" i="3"/>
  <c r="AS70" i="3"/>
  <c r="AS73" i="3"/>
  <c r="AS77" i="3"/>
  <c r="AS81" i="3"/>
  <c r="AS86" i="3"/>
  <c r="AS90" i="3"/>
  <c r="AS91" i="3"/>
  <c r="AS95" i="3"/>
  <c r="AS98" i="3"/>
  <c r="AS100" i="3"/>
  <c r="AS104" i="3"/>
  <c r="AS106" i="3"/>
  <c r="AS115" i="3"/>
  <c r="AS119" i="3"/>
  <c r="AS121" i="3"/>
  <c r="AS122" i="3"/>
  <c r="AS126" i="3"/>
  <c r="AS6" i="3"/>
  <c r="AS22" i="3"/>
  <c r="AS27" i="3"/>
  <c r="AS34" i="3"/>
  <c r="AS38" i="3"/>
  <c r="AS52" i="3"/>
  <c r="AS85" i="3"/>
  <c r="AS94" i="3"/>
  <c r="AS131" i="3"/>
  <c r="AS144" i="3"/>
  <c r="AS145" i="3"/>
  <c r="AS146" i="3"/>
  <c r="AS15" i="3"/>
  <c r="AS103" i="3"/>
  <c r="AS101" i="3"/>
  <c r="AS30" i="3"/>
  <c r="AS132" i="3"/>
  <c r="AS69" i="3"/>
  <c r="AS39" i="3"/>
  <c r="AS147" i="3"/>
  <c r="AS136" i="3"/>
  <c r="AS112" i="3"/>
  <c r="AS51" i="3"/>
  <c r="AS13" i="3"/>
  <c r="AS125" i="3"/>
  <c r="AS111" i="3"/>
  <c r="AS109" i="3"/>
  <c r="AS23" i="3"/>
  <c r="AS134" i="3"/>
  <c r="AS135" i="3"/>
  <c r="AS138" i="3"/>
  <c r="AS142" i="3"/>
  <c r="AS150" i="3"/>
  <c r="AS152" i="3"/>
  <c r="AS128" i="3"/>
  <c r="AS113" i="3"/>
  <c r="AS140" i="3"/>
  <c r="AS130" i="3"/>
  <c r="AS82" i="3"/>
  <c r="AS80" i="3"/>
  <c r="AS151" i="3"/>
  <c r="AS149" i="3"/>
  <c r="AS35" i="3"/>
  <c r="AS26" i="3"/>
  <c r="AS141" i="3"/>
  <c r="AS96" i="3"/>
  <c r="AS60" i="3"/>
  <c r="AS116" i="3"/>
  <c r="AS75" i="3"/>
  <c r="AS56" i="3"/>
  <c r="AS46" i="3"/>
  <c r="AS123" i="3"/>
  <c r="AS118" i="3"/>
  <c r="AS97" i="3"/>
  <c r="AS93" i="3"/>
  <c r="AS78" i="3"/>
  <c r="AS67" i="3"/>
  <c r="AS62" i="3"/>
  <c r="AS49" i="3"/>
  <c r="AS40" i="3"/>
  <c r="AS120" i="3"/>
  <c r="AS105" i="3"/>
  <c r="AS76" i="3"/>
  <c r="AS72" i="3"/>
  <c r="AS65" i="3"/>
  <c r="AS54" i="3"/>
  <c r="AS42" i="3"/>
  <c r="AS9" i="3"/>
  <c r="AS18" i="3"/>
  <c r="AS17" i="3"/>
  <c r="AS7" i="3"/>
  <c r="AS11" i="3"/>
  <c r="AS3" i="3"/>
  <c r="AS107" i="3"/>
  <c r="AS84" i="3"/>
  <c r="AS58" i="3"/>
  <c r="AS29" i="3"/>
  <c r="AS99" i="3"/>
  <c r="AS25" i="3"/>
  <c r="AS24" i="3"/>
  <c r="AS87" i="3"/>
  <c r="AS33" i="3"/>
  <c r="AS89" i="3"/>
  <c r="AS32" i="3"/>
  <c r="AS28" i="3"/>
  <c r="J8" i="3"/>
  <c r="J9" i="3"/>
  <c r="J10" i="3"/>
  <c r="J18" i="3"/>
  <c r="J19" i="3"/>
  <c r="J25" i="3"/>
  <c r="J29" i="3"/>
  <c r="J30" i="3"/>
  <c r="J31" i="3"/>
  <c r="J32" i="3"/>
  <c r="J34" i="3"/>
  <c r="J38" i="3"/>
  <c r="J41" i="3"/>
  <c r="J42" i="3"/>
  <c r="J44" i="3"/>
  <c r="J46" i="3"/>
  <c r="J48" i="3"/>
  <c r="J49" i="3"/>
  <c r="J51" i="3"/>
  <c r="J54" i="3"/>
  <c r="J56" i="3"/>
  <c r="AE57" i="3"/>
  <c r="J60" i="3"/>
  <c r="AE61" i="3"/>
  <c r="J69" i="3"/>
  <c r="AS71" i="3"/>
  <c r="J77" i="3"/>
  <c r="AS79" i="3"/>
  <c r="J84" i="3"/>
  <c r="J86" i="3"/>
  <c r="AS88" i="3"/>
  <c r="J93" i="3"/>
  <c r="J95" i="3"/>
  <c r="J97" i="3"/>
  <c r="J98" i="3"/>
  <c r="J100" i="3"/>
  <c r="AS102" i="3"/>
  <c r="J104" i="3"/>
  <c r="J106" i="3"/>
  <c r="AS108" i="3"/>
  <c r="J111" i="3"/>
  <c r="AS114" i="3"/>
  <c r="J118" i="3"/>
  <c r="J119" i="3"/>
  <c r="J121" i="3"/>
  <c r="AS124" i="3"/>
  <c r="J128" i="3"/>
  <c r="J130" i="3"/>
  <c r="J131" i="3"/>
  <c r="X61" i="3"/>
  <c r="X71" i="3"/>
  <c r="X102" i="3"/>
  <c r="X124" i="3"/>
  <c r="J132" i="3"/>
  <c r="X133" i="3"/>
  <c r="J134" i="3"/>
  <c r="X136" i="3"/>
  <c r="AS137" i="3"/>
  <c r="J140" i="3"/>
  <c r="J141" i="3"/>
  <c r="X143" i="3"/>
  <c r="J145" i="3"/>
  <c r="J146" i="3"/>
  <c r="J147" i="3"/>
  <c r="X148" i="3"/>
  <c r="J149" i="3"/>
  <c r="X150" i="3"/>
  <c r="X153" i="3"/>
  <c r="X74" i="3"/>
  <c r="X88" i="3"/>
  <c r="X108" i="3"/>
  <c r="X112" i="3"/>
  <c r="X127" i="3"/>
  <c r="X129" i="3"/>
  <c r="J137" i="3"/>
  <c r="J148" i="3"/>
  <c r="J150" i="3"/>
  <c r="J151" i="3"/>
  <c r="J153" i="3"/>
  <c r="AK105" i="3"/>
  <c r="AK76" i="3"/>
  <c r="AK5" i="3"/>
  <c r="AK38" i="3"/>
  <c r="AK84" i="3"/>
  <c r="AK3" i="3"/>
  <c r="AK110" i="3"/>
  <c r="AK19" i="3"/>
  <c r="AK134" i="3"/>
  <c r="AK90" i="3"/>
  <c r="AK26" i="3"/>
  <c r="AK125" i="3"/>
  <c r="AK128" i="3"/>
  <c r="AK142" i="3"/>
  <c r="AK4" i="3"/>
  <c r="AK12" i="3"/>
  <c r="AK15" i="3"/>
  <c r="AK101" i="3"/>
  <c r="AK70" i="3"/>
  <c r="T11" i="3"/>
  <c r="T7" i="3"/>
  <c r="T125" i="3"/>
  <c r="T148" i="3"/>
  <c r="T153" i="3"/>
  <c r="T141" i="3"/>
  <c r="T130" i="3"/>
  <c r="T118" i="3"/>
  <c r="T107" i="3"/>
  <c r="T99" i="3"/>
  <c r="T92" i="3"/>
  <c r="T86" i="3"/>
  <c r="T79" i="3"/>
  <c r="T65" i="3"/>
  <c r="T30" i="3"/>
  <c r="T17" i="3"/>
  <c r="R209" i="3"/>
  <c r="AA181" i="3"/>
  <c r="AV239" i="3"/>
  <c r="T181" i="3"/>
  <c r="T174" i="3"/>
  <c r="AA276" i="3"/>
  <c r="R193" i="3"/>
  <c r="AA191" i="3"/>
  <c r="M191" i="3"/>
  <c r="AV181" i="3"/>
  <c r="M181" i="3"/>
  <c r="M303" i="3"/>
  <c r="M239" i="3"/>
  <c r="AT212" i="3"/>
  <c r="AT195" i="3"/>
  <c r="AT178" i="3"/>
  <c r="AT174" i="3"/>
  <c r="R199" i="3"/>
  <c r="R174" i="3"/>
  <c r="R195" i="3"/>
  <c r="R321" i="3"/>
  <c r="R304" i="3"/>
  <c r="R294" i="3"/>
  <c r="R286" i="3"/>
  <c r="R258" i="3"/>
  <c r="R179" i="3"/>
  <c r="R250" i="3"/>
  <c r="R240" i="3"/>
  <c r="R247" i="3"/>
  <c r="R329" i="3"/>
  <c r="R333" i="3"/>
  <c r="R335" i="3"/>
  <c r="R355" i="3"/>
  <c r="R365" i="3"/>
  <c r="R291" i="3"/>
  <c r="R257" i="3"/>
  <c r="R299" i="3"/>
  <c r="R290" i="3"/>
  <c r="R295" i="3"/>
  <c r="Y202" i="3"/>
  <c r="Y199" i="3"/>
  <c r="Y193" i="3"/>
  <c r="Y277" i="3"/>
  <c r="Y291" i="3"/>
  <c r="Y198" i="3"/>
  <c r="Y178" i="3"/>
  <c r="Y294" i="3"/>
  <c r="Y287" i="3"/>
  <c r="Y329" i="3"/>
  <c r="Y362" i="3"/>
  <c r="Y268" i="3"/>
  <c r="Y290" i="3"/>
  <c r="Y304" i="3"/>
  <c r="Y355" i="3"/>
  <c r="Y288" i="3"/>
  <c r="Y174" i="3"/>
  <c r="Y179" i="3"/>
  <c r="Y342" i="3"/>
  <c r="Y286" i="3"/>
  <c r="Y295" i="3"/>
  <c r="Y333" i="3"/>
  <c r="Y264" i="3"/>
  <c r="Y299" i="3"/>
  <c r="Y335" i="3"/>
  <c r="Y365" i="3"/>
  <c r="Y247" i="3"/>
  <c r="Y195" i="3"/>
  <c r="AT209" i="3"/>
  <c r="Y233" i="3"/>
  <c r="AT247" i="3"/>
  <c r="AT257" i="3"/>
  <c r="AT258" i="3"/>
  <c r="R268" i="3"/>
  <c r="AT199" i="3"/>
  <c r="AT233" i="3"/>
  <c r="AT362" i="3"/>
  <c r="AT226" i="3"/>
  <c r="AT365" i="3"/>
  <c r="AT202" i="3"/>
  <c r="AT268" i="3"/>
  <c r="AT288" i="3"/>
  <c r="AT295" i="3"/>
  <c r="AT355" i="3"/>
  <c r="AT299" i="3"/>
  <c r="AT286" i="3"/>
  <c r="AT304" i="3"/>
  <c r="AT333" i="3"/>
  <c r="AT291" i="3"/>
  <c r="AT264" i="3"/>
  <c r="AT335" i="3"/>
  <c r="AT287" i="3"/>
  <c r="AT193" i="3"/>
  <c r="AT329" i="3"/>
  <c r="AT240" i="3"/>
  <c r="AT290" i="3"/>
  <c r="AT294" i="3"/>
  <c r="R362" i="3"/>
  <c r="R342" i="3"/>
  <c r="AV191" i="3"/>
  <c r="T191" i="3"/>
  <c r="AV273" i="3"/>
  <c r="AV174" i="3"/>
  <c r="AV268" i="3"/>
  <c r="AV276" i="3"/>
  <c r="M174" i="3"/>
  <c r="T366" i="3"/>
  <c r="T276" i="3"/>
  <c r="T268" i="3"/>
  <c r="AA363" i="3"/>
  <c r="AA303" i="3"/>
  <c r="AA239" i="3"/>
  <c r="AT179" i="3"/>
  <c r="R200" i="3"/>
  <c r="R198" i="3"/>
  <c r="R178" i="3"/>
  <c r="R287" i="3"/>
  <c r="Y200" i="3"/>
  <c r="Y192" i="3"/>
  <c r="AT200" i="3"/>
  <c r="AT192" i="3"/>
  <c r="R192" i="3"/>
  <c r="R202" i="3"/>
  <c r="Y209" i="3"/>
  <c r="Y226" i="3"/>
  <c r="R233" i="3"/>
  <c r="Y240" i="3"/>
  <c r="Y250" i="3"/>
  <c r="Y257" i="3"/>
  <c r="Y258" i="3"/>
  <c r="R264" i="3"/>
  <c r="R226" i="3"/>
  <c r="R212" i="3"/>
  <c r="Y212" i="3"/>
  <c r="AT198" i="3"/>
  <c r="T239" i="3"/>
  <c r="AA174" i="3"/>
  <c r="R288" i="3"/>
  <c r="T303" i="3"/>
  <c r="M276" i="3"/>
  <c r="M268" i="3"/>
  <c r="AA268" i="3"/>
  <c r="AV303" i="3"/>
  <c r="AA170" i="3"/>
  <c r="M170" i="3"/>
  <c r="R197" i="3"/>
  <c r="Y173" i="3"/>
  <c r="R234" i="3"/>
  <c r="R239" i="3"/>
  <c r="R241" i="3"/>
  <c r="Y251" i="3"/>
  <c r="AT251" i="3"/>
  <c r="Y232" i="3"/>
  <c r="AT232" i="3"/>
  <c r="AT277" i="3"/>
  <c r="AT298" i="3"/>
  <c r="AT366" i="3"/>
  <c r="Y298" i="3"/>
  <c r="Y197" i="3"/>
  <c r="AT321" i="3"/>
  <c r="AA273" i="3"/>
  <c r="Y289" i="3"/>
  <c r="Y366" i="3"/>
  <c r="T273" i="3"/>
  <c r="T212" i="3"/>
  <c r="AA203" i="3"/>
  <c r="M203" i="3"/>
  <c r="AV366" i="3"/>
  <c r="AV170" i="3"/>
  <c r="AV173" i="3"/>
  <c r="M173" i="3"/>
  <c r="M366" i="3"/>
  <c r="M255" i="3"/>
  <c r="M273" i="3"/>
  <c r="AT191" i="3"/>
  <c r="AT170" i="3"/>
  <c r="R206" i="3"/>
  <c r="R277" i="3"/>
  <c r="R292" i="3"/>
  <c r="R298" i="3"/>
  <c r="R366" i="3"/>
  <c r="AT173" i="3"/>
  <c r="Y234" i="3"/>
  <c r="AT234" i="3"/>
  <c r="Y239" i="3"/>
  <c r="AT239" i="3"/>
  <c r="Y241" i="3"/>
  <c r="R251" i="3"/>
  <c r="R170" i="3"/>
  <c r="Y170" i="3"/>
  <c r="Y292" i="3"/>
  <c r="Y321" i="3"/>
  <c r="T255" i="3"/>
  <c r="AV212" i="3"/>
  <c r="AA212" i="3"/>
  <c r="AA255" i="3"/>
  <c r="R289" i="3"/>
  <c r="AA366" i="3"/>
  <c r="Y182" i="3"/>
  <c r="AT289" i="3"/>
  <c r="M212" i="3"/>
  <c r="AV255" i="3"/>
  <c r="M202" i="3"/>
  <c r="AA172" i="3"/>
  <c r="AA202" i="3"/>
  <c r="AV280" i="3"/>
  <c r="AV313" i="3"/>
  <c r="AV216" i="3"/>
  <c r="AV232" i="3"/>
  <c r="AV202" i="3"/>
  <c r="AV183" i="3"/>
  <c r="M183" i="3"/>
  <c r="T363" i="3"/>
  <c r="T172" i="3"/>
  <c r="T280" i="3"/>
  <c r="T216" i="3"/>
  <c r="M234" i="3"/>
  <c r="M313" i="3"/>
  <c r="M253" i="3"/>
  <c r="AT201" i="3"/>
  <c r="AT183" i="3"/>
  <c r="AT189" i="3"/>
  <c r="R207" i="3"/>
  <c r="R184" i="3"/>
  <c r="R175" i="3"/>
  <c r="R261" i="3"/>
  <c r="L34" i="5"/>
  <c r="Y201" i="3"/>
  <c r="Y349" i="3"/>
  <c r="M172" i="3"/>
  <c r="AV253" i="3"/>
  <c r="AA253" i="3"/>
  <c r="T313" i="3"/>
  <c r="AA183" i="3"/>
  <c r="M232" i="3"/>
  <c r="M280" i="3"/>
  <c r="AA232" i="3"/>
  <c r="T179" i="3"/>
  <c r="T183" i="3"/>
  <c r="AV172" i="3"/>
  <c r="AT205" i="3"/>
  <c r="AT194" i="3"/>
  <c r="R194" i="3"/>
  <c r="R183" i="3"/>
  <c r="Y184" i="3"/>
  <c r="T202" i="3"/>
  <c r="AA313" i="3"/>
  <c r="T232" i="3"/>
  <c r="AA280" i="3"/>
  <c r="M216" i="3"/>
  <c r="AA216" i="3"/>
  <c r="T253" i="3"/>
  <c r="AV304" i="3"/>
  <c r="AV234" i="3"/>
  <c r="T180" i="3"/>
  <c r="AT213" i="3"/>
  <c r="AT204" i="3"/>
  <c r="AT187" i="3"/>
  <c r="AT184" i="3"/>
  <c r="AT175" i="3"/>
  <c r="AT222" i="3"/>
  <c r="AT225" i="3"/>
  <c r="AT230" i="3"/>
  <c r="AT244" i="3"/>
  <c r="AT248" i="3"/>
  <c r="AT265" i="3"/>
  <c r="AT275" i="3"/>
  <c r="AT310" i="3"/>
  <c r="AT313" i="3"/>
  <c r="AT323" i="3"/>
  <c r="AT334" i="3"/>
  <c r="AT196" i="3"/>
  <c r="AT346" i="3"/>
  <c r="AT349" i="3"/>
  <c r="AT351" i="3"/>
  <c r="AT368" i="3"/>
  <c r="AT369" i="3"/>
  <c r="AT172" i="3"/>
  <c r="AT180" i="3"/>
  <c r="R205" i="3"/>
  <c r="R201" i="3"/>
  <c r="R189" i="3"/>
  <c r="R187" i="3"/>
  <c r="R213" i="3"/>
  <c r="R222" i="3"/>
  <c r="R225" i="3"/>
  <c r="R230" i="3"/>
  <c r="R252" i="3"/>
  <c r="R306" i="3"/>
  <c r="R244" i="3"/>
  <c r="R248" i="3"/>
  <c r="R265" i="3"/>
  <c r="R275" i="3"/>
  <c r="R310" i="3"/>
  <c r="R327" i="3"/>
  <c r="R337" i="3"/>
  <c r="R346" i="3"/>
  <c r="R354" i="3"/>
  <c r="Y204" i="3"/>
  <c r="Y194" i="3"/>
  <c r="Y187" i="3"/>
  <c r="Y183" i="3"/>
  <c r="R227" i="3"/>
  <c r="R238" i="3"/>
  <c r="R243" i="3"/>
  <c r="AT249" i="3"/>
  <c r="AT254" i="3"/>
  <c r="Y261" i="3"/>
  <c r="AT274" i="3"/>
  <c r="AT301" i="3"/>
  <c r="Y310" i="3"/>
  <c r="R325" i="3"/>
  <c r="AT327" i="3"/>
  <c r="AT337" i="3"/>
  <c r="AV221" i="3"/>
  <c r="AA234" i="3"/>
  <c r="AA249" i="3"/>
  <c r="T251" i="3"/>
  <c r="T221" i="3"/>
  <c r="AV251" i="3"/>
  <c r="Y180" i="3"/>
  <c r="Y213" i="3"/>
  <c r="AT227" i="3"/>
  <c r="AT238" i="3"/>
  <c r="Y243" i="3"/>
  <c r="R249" i="3"/>
  <c r="Y252" i="3"/>
  <c r="R254" i="3"/>
  <c r="AT259" i="3"/>
  <c r="Y281" i="3"/>
  <c r="R301" i="3"/>
  <c r="R323" i="3"/>
  <c r="AT325" i="3"/>
  <c r="T340" i="3"/>
  <c r="Y346" i="3"/>
  <c r="Y351" i="3"/>
  <c r="Y368" i="3"/>
  <c r="Y369" i="3"/>
  <c r="Y370" i="3"/>
  <c r="T234" i="3"/>
  <c r="AV241" i="3"/>
  <c r="AA304" i="3"/>
  <c r="Y189" i="3"/>
  <c r="Y337" i="3"/>
  <c r="Y325" i="3"/>
  <c r="Y306" i="3"/>
  <c r="Y265" i="3"/>
  <c r="Y244" i="3"/>
  <c r="Y225" i="3"/>
  <c r="R351" i="3"/>
  <c r="Y354" i="3"/>
  <c r="R369" i="3"/>
  <c r="AT370" i="3"/>
  <c r="R349" i="3"/>
  <c r="R368" i="3"/>
  <c r="R370" i="3"/>
  <c r="AV180" i="3"/>
  <c r="T197" i="3"/>
  <c r="T304" i="3"/>
  <c r="AA230" i="3"/>
  <c r="AA227" i="3"/>
  <c r="AA251" i="3"/>
  <c r="AA275" i="3"/>
  <c r="M298" i="3"/>
  <c r="M304" i="3"/>
  <c r="M241" i="3"/>
  <c r="M340" i="3"/>
  <c r="M227" i="3"/>
  <c r="M251" i="3"/>
  <c r="M275" i="3"/>
  <c r="M221" i="3"/>
  <c r="M249" i="3"/>
  <c r="AT207" i="3"/>
  <c r="R204" i="3"/>
  <c r="R196" i="3"/>
  <c r="R188" i="3"/>
  <c r="R180" i="3"/>
  <c r="Y207" i="3"/>
  <c r="Y205" i="3"/>
  <c r="Y196" i="3"/>
  <c r="Y188" i="3"/>
  <c r="AT188" i="3"/>
  <c r="R172" i="3"/>
  <c r="Y227" i="3"/>
  <c r="Y254" i="3"/>
  <c r="R259" i="3"/>
  <c r="AT261" i="3"/>
  <c r="Y274" i="3"/>
  <c r="R281" i="3"/>
  <c r="Y301" i="3"/>
  <c r="R313" i="3"/>
  <c r="Y327" i="3"/>
  <c r="R334" i="3"/>
  <c r="AA221" i="3"/>
  <c r="T227" i="3"/>
  <c r="AV249" i="3"/>
  <c r="T275" i="3"/>
  <c r="AV227" i="3"/>
  <c r="T249" i="3"/>
  <c r="Y175" i="3"/>
  <c r="Y238" i="3"/>
  <c r="AT243" i="3"/>
  <c r="Y249" i="3"/>
  <c r="AT252" i="3"/>
  <c r="Y259" i="3"/>
  <c r="R274" i="3"/>
  <c r="AT281" i="3"/>
  <c r="AT306" i="3"/>
  <c r="Y313" i="3"/>
  <c r="AA241" i="3"/>
  <c r="T241" i="3"/>
  <c r="AV275" i="3"/>
  <c r="Y172" i="3"/>
  <c r="Y334" i="3"/>
  <c r="Y323" i="3"/>
  <c r="Y275" i="3"/>
  <c r="Y248" i="3"/>
  <c r="Y230" i="3"/>
  <c r="Y222" i="3"/>
  <c r="AT354" i="3"/>
  <c r="AA340" i="3"/>
  <c r="M363" i="3"/>
  <c r="AV363" i="3"/>
  <c r="AT216" i="3"/>
  <c r="AA199" i="3"/>
  <c r="AA197" i="3"/>
  <c r="AA185" i="3"/>
  <c r="AA179" i="3"/>
  <c r="AV345" i="3"/>
  <c r="AV339" i="3"/>
  <c r="AV347" i="3"/>
  <c r="AV179" i="3"/>
  <c r="AV230" i="3"/>
  <c r="AV298" i="3"/>
  <c r="AV187" i="3"/>
  <c r="AV266" i="3"/>
  <c r="AA187" i="3"/>
  <c r="AA298" i="3"/>
  <c r="M185" i="3"/>
  <c r="T207" i="3"/>
  <c r="AV207" i="3"/>
  <c r="T187" i="3"/>
  <c r="T298" i="3"/>
  <c r="M199" i="3"/>
  <c r="T266" i="3"/>
  <c r="AA247" i="3"/>
  <c r="AA207" i="3"/>
  <c r="M339" i="3"/>
  <c r="M347" i="3"/>
  <c r="M207" i="3"/>
  <c r="M247" i="3"/>
  <c r="M179" i="3"/>
  <c r="M187" i="3"/>
  <c r="M197" i="3"/>
  <c r="AT210" i="3"/>
  <c r="AT211" i="3"/>
  <c r="T347" i="3"/>
  <c r="AA347" i="3"/>
  <c r="T230" i="3"/>
  <c r="T185" i="3"/>
  <c r="T339" i="3"/>
  <c r="AV197" i="3"/>
  <c r="T247" i="3"/>
  <c r="AV247" i="3"/>
  <c r="T199" i="3"/>
  <c r="AA266" i="3"/>
  <c r="AA339" i="3"/>
  <c r="M230" i="3"/>
  <c r="M266" i="3"/>
  <c r="T6" i="3"/>
  <c r="T14" i="3"/>
  <c r="AV219" i="3"/>
  <c r="AA219" i="3"/>
  <c r="M219" i="3"/>
  <c r="S372" i="3"/>
  <c r="I35" i="5"/>
  <c r="Z372" i="3"/>
  <c r="I46" i="5"/>
  <c r="AA271" i="3"/>
  <c r="M271" i="3"/>
  <c r="M233" i="3"/>
  <c r="L372" i="3"/>
  <c r="I24" i="5"/>
  <c r="M338" i="3"/>
  <c r="M356" i="3"/>
  <c r="AT215" i="3"/>
  <c r="AT208" i="3"/>
  <c r="AT223" i="3"/>
  <c r="AT228" i="3"/>
  <c r="AT236" i="3"/>
  <c r="AT246" i="3"/>
  <c r="AT256" i="3"/>
  <c r="AT266" i="3"/>
  <c r="AT269" i="3"/>
  <c r="AT271" i="3"/>
  <c r="AT272" i="3"/>
  <c r="AT293" i="3"/>
  <c r="AT308" i="3"/>
  <c r="AT312" i="3"/>
  <c r="AT315" i="3"/>
  <c r="AS372" i="3"/>
  <c r="AT319" i="3"/>
  <c r="AT332" i="3"/>
  <c r="AT338" i="3"/>
  <c r="AT357" i="3"/>
  <c r="AT359" i="3"/>
  <c r="AT360" i="3"/>
  <c r="AT361" i="3"/>
  <c r="AT245" i="3"/>
  <c r="AT279" i="3"/>
  <c r="AT296" i="3"/>
  <c r="AT305" i="3"/>
  <c r="T314" i="3"/>
  <c r="AV233" i="3"/>
  <c r="M314" i="3"/>
  <c r="AT235" i="3"/>
  <c r="AT237" i="3"/>
  <c r="AT270" i="3"/>
  <c r="AT297" i="3"/>
  <c r="T345" i="3"/>
  <c r="AA345" i="3"/>
  <c r="AA278" i="3"/>
  <c r="AV271" i="3"/>
  <c r="T338" i="3"/>
  <c r="M345" i="3"/>
  <c r="T356" i="3"/>
  <c r="T278" i="3"/>
  <c r="AT330" i="3"/>
  <c r="AT345" i="3"/>
  <c r="AV278" i="3"/>
  <c r="AV314" i="3"/>
  <c r="AU372" i="3"/>
  <c r="AV338" i="3"/>
  <c r="AT218" i="3"/>
  <c r="AT203" i="3"/>
  <c r="AT186" i="3"/>
  <c r="AT283" i="3"/>
  <c r="AT314" i="3"/>
  <c r="AT317" i="3"/>
  <c r="AT320" i="3"/>
  <c r="AA233" i="3"/>
  <c r="AA314" i="3"/>
  <c r="M278" i="3"/>
  <c r="AT273" i="3"/>
  <c r="AT282" i="3"/>
  <c r="AT318" i="3"/>
  <c r="AA356" i="3"/>
  <c r="T271" i="3"/>
  <c r="T233" i="3"/>
  <c r="AT177" i="3"/>
  <c r="AT353" i="3"/>
  <c r="AA338" i="3"/>
  <c r="AT347" i="3"/>
  <c r="AT367" i="3"/>
  <c r="AV29" i="3"/>
  <c r="T27" i="3"/>
  <c r="AA35" i="3"/>
  <c r="AV25" i="3"/>
  <c r="AH34" i="3"/>
  <c r="AH30" i="3"/>
  <c r="T59" i="3"/>
  <c r="AA69" i="3"/>
  <c r="T19" i="3"/>
  <c r="AA102" i="3"/>
  <c r="AA59" i="3"/>
  <c r="AA60" i="3"/>
  <c r="AA62" i="3"/>
  <c r="AV24" i="3"/>
  <c r="AA24" i="3"/>
  <c r="AH28" i="3"/>
  <c r="AA19" i="3"/>
  <c r="AH38" i="3"/>
  <c r="T38" i="3"/>
  <c r="T21" i="3"/>
  <c r="AH21" i="3"/>
  <c r="T78" i="3"/>
  <c r="AV149" i="3"/>
  <c r="AH31" i="3"/>
  <c r="AV22" i="3"/>
  <c r="AA22" i="3"/>
  <c r="AV15" i="3"/>
  <c r="AA15" i="3"/>
  <c r="AV12" i="3"/>
  <c r="T12" i="3"/>
  <c r="AH9" i="3"/>
  <c r="AH140" i="3"/>
  <c r="AH12" i="3"/>
  <c r="T67" i="3"/>
  <c r="AH71" i="3"/>
  <c r="AV83" i="3"/>
  <c r="AA109" i="3"/>
  <c r="AV111" i="3"/>
  <c r="T127" i="3"/>
  <c r="AH136" i="3"/>
  <c r="AA137" i="3"/>
  <c r="T138" i="3"/>
  <c r="AH131" i="3"/>
  <c r="AH117" i="3"/>
  <c r="AH111" i="3"/>
  <c r="AH109" i="3"/>
  <c r="AH106" i="3"/>
  <c r="AH95" i="3"/>
  <c r="AH68" i="3"/>
  <c r="AH40" i="3"/>
  <c r="AA131" i="3"/>
  <c r="AA121" i="3"/>
  <c r="AA114" i="3"/>
  <c r="AA108" i="3"/>
  <c r="AA95" i="3"/>
  <c r="AA76" i="3"/>
  <c r="AV40" i="3"/>
  <c r="AA46" i="3"/>
  <c r="AA67" i="3"/>
  <c r="AV71" i="3"/>
  <c r="AH76" i="3"/>
  <c r="T83" i="3"/>
  <c r="AV89" i="3"/>
  <c r="AA105" i="3"/>
  <c r="AH123" i="3"/>
  <c r="AA127" i="3"/>
  <c r="AV136" i="3"/>
  <c r="AH138" i="3"/>
  <c r="AA146" i="3"/>
  <c r="T149" i="3"/>
  <c r="T151" i="3"/>
  <c r="T46" i="3"/>
  <c r="T136" i="3"/>
  <c r="T123" i="3"/>
  <c r="T117" i="3"/>
  <c r="T111" i="3"/>
  <c r="T109" i="3"/>
  <c r="T106" i="3"/>
  <c r="T95" i="3"/>
  <c r="AH5" i="3"/>
  <c r="AA21" i="3"/>
  <c r="AA31" i="3"/>
  <c r="AA151" i="3"/>
  <c r="AH137" i="3"/>
  <c r="AV38" i="3"/>
  <c r="AA38" i="3"/>
  <c r="AV31" i="3"/>
  <c r="AH22" i="3"/>
  <c r="T22" i="3"/>
  <c r="AH15" i="3"/>
  <c r="T15" i="3"/>
  <c r="AA12" i="3"/>
  <c r="AA9" i="3"/>
  <c r="T5" i="3"/>
  <c r="T31" i="3"/>
  <c r="AV68" i="3"/>
  <c r="AV76" i="3"/>
  <c r="AV78" i="3"/>
  <c r="AV95" i="3"/>
  <c r="AV106" i="3"/>
  <c r="AV108" i="3"/>
  <c r="AV110" i="3"/>
  <c r="AV114" i="3"/>
  <c r="AV117" i="3"/>
  <c r="AV121" i="3"/>
  <c r="AV123" i="3"/>
  <c r="AV131" i="3"/>
  <c r="AV9" i="3"/>
  <c r="AV138" i="3"/>
  <c r="AV146" i="3"/>
  <c r="T40" i="3"/>
  <c r="T71" i="3"/>
  <c r="AH78" i="3"/>
  <c r="AA83" i="3"/>
  <c r="AV109" i="3"/>
  <c r="AA111" i="3"/>
  <c r="AH127" i="3"/>
  <c r="T146" i="3"/>
  <c r="AH46" i="3"/>
  <c r="AH121" i="3"/>
  <c r="AH114" i="3"/>
  <c r="AH110" i="3"/>
  <c r="AH108" i="3"/>
  <c r="AH105" i="3"/>
  <c r="AH89" i="3"/>
  <c r="AH67" i="3"/>
  <c r="AA136" i="3"/>
  <c r="AA123" i="3"/>
  <c r="AA117" i="3"/>
  <c r="AA110" i="3"/>
  <c r="AA106" i="3"/>
  <c r="AA78" i="3"/>
  <c r="AA68" i="3"/>
  <c r="AA40" i="3"/>
  <c r="AV46" i="3"/>
  <c r="AV67" i="3"/>
  <c r="AA71" i="3"/>
  <c r="T76" i="3"/>
  <c r="AH83" i="3"/>
  <c r="AA89" i="3"/>
  <c r="AV105" i="3"/>
  <c r="AV127" i="3"/>
  <c r="AV137" i="3"/>
  <c r="AH146" i="3"/>
  <c r="AH149" i="3"/>
  <c r="AH151" i="3"/>
  <c r="T137" i="3"/>
  <c r="T131" i="3"/>
  <c r="T121" i="3"/>
  <c r="T114" i="3"/>
  <c r="T110" i="3"/>
  <c r="T108" i="3"/>
  <c r="T105" i="3"/>
  <c r="T89" i="3"/>
  <c r="T68" i="3"/>
  <c r="AV5" i="3"/>
  <c r="T9" i="3"/>
  <c r="AV21" i="3"/>
  <c r="AV151" i="3"/>
  <c r="AA138" i="3"/>
  <c r="AA149" i="3"/>
  <c r="AA5" i="3"/>
  <c r="AV28" i="3"/>
  <c r="AA28" i="3"/>
  <c r="AV19" i="3"/>
  <c r="AV16" i="3"/>
  <c r="T8" i="3"/>
  <c r="T74" i="3"/>
  <c r="T102" i="3"/>
  <c r="T120" i="3"/>
  <c r="T129" i="3"/>
  <c r="S155" i="3"/>
  <c r="T135" i="3"/>
  <c r="T145" i="3"/>
  <c r="T16" i="3"/>
  <c r="AV41" i="3"/>
  <c r="AV53" i="3"/>
  <c r="AV56" i="3"/>
  <c r="AV59" i="3"/>
  <c r="AV60" i="3"/>
  <c r="AV62" i="3"/>
  <c r="AV66" i="3"/>
  <c r="AV69" i="3"/>
  <c r="AV74" i="3"/>
  <c r="AV102" i="3"/>
  <c r="AU155" i="3"/>
  <c r="I57" i="4"/>
  <c r="AV129" i="3"/>
  <c r="AV139" i="3"/>
  <c r="AV145" i="3"/>
  <c r="AV4" i="3"/>
  <c r="AV135" i="3"/>
  <c r="AV3" i="3"/>
  <c r="T4" i="3"/>
  <c r="AH44" i="3"/>
  <c r="AA48" i="3"/>
  <c r="T49" i="3"/>
  <c r="AV51" i="3"/>
  <c r="AA54" i="3"/>
  <c r="T56" i="3"/>
  <c r="AH60" i="3"/>
  <c r="T63" i="3"/>
  <c r="T69" i="3"/>
  <c r="T80" i="3"/>
  <c r="AV84" i="3"/>
  <c r="AA104" i="3"/>
  <c r="AA139" i="3"/>
  <c r="AV140" i="3"/>
  <c r="AH145" i="3"/>
  <c r="AH129" i="3"/>
  <c r="AH4" i="3"/>
  <c r="AH102" i="3"/>
  <c r="AH80" i="3"/>
  <c r="AH66" i="3"/>
  <c r="AH54" i="3"/>
  <c r="AH51" i="3"/>
  <c r="AH41" i="3"/>
  <c r="T3" i="3"/>
  <c r="T28" i="3"/>
  <c r="AV44" i="3"/>
  <c r="AH48" i="3"/>
  <c r="AV49" i="3"/>
  <c r="AV63" i="3"/>
  <c r="AV80" i="3"/>
  <c r="T104" i="3"/>
  <c r="AV120" i="3"/>
  <c r="AA135" i="3"/>
  <c r="T139" i="3"/>
  <c r="AA3" i="3"/>
  <c r="AA16" i="3"/>
  <c r="AV8" i="3"/>
  <c r="AA66" i="3"/>
  <c r="AV32" i="3"/>
  <c r="AA32" i="3"/>
  <c r="AH24" i="3"/>
  <c r="AA8" i="3"/>
  <c r="AH8" i="3"/>
  <c r="AG155" i="3"/>
  <c r="AH19" i="3"/>
  <c r="AA4" i="3"/>
  <c r="T44" i="3"/>
  <c r="AV48" i="3"/>
  <c r="AA51" i="3"/>
  <c r="AV54" i="3"/>
  <c r="AH56" i="3"/>
  <c r="AH63" i="3"/>
  <c r="AH69" i="3"/>
  <c r="AA84" i="3"/>
  <c r="AV104" i="3"/>
  <c r="AH139" i="3"/>
  <c r="T140" i="3"/>
  <c r="AA145" i="3"/>
  <c r="AH135" i="3"/>
  <c r="AH3" i="3"/>
  <c r="AH120" i="3"/>
  <c r="AH84" i="3"/>
  <c r="AH74" i="3"/>
  <c r="AH59" i="3"/>
  <c r="AH53" i="3"/>
  <c r="AH49" i="3"/>
  <c r="AA41" i="3"/>
  <c r="L155" i="3"/>
  <c r="AA44" i="3"/>
  <c r="T48" i="3"/>
  <c r="AA49" i="3"/>
  <c r="T51" i="3"/>
  <c r="AH62" i="3"/>
  <c r="AA63" i="3"/>
  <c r="AA80" i="3"/>
  <c r="T84" i="3"/>
  <c r="AH104" i="3"/>
  <c r="AA120" i="3"/>
  <c r="AA140" i="3"/>
  <c r="Z155" i="3"/>
  <c r="AA129" i="3"/>
  <c r="AA74" i="3"/>
  <c r="T24" i="3"/>
  <c r="AH16" i="3"/>
  <c r="AF43" i="3"/>
  <c r="AT152" i="3"/>
  <c r="L46" i="5"/>
  <c r="R64" i="3"/>
  <c r="R143" i="3"/>
  <c r="R27" i="3"/>
  <c r="AF61" i="3"/>
  <c r="Y129" i="3"/>
  <c r="Y137" i="3"/>
  <c r="Y144" i="3"/>
  <c r="AT124" i="3"/>
  <c r="K153" i="3"/>
  <c r="Y112" i="3"/>
  <c r="Y88" i="3"/>
  <c r="K147" i="3"/>
  <c r="Y29" i="3"/>
  <c r="AF57" i="3"/>
  <c r="K42" i="3"/>
  <c r="K30" i="3"/>
  <c r="K25" i="3"/>
  <c r="AT29" i="3"/>
  <c r="AT25" i="3"/>
  <c r="AT42" i="3"/>
  <c r="AT75" i="3"/>
  <c r="AT39" i="3"/>
  <c r="Y147" i="3"/>
  <c r="Y26" i="3"/>
  <c r="K115" i="3"/>
  <c r="K90" i="3"/>
  <c r="K75" i="3"/>
  <c r="K37" i="3"/>
  <c r="K23" i="3"/>
  <c r="R107" i="3"/>
  <c r="AF26" i="3"/>
  <c r="R75" i="3"/>
  <c r="R88" i="3"/>
  <c r="R26" i="3"/>
  <c r="K107" i="3"/>
  <c r="AT147" i="3"/>
  <c r="K29" i="3"/>
  <c r="AT33" i="3"/>
  <c r="AT30" i="3"/>
  <c r="K126" i="3"/>
  <c r="K96" i="3"/>
  <c r="K85" i="3"/>
  <c r="K39" i="3"/>
  <c r="K33" i="3"/>
  <c r="AF33" i="3"/>
  <c r="R37" i="3"/>
  <c r="R33" i="3"/>
  <c r="AF42" i="3"/>
  <c r="AF29" i="3"/>
  <c r="AF87" i="3"/>
  <c r="R87" i="3"/>
  <c r="K26" i="3"/>
  <c r="AT85" i="3"/>
  <c r="AT90" i="3"/>
  <c r="AT57" i="3"/>
  <c r="AT112" i="3"/>
  <c r="AT61" i="3"/>
  <c r="AT26" i="3"/>
  <c r="AT92" i="3"/>
  <c r="AT88" i="3"/>
  <c r="Y57" i="3"/>
  <c r="Y37" i="3"/>
  <c r="Y115" i="3"/>
  <c r="Y42" i="3"/>
  <c r="Y61" i="3"/>
  <c r="Y39" i="3"/>
  <c r="Y107" i="3"/>
  <c r="AF112" i="3"/>
  <c r="AF96" i="3"/>
  <c r="AF107" i="3"/>
  <c r="AF85" i="3"/>
  <c r="AF30" i="3"/>
  <c r="AF23" i="3"/>
  <c r="AF88" i="3"/>
  <c r="AF25" i="3"/>
  <c r="AF90" i="3"/>
  <c r="R115" i="3"/>
  <c r="R112" i="3"/>
  <c r="R57" i="3"/>
  <c r="R30" i="3"/>
  <c r="R92" i="3"/>
  <c r="R29" i="3"/>
  <c r="R96" i="3"/>
  <c r="R126" i="3"/>
  <c r="K57" i="3"/>
  <c r="K87" i="3"/>
  <c r="K92" i="3"/>
  <c r="K112" i="3"/>
  <c r="AT87" i="3"/>
  <c r="AT126" i="3"/>
  <c r="AT96" i="3"/>
  <c r="AT115" i="3"/>
  <c r="AT37" i="3"/>
  <c r="AT23" i="3"/>
  <c r="AT107" i="3"/>
  <c r="Y126" i="3"/>
  <c r="Y30" i="3"/>
  <c r="Y75" i="3"/>
  <c r="Y87" i="3"/>
  <c r="Y23" i="3"/>
  <c r="Y90" i="3"/>
  <c r="Y33" i="3"/>
  <c r="Y92" i="3"/>
  <c r="Y96" i="3"/>
  <c r="Y25" i="3"/>
  <c r="Y85" i="3"/>
  <c r="AF92" i="3"/>
  <c r="AF115" i="3"/>
  <c r="AF37" i="3"/>
  <c r="AF75" i="3"/>
  <c r="AF147" i="3"/>
  <c r="AF39" i="3"/>
  <c r="AF126" i="3"/>
  <c r="R39" i="3"/>
  <c r="R85" i="3"/>
  <c r="R147" i="3"/>
  <c r="R42" i="3"/>
  <c r="R61" i="3"/>
  <c r="R25" i="3"/>
  <c r="R23" i="3"/>
  <c r="R90" i="3"/>
  <c r="K61" i="3"/>
  <c r="K88" i="3"/>
  <c r="L24" i="4"/>
  <c r="AT7" i="3"/>
  <c r="AT94" i="3"/>
  <c r="AT64" i="3"/>
  <c r="R20" i="3"/>
  <c r="K150" i="3"/>
  <c r="K139" i="3"/>
  <c r="K136" i="3"/>
  <c r="K133" i="3"/>
  <c r="Y153" i="3"/>
  <c r="K149" i="3"/>
  <c r="K145" i="3"/>
  <c r="K141" i="3"/>
  <c r="K138" i="3"/>
  <c r="Y136" i="3"/>
  <c r="Y133" i="3"/>
  <c r="Y124" i="3"/>
  <c r="Y71" i="3"/>
  <c r="K131" i="3"/>
  <c r="K128" i="3"/>
  <c r="K119" i="3"/>
  <c r="K116" i="3"/>
  <c r="K111" i="3"/>
  <c r="AT108" i="3"/>
  <c r="K104" i="3"/>
  <c r="K100" i="3"/>
  <c r="K97" i="3"/>
  <c r="K93" i="3"/>
  <c r="K84" i="3"/>
  <c r="K80" i="3"/>
  <c r="K77" i="3"/>
  <c r="AT71" i="3"/>
  <c r="K66" i="3"/>
  <c r="K62" i="3"/>
  <c r="K60" i="3"/>
  <c r="K54" i="3"/>
  <c r="K49" i="3"/>
  <c r="K46" i="3"/>
  <c r="K38" i="3"/>
  <c r="K32" i="3"/>
  <c r="K18" i="3"/>
  <c r="K9" i="3"/>
  <c r="K4" i="3"/>
  <c r="AT24" i="3"/>
  <c r="AT99" i="3"/>
  <c r="AT58" i="3"/>
  <c r="AT20" i="3"/>
  <c r="AT16" i="3"/>
  <c r="AT31" i="3"/>
  <c r="AT10" i="3"/>
  <c r="AT14" i="3"/>
  <c r="AT3" i="3"/>
  <c r="AT8" i="3"/>
  <c r="AT21" i="3"/>
  <c r="AT50" i="3"/>
  <c r="AT148" i="3"/>
  <c r="AT5" i="3"/>
  <c r="AT41" i="3"/>
  <c r="AT19" i="3"/>
  <c r="AT12" i="3"/>
  <c r="AT9" i="3"/>
  <c r="AT54" i="3"/>
  <c r="AT72" i="3"/>
  <c r="AT105" i="3"/>
  <c r="AT40" i="3"/>
  <c r="AT62" i="3"/>
  <c r="AT78" i="3"/>
  <c r="AT97" i="3"/>
  <c r="AT123" i="3"/>
  <c r="AT56" i="3"/>
  <c r="AT116" i="3"/>
  <c r="AT149" i="3"/>
  <c r="AT80" i="3"/>
  <c r="AT130" i="3"/>
  <c r="AT113" i="3"/>
  <c r="AT135" i="3"/>
  <c r="AT111" i="3"/>
  <c r="AT13" i="3"/>
  <c r="AT69" i="3"/>
  <c r="AT146" i="3"/>
  <c r="AT34" i="3"/>
  <c r="AT121" i="3"/>
  <c r="AT104" i="3"/>
  <c r="AT98" i="3"/>
  <c r="AT86" i="3"/>
  <c r="AT77" i="3"/>
  <c r="AT55" i="3"/>
  <c r="AT48" i="3"/>
  <c r="AT4" i="3"/>
  <c r="Y76" i="3"/>
  <c r="Y8" i="3"/>
  <c r="Y18" i="3"/>
  <c r="Y65" i="3"/>
  <c r="Y16" i="3"/>
  <c r="Y64" i="3"/>
  <c r="Y4" i="3"/>
  <c r="Y32" i="3"/>
  <c r="Y72" i="3"/>
  <c r="Y99" i="3"/>
  <c r="Y120" i="3"/>
  <c r="Y31" i="3"/>
  <c r="Y111" i="3"/>
  <c r="Y149" i="3"/>
  <c r="K124" i="3"/>
  <c r="K151" i="3"/>
  <c r="K148" i="3"/>
  <c r="K135" i="3"/>
  <c r="K129" i="3"/>
  <c r="Y127" i="3"/>
  <c r="Y108" i="3"/>
  <c r="Y74" i="3"/>
  <c r="Y150" i="3"/>
  <c r="Y148" i="3"/>
  <c r="K146" i="3"/>
  <c r="K140" i="3"/>
  <c r="K134" i="3"/>
  <c r="K132" i="3"/>
  <c r="Y102" i="3"/>
  <c r="K130" i="3"/>
  <c r="K125" i="3"/>
  <c r="K121" i="3"/>
  <c r="K118" i="3"/>
  <c r="AT114" i="3"/>
  <c r="K109" i="3"/>
  <c r="K106" i="3"/>
  <c r="AT102" i="3"/>
  <c r="K98" i="3"/>
  <c r="K95" i="3"/>
  <c r="K89" i="3"/>
  <c r="K86" i="3"/>
  <c r="K81" i="3"/>
  <c r="AT79" i="3"/>
  <c r="K72" i="3"/>
  <c r="K69" i="3"/>
  <c r="K63" i="3"/>
  <c r="K58" i="3"/>
  <c r="K56" i="3"/>
  <c r="K51" i="3"/>
  <c r="K48" i="3"/>
  <c r="K44" i="3"/>
  <c r="K41" i="3"/>
  <c r="K34" i="3"/>
  <c r="K31" i="3"/>
  <c r="K19" i="3"/>
  <c r="K10" i="3"/>
  <c r="K8" i="3"/>
  <c r="K3" i="3"/>
  <c r="AT28" i="3"/>
  <c r="AT32" i="3"/>
  <c r="AT89" i="3"/>
  <c r="AT84" i="3"/>
  <c r="AT11" i="3"/>
  <c r="AT17" i="3"/>
  <c r="AT18" i="3"/>
  <c r="AT65" i="3"/>
  <c r="AT76" i="3"/>
  <c r="AT120" i="3"/>
  <c r="AT49" i="3"/>
  <c r="AT67" i="3"/>
  <c r="AT93" i="3"/>
  <c r="AT118" i="3"/>
  <c r="AT46" i="3"/>
  <c r="AT60" i="3"/>
  <c r="AT141" i="3"/>
  <c r="AT35" i="3"/>
  <c r="AT151" i="3"/>
  <c r="AT82" i="3"/>
  <c r="AT140" i="3"/>
  <c r="AT128" i="3"/>
  <c r="AT150" i="3"/>
  <c r="AT138" i="3"/>
  <c r="AT134" i="3"/>
  <c r="AT109" i="3"/>
  <c r="AT125" i="3"/>
  <c r="AT51" i="3"/>
  <c r="AT136" i="3"/>
  <c r="AT132" i="3"/>
  <c r="AT101" i="3"/>
  <c r="AT15" i="3"/>
  <c r="AT145" i="3"/>
  <c r="AT131" i="3"/>
  <c r="AT38" i="3"/>
  <c r="AT119" i="3"/>
  <c r="AT106" i="3"/>
  <c r="AT100" i="3"/>
  <c r="AT95" i="3"/>
  <c r="AT81" i="3"/>
  <c r="AT66" i="3"/>
  <c r="AT63" i="3"/>
  <c r="AT53" i="3"/>
  <c r="AT44" i="3"/>
  <c r="Y12" i="3"/>
  <c r="Y24" i="3"/>
  <c r="Y3" i="3"/>
  <c r="Y40" i="3"/>
  <c r="Y11" i="3"/>
  <c r="Y9" i="3"/>
  <c r="Y34" i="3"/>
  <c r="Y48" i="3"/>
  <c r="Y10" i="3"/>
  <c r="Y79" i="3"/>
  <c r="Y5" i="3"/>
  <c r="Y14" i="3"/>
  <c r="Y54" i="3"/>
  <c r="Y89" i="3"/>
  <c r="Y105" i="3"/>
  <c r="Y134" i="3"/>
  <c r="Y135" i="3"/>
  <c r="Y116" i="3"/>
  <c r="Y35" i="3"/>
  <c r="Y146" i="3"/>
  <c r="Y141" i="3"/>
  <c r="Y13" i="3"/>
  <c r="Y46" i="3"/>
  <c r="Y109" i="3"/>
  <c r="Y138" i="3"/>
  <c r="Y140" i="3"/>
  <c r="Y69" i="3"/>
  <c r="Y15" i="3"/>
  <c r="Y151" i="3"/>
  <c r="Y145" i="3"/>
  <c r="Y130" i="3"/>
  <c r="Y97" i="3"/>
  <c r="Y93" i="3"/>
  <c r="Y84" i="3"/>
  <c r="Y60" i="3"/>
  <c r="Y53" i="3"/>
  <c r="Y38" i="3"/>
  <c r="Y119" i="3"/>
  <c r="Y104" i="3"/>
  <c r="Y100" i="3"/>
  <c r="Y82" i="3"/>
  <c r="Y78" i="3"/>
  <c r="Y67" i="3"/>
  <c r="Y59" i="3"/>
  <c r="Y49" i="3"/>
  <c r="R48" i="3"/>
  <c r="AF44" i="3"/>
  <c r="AF59" i="3"/>
  <c r="AF76" i="3"/>
  <c r="AF14" i="3"/>
  <c r="AF67" i="3"/>
  <c r="AF21" i="3"/>
  <c r="AF16" i="3"/>
  <c r="AF12" i="3"/>
  <c r="AF19" i="3"/>
  <c r="AF41" i="3"/>
  <c r="AF34" i="3"/>
  <c r="AF3" i="3"/>
  <c r="AF5" i="3"/>
  <c r="AF48" i="3"/>
  <c r="AF65" i="3"/>
  <c r="AF40" i="3"/>
  <c r="AF78" i="3"/>
  <c r="AF97" i="3"/>
  <c r="AF123" i="3"/>
  <c r="AF18" i="3"/>
  <c r="AF24" i="3"/>
  <c r="AF9" i="3"/>
  <c r="AF89" i="3"/>
  <c r="AF58" i="3"/>
  <c r="AF109" i="3"/>
  <c r="AF125" i="3"/>
  <c r="AF51" i="3"/>
  <c r="AF136" i="3"/>
  <c r="AF132" i="3"/>
  <c r="AF101" i="3"/>
  <c r="AF15" i="3"/>
  <c r="AF148" i="3"/>
  <c r="AF145" i="3"/>
  <c r="AF46" i="3"/>
  <c r="AF116" i="3"/>
  <c r="AF141" i="3"/>
  <c r="AF35" i="3"/>
  <c r="AF151" i="3"/>
  <c r="AF82" i="3"/>
  <c r="AF140" i="3"/>
  <c r="AF128" i="3"/>
  <c r="AF138" i="3"/>
  <c r="AF131" i="3"/>
  <c r="AF119" i="3"/>
  <c r="AF104" i="3"/>
  <c r="AF98" i="3"/>
  <c r="AF95" i="3"/>
  <c r="AF81" i="3"/>
  <c r="AF66" i="3"/>
  <c r="AF63" i="3"/>
  <c r="AF53" i="3"/>
  <c r="AF38" i="3"/>
  <c r="AF124" i="3"/>
  <c r="AF108" i="3"/>
  <c r="AF83" i="3"/>
  <c r="AF71" i="3"/>
  <c r="R5" i="3"/>
  <c r="R21" i="3"/>
  <c r="R99" i="3"/>
  <c r="R40" i="3"/>
  <c r="R32" i="3"/>
  <c r="R105" i="3"/>
  <c r="R123" i="3"/>
  <c r="R28" i="3"/>
  <c r="R44" i="3"/>
  <c r="R16" i="3"/>
  <c r="R3" i="3"/>
  <c r="R4" i="3"/>
  <c r="R12" i="3"/>
  <c r="R34" i="3"/>
  <c r="R24" i="3"/>
  <c r="R54" i="3"/>
  <c r="R89" i="3"/>
  <c r="R49" i="3"/>
  <c r="R67" i="3"/>
  <c r="R84" i="3"/>
  <c r="R109" i="3"/>
  <c r="R13" i="3"/>
  <c r="R51" i="3"/>
  <c r="R132" i="3"/>
  <c r="R82" i="3"/>
  <c r="R130" i="3"/>
  <c r="R15" i="3"/>
  <c r="R153" i="3"/>
  <c r="R150" i="3"/>
  <c r="R133" i="3"/>
  <c r="R46" i="3"/>
  <c r="R111" i="3"/>
  <c r="R138" i="3"/>
  <c r="R135" i="3"/>
  <c r="R35" i="3"/>
  <c r="R80" i="3"/>
  <c r="R113" i="3"/>
  <c r="R146" i="3"/>
  <c r="R141" i="3"/>
  <c r="R121" i="3"/>
  <c r="R106" i="3"/>
  <c r="R100" i="3"/>
  <c r="R86" i="3"/>
  <c r="R77" i="3"/>
  <c r="R124" i="3"/>
  <c r="R108" i="3"/>
  <c r="R83" i="3"/>
  <c r="R71" i="3"/>
  <c r="R53" i="3"/>
  <c r="R8" i="3"/>
  <c r="Y110" i="3"/>
  <c r="Y83" i="3"/>
  <c r="AT74" i="3"/>
  <c r="AT59" i="3"/>
  <c r="AT68" i="3"/>
  <c r="AT133" i="3"/>
  <c r="AT153" i="3"/>
  <c r="Y68" i="3"/>
  <c r="Y114" i="3"/>
  <c r="K55" i="3"/>
  <c r="K59" i="3"/>
  <c r="K65" i="3"/>
  <c r="K68" i="3"/>
  <c r="K74" i="3"/>
  <c r="K78" i="3"/>
  <c r="K82" i="3"/>
  <c r="K101" i="3"/>
  <c r="K105" i="3"/>
  <c r="K108" i="3"/>
  <c r="K114" i="3"/>
  <c r="K120" i="3"/>
  <c r="AF17" i="3"/>
  <c r="R11" i="3"/>
  <c r="Y131" i="3"/>
  <c r="Y56" i="3"/>
  <c r="Y125" i="3"/>
  <c r="Y139" i="3"/>
  <c r="Y132" i="3"/>
  <c r="Y128" i="3"/>
  <c r="Y118" i="3"/>
  <c r="Y80" i="3"/>
  <c r="Y62" i="3"/>
  <c r="Y55" i="3"/>
  <c r="Y123" i="3"/>
  <c r="Y121" i="3"/>
  <c r="Y113" i="3"/>
  <c r="Y106" i="3"/>
  <c r="Y101" i="3"/>
  <c r="Y98" i="3"/>
  <c r="Y95" i="3"/>
  <c r="Y86" i="3"/>
  <c r="Y81" i="3"/>
  <c r="Y77" i="3"/>
  <c r="Y66" i="3"/>
  <c r="Y63" i="3"/>
  <c r="Y58" i="3"/>
  <c r="Y50" i="3"/>
  <c r="AF31" i="3"/>
  <c r="R19" i="3"/>
  <c r="AF129" i="3"/>
  <c r="AF8" i="3"/>
  <c r="AF72" i="3"/>
  <c r="AF105" i="3"/>
  <c r="AF62" i="3"/>
  <c r="AF11" i="3"/>
  <c r="AF54" i="3"/>
  <c r="AF120" i="3"/>
  <c r="AF49" i="3"/>
  <c r="AF93" i="3"/>
  <c r="AF118" i="3"/>
  <c r="AF28" i="3"/>
  <c r="AF32" i="3"/>
  <c r="AF99" i="3"/>
  <c r="AF84" i="3"/>
  <c r="AF111" i="3"/>
  <c r="AF13" i="3"/>
  <c r="AF135" i="3"/>
  <c r="AF69" i="3"/>
  <c r="AF153" i="3"/>
  <c r="AF150" i="3"/>
  <c r="AF146" i="3"/>
  <c r="AF139" i="3"/>
  <c r="AF133" i="3"/>
  <c r="AF56" i="3"/>
  <c r="AF60" i="3"/>
  <c r="AF149" i="3"/>
  <c r="AF80" i="3"/>
  <c r="AF130" i="3"/>
  <c r="AF113" i="3"/>
  <c r="AF134" i="3"/>
  <c r="AF121" i="3"/>
  <c r="AF106" i="3"/>
  <c r="AF100" i="3"/>
  <c r="AF86" i="3"/>
  <c r="AF77" i="3"/>
  <c r="AF55" i="3"/>
  <c r="AF50" i="3"/>
  <c r="AF127" i="3"/>
  <c r="AF117" i="3"/>
  <c r="AF114" i="3"/>
  <c r="AF110" i="3"/>
  <c r="AF102" i="3"/>
  <c r="AF79" i="3"/>
  <c r="AF74" i="3"/>
  <c r="AF68" i="3"/>
  <c r="AF4" i="3"/>
  <c r="R17" i="3"/>
  <c r="R65" i="3"/>
  <c r="R134" i="3"/>
  <c r="R58" i="3"/>
  <c r="R9" i="3"/>
  <c r="R76" i="3"/>
  <c r="R14" i="3"/>
  <c r="R97" i="3"/>
  <c r="R118" i="3"/>
  <c r="R18" i="3"/>
  <c r="R72" i="3"/>
  <c r="R120" i="3"/>
  <c r="R62" i="3"/>
  <c r="R78" i="3"/>
  <c r="R93" i="3"/>
  <c r="R116" i="3"/>
  <c r="R31" i="3"/>
  <c r="R145" i="3"/>
  <c r="R69" i="3"/>
  <c r="R139" i="3"/>
  <c r="R149" i="3"/>
  <c r="R101" i="3"/>
  <c r="R140" i="3"/>
  <c r="R128" i="3"/>
  <c r="R148" i="3"/>
  <c r="R136" i="3"/>
  <c r="R129" i="3"/>
  <c r="R56" i="3"/>
  <c r="R125" i="3"/>
  <c r="R60" i="3"/>
  <c r="R151" i="3"/>
  <c r="R131" i="3"/>
  <c r="R119" i="3"/>
  <c r="R104" i="3"/>
  <c r="R98" i="3"/>
  <c r="R95" i="3"/>
  <c r="R81" i="3"/>
  <c r="R66" i="3"/>
  <c r="R63" i="3"/>
  <c r="R41" i="3"/>
  <c r="R38" i="3"/>
  <c r="R127" i="3"/>
  <c r="R117" i="3"/>
  <c r="R114" i="3"/>
  <c r="R110" i="3"/>
  <c r="R102" i="3"/>
  <c r="R79" i="3"/>
  <c r="R74" i="3"/>
  <c r="R68" i="3"/>
  <c r="R59" i="3"/>
  <c r="R55" i="3"/>
  <c r="R50" i="3"/>
  <c r="AT83" i="3"/>
  <c r="K21" i="3"/>
  <c r="K5" i="3"/>
  <c r="AT117" i="3"/>
  <c r="AT139" i="3"/>
  <c r="Y51" i="3"/>
  <c r="Y117" i="3"/>
  <c r="K53" i="3"/>
  <c r="K67" i="3"/>
  <c r="K71" i="3"/>
  <c r="K76" i="3"/>
  <c r="K79" i="3"/>
  <c r="K83" i="3"/>
  <c r="K99" i="3"/>
  <c r="K102" i="3"/>
  <c r="K110" i="3"/>
  <c r="K113" i="3"/>
  <c r="K117" i="3"/>
  <c r="K123" i="3"/>
  <c r="K127" i="3"/>
  <c r="AF10" i="3"/>
  <c r="R10" i="3"/>
  <c r="AT129" i="3"/>
  <c r="AT110" i="3"/>
  <c r="K50" i="3"/>
  <c r="K35" i="3"/>
  <c r="K24" i="3"/>
  <c r="Y19" i="3"/>
  <c r="K16" i="3"/>
  <c r="K14" i="3"/>
  <c r="K12" i="3"/>
  <c r="Y44" i="3"/>
  <c r="Y28" i="3"/>
  <c r="Y21" i="3"/>
  <c r="AT127" i="3"/>
  <c r="K40" i="3"/>
  <c r="K28" i="3"/>
  <c r="K17" i="3"/>
  <c r="K15" i="3"/>
  <c r="K13" i="3"/>
  <c r="K11" i="3"/>
  <c r="Y41" i="3"/>
  <c r="Y17" i="3"/>
  <c r="R144" i="3"/>
  <c r="AT36" i="3"/>
  <c r="Y73" i="3"/>
  <c r="Y27" i="3"/>
  <c r="Y103" i="3"/>
  <c r="AF45" i="3"/>
  <c r="AF52" i="3"/>
  <c r="R122" i="3"/>
  <c r="AF47" i="3"/>
  <c r="R6" i="3"/>
  <c r="AF20" i="3"/>
  <c r="AF137" i="3"/>
  <c r="AT45" i="3"/>
  <c r="AT27" i="3"/>
  <c r="AF73" i="3"/>
  <c r="R70" i="3"/>
  <c r="AT137" i="3"/>
  <c r="AT144" i="3"/>
  <c r="AT73" i="3"/>
  <c r="Y70" i="3"/>
  <c r="Y91" i="3"/>
  <c r="Y52" i="3"/>
  <c r="Y6" i="3"/>
  <c r="AF36" i="3"/>
  <c r="AF143" i="3"/>
  <c r="R45" i="3"/>
  <c r="R137" i="3"/>
  <c r="R91" i="3"/>
  <c r="R52" i="3"/>
  <c r="R94" i="3"/>
  <c r="Y45" i="3"/>
  <c r="R43" i="3"/>
  <c r="L46" i="4"/>
  <c r="R152" i="3"/>
  <c r="AF91" i="3"/>
  <c r="Y22" i="3"/>
  <c r="AT70" i="3"/>
  <c r="AT142" i="3"/>
  <c r="R22" i="3"/>
  <c r="R73" i="3"/>
  <c r="AT91" i="3"/>
  <c r="L56" i="4"/>
  <c r="Y20" i="3"/>
  <c r="AF142" i="3"/>
  <c r="R36" i="3"/>
  <c r="AF144" i="3"/>
  <c r="R47" i="3"/>
  <c r="R103" i="3"/>
  <c r="R142" i="3"/>
  <c r="AS155" i="3"/>
  <c r="I56" i="4"/>
  <c r="Y7" i="3"/>
  <c r="R7" i="3"/>
  <c r="L24" i="5"/>
  <c r="Y143" i="3"/>
  <c r="Y122" i="3"/>
  <c r="AF6" i="3"/>
  <c r="AT43" i="3"/>
  <c r="AT47" i="3"/>
  <c r="Y43" i="3"/>
  <c r="L35" i="5"/>
  <c r="Y36" i="3"/>
  <c r="Y142" i="3"/>
  <c r="AF103" i="3"/>
  <c r="Y47" i="3"/>
  <c r="AF27" i="3"/>
  <c r="AF22" i="3"/>
  <c r="AF94" i="3"/>
  <c r="AF70" i="3"/>
  <c r="AT52" i="3"/>
  <c r="AT22" i="3"/>
  <c r="AT103" i="3"/>
  <c r="AT6" i="3"/>
  <c r="Y94" i="3"/>
  <c r="Y152" i="3"/>
  <c r="AT143" i="3"/>
  <c r="AF122" i="3"/>
  <c r="AF64" i="3"/>
  <c r="AF152" i="3"/>
  <c r="J155" i="3"/>
  <c r="AT122" i="3"/>
  <c r="K70" i="3"/>
  <c r="K22" i="3"/>
  <c r="K94" i="3"/>
  <c r="K45" i="3"/>
  <c r="K20" i="3"/>
  <c r="K47" i="3"/>
  <c r="K122" i="3"/>
  <c r="K144" i="3"/>
  <c r="K64" i="3"/>
  <c r="K43" i="3"/>
  <c r="K73" i="3"/>
  <c r="K142" i="3"/>
  <c r="K52" i="3"/>
  <c r="K143" i="3"/>
  <c r="K103" i="3"/>
  <c r="K27" i="3"/>
  <c r="K6" i="3"/>
  <c r="K137" i="3"/>
  <c r="K91" i="3"/>
  <c r="K152" i="3"/>
  <c r="K36" i="3"/>
  <c r="K7" i="3"/>
  <c r="AF7" i="3"/>
  <c r="AE155" i="3"/>
  <c r="Q155" i="3"/>
  <c r="X155" i="3"/>
  <c r="L45" i="5"/>
  <c r="L57" i="4"/>
  <c r="L35" i="4"/>
  <c r="L23" i="4"/>
  <c r="L34" i="4"/>
  <c r="L45" i="4"/>
</calcChain>
</file>

<file path=xl/comments1.xml><?xml version="1.0" encoding="utf-8"?>
<comments xmlns="http://schemas.openxmlformats.org/spreadsheetml/2006/main">
  <authors>
    <author>Katy Staunton</author>
  </authors>
  <commentList>
    <comment ref="B3" authorId="0">
      <text>
        <r>
          <rPr>
            <b/>
            <sz val="9"/>
            <color indexed="81"/>
            <rFont val="Tahoma"/>
            <family val="2"/>
          </rPr>
          <t>Katy Staunton:</t>
        </r>
        <r>
          <rPr>
            <sz val="9"/>
            <color indexed="81"/>
            <rFont val="Tahoma"/>
            <family val="2"/>
          </rPr>
          <t xml:space="preserve">
Start of 'Upper' Name range</t>
        </r>
      </text>
    </comment>
    <comment ref="V28" authorId="0">
      <text>
        <r>
          <rPr>
            <b/>
            <sz val="9"/>
            <color indexed="81"/>
            <rFont val="Tahoma"/>
            <family val="2"/>
          </rPr>
          <t>Katy Staunton:</t>
        </r>
        <r>
          <rPr>
            <sz val="9"/>
            <color indexed="81"/>
            <rFont val="Tahoma"/>
            <family val="2"/>
          </rPr>
          <t xml:space="preserve">
no data</t>
        </r>
      </text>
    </comment>
    <comment ref="AC28" authorId="0">
      <text>
        <r>
          <rPr>
            <b/>
            <sz val="9"/>
            <color indexed="81"/>
            <rFont val="Tahoma"/>
            <family val="2"/>
          </rPr>
          <t>Katy Staunton:</t>
        </r>
        <r>
          <rPr>
            <sz val="9"/>
            <color indexed="81"/>
            <rFont val="Tahoma"/>
            <family val="2"/>
          </rPr>
          <t xml:space="preserve">
no data</t>
        </r>
      </text>
    </comment>
    <comment ref="B170" authorId="0">
      <text>
        <r>
          <rPr>
            <b/>
            <sz val="9"/>
            <color indexed="81"/>
            <rFont val="Tahoma"/>
            <family val="2"/>
          </rPr>
          <t>Katy Staunton:</t>
        </r>
        <r>
          <rPr>
            <sz val="9"/>
            <color indexed="81"/>
            <rFont val="Tahoma"/>
            <family val="2"/>
          </rPr>
          <t xml:space="preserve">
Start of 'Lower' name range</t>
        </r>
      </text>
    </comment>
  </commentList>
</comments>
</file>

<file path=xl/sharedStrings.xml><?xml version="1.0" encoding="utf-8"?>
<sst xmlns="http://schemas.openxmlformats.org/spreadsheetml/2006/main" count="13993" uniqueCount="1230">
  <si>
    <t>County Durham</t>
  </si>
  <si>
    <t>Northumberland</t>
  </si>
  <si>
    <t>Cheshire East</t>
  </si>
  <si>
    <t>Cumbria</t>
  </si>
  <si>
    <t>Isle of Wight</t>
  </si>
  <si>
    <t>Oxfordshire</t>
  </si>
  <si>
    <t>Cornwall</t>
  </si>
  <si>
    <t>Devon</t>
  </si>
  <si>
    <t>Dorset</t>
  </si>
  <si>
    <t>North Somerset</t>
  </si>
  <si>
    <t>Somerset</t>
  </si>
  <si>
    <t>Wiltshire</t>
  </si>
  <si>
    <t>Shropshire</t>
  </si>
  <si>
    <t>East Riding of Yorkshire</t>
  </si>
  <si>
    <t>North Lincolnshire</t>
  </si>
  <si>
    <t>North Yorkshire</t>
  </si>
  <si>
    <t>Lincolnshire</t>
  </si>
  <si>
    <t>Rutland</t>
  </si>
  <si>
    <t>Cambridgeshire</t>
  </si>
  <si>
    <t>Central Bedfordshire</t>
  </si>
  <si>
    <t>Norfolk</t>
  </si>
  <si>
    <t>Suffolk</t>
  </si>
  <si>
    <t>Herefordshire</t>
  </si>
  <si>
    <t>#</t>
  </si>
  <si>
    <t>number</t>
  </si>
  <si>
    <t>Total</t>
  </si>
  <si>
    <t>Area</t>
  </si>
  <si>
    <t>Weekly pay - gross</t>
  </si>
  <si>
    <t>Standard error as a percentage of the figure</t>
  </si>
  <si>
    <t>confidence</t>
  </si>
  <si>
    <t>Median</t>
  </si>
  <si>
    <t>item name</t>
  </si>
  <si>
    <t>sex</t>
  </si>
  <si>
    <t>Full Time Workers</t>
  </si>
  <si>
    <t>date</t>
  </si>
  <si>
    <t>annual survey of hours and earnings  - resident analysis</t>
  </si>
  <si>
    <t>percent</t>
  </si>
  <si>
    <t>Total claimants</t>
  </si>
  <si>
    <t>uacounty09</t>
  </si>
  <si>
    <t>Darlington</t>
  </si>
  <si>
    <t>Hartlepool</t>
  </si>
  <si>
    <t>Middlesbrough</t>
  </si>
  <si>
    <t>Redcar and Cleveland</t>
  </si>
  <si>
    <t>Stockton-on-Tees</t>
  </si>
  <si>
    <t>Gateshead</t>
  </si>
  <si>
    <t>Newcastle upon Tyne</t>
  </si>
  <si>
    <t>North Tyneside</t>
  </si>
  <si>
    <t>South Tyneside</t>
  </si>
  <si>
    <t>Sunderland</t>
  </si>
  <si>
    <t>Blackburn with Darwen</t>
  </si>
  <si>
    <t>Blackpool</t>
  </si>
  <si>
    <t>Cheshire West &amp; Chester</t>
  </si>
  <si>
    <t>Halton</t>
  </si>
  <si>
    <t>Warrington</t>
  </si>
  <si>
    <t>Bolton</t>
  </si>
  <si>
    <t>Bury</t>
  </si>
  <si>
    <t>Manchester</t>
  </si>
  <si>
    <t>Oldham</t>
  </si>
  <si>
    <t>Rochdale</t>
  </si>
  <si>
    <t>Salford</t>
  </si>
  <si>
    <t>Stockport</t>
  </si>
  <si>
    <t>Tameside</t>
  </si>
  <si>
    <t>Trafford</t>
  </si>
  <si>
    <t>Wigan</t>
  </si>
  <si>
    <t>Lancashire</t>
  </si>
  <si>
    <t>Knowsley</t>
  </si>
  <si>
    <t>Liverpool</t>
  </si>
  <si>
    <t>Sefton</t>
  </si>
  <si>
    <t>St. Helens</t>
  </si>
  <si>
    <t>Wirral</t>
  </si>
  <si>
    <t>Kingston upon Hull, City of</t>
  </si>
  <si>
    <t>North East Lincolnshire</t>
  </si>
  <si>
    <t>York</t>
  </si>
  <si>
    <t>Barnsley</t>
  </si>
  <si>
    <t>Doncaster</t>
  </si>
  <si>
    <t>Rotherham</t>
  </si>
  <si>
    <t>Sheffield</t>
  </si>
  <si>
    <t>Bradford</t>
  </si>
  <si>
    <t>Calderdale</t>
  </si>
  <si>
    <t>Kirklees</t>
  </si>
  <si>
    <t>Leeds</t>
  </si>
  <si>
    <t>Wakefield</t>
  </si>
  <si>
    <t>Derby</t>
  </si>
  <si>
    <t>Leicester</t>
  </si>
  <si>
    <t>Nottingham</t>
  </si>
  <si>
    <t>Derbyshire</t>
  </si>
  <si>
    <t>Leicestershire</t>
  </si>
  <si>
    <t>Northamptonshire</t>
  </si>
  <si>
    <t>Nottinghamshire</t>
  </si>
  <si>
    <t>Herefordshire, County of</t>
  </si>
  <si>
    <t>Stoke-on-Trent</t>
  </si>
  <si>
    <t>Telford and Wrekin</t>
  </si>
  <si>
    <t>Staffordshire</t>
  </si>
  <si>
    <t>Warwickshire</t>
  </si>
  <si>
    <t>Birmingham</t>
  </si>
  <si>
    <t>Coventry</t>
  </si>
  <si>
    <t>Dudley</t>
  </si>
  <si>
    <t>Sandwell</t>
  </si>
  <si>
    <t>Solihull</t>
  </si>
  <si>
    <t>Walsall</t>
  </si>
  <si>
    <t>Wolverhampton</t>
  </si>
  <si>
    <t>Worcestershire</t>
  </si>
  <si>
    <t>Bedford</t>
  </si>
  <si>
    <t>Luton</t>
  </si>
  <si>
    <t>Peterborough</t>
  </si>
  <si>
    <t>Southend-on-Sea</t>
  </si>
  <si>
    <t>Thurrock</t>
  </si>
  <si>
    <t>Essex</t>
  </si>
  <si>
    <t>Hertfordshire</t>
  </si>
  <si>
    <t>Camden</t>
  </si>
  <si>
    <t>City of London</t>
  </si>
  <si>
    <t>Hackney</t>
  </si>
  <si>
    <t>Hammersmith and Fulham</t>
  </si>
  <si>
    <t>Haringey</t>
  </si>
  <si>
    <t>Islington</t>
  </si>
  <si>
    <t>Kensington and Chelsea</t>
  </si>
  <si>
    <t>Lambeth</t>
  </si>
  <si>
    <t>Lewisham</t>
  </si>
  <si>
    <t>Newham</t>
  </si>
  <si>
    <t>Southwark</t>
  </si>
  <si>
    <t>Tower Hamlets</t>
  </si>
  <si>
    <t>Wandsworth</t>
  </si>
  <si>
    <t>Westminster</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</si>
  <si>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</si>
  <si>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</si>
  <si>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</si>
  <si>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</si>
  <si>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</si>
  <si>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</si>
  <si>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</si>
  <si>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</si>
  <si>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</si>
  <si>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</si>
  <si>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</si>
  <si>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</si>
  <si>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</si>
  <si>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</si>
  <si>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</si>
  <si>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</si>
  <si>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</si>
  <si>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</si>
  <si>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</si>
  <si>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Bracknell Forest</t>
  </si>
  <si>
    <t>Brighton and Hove</t>
  </si>
  <si>
    <t>Medway</t>
  </si>
  <si>
    <t>Milton Keynes</t>
  </si>
  <si>
    <t>Portsmouth</t>
  </si>
  <si>
    <t>Reading</t>
  </si>
  <si>
    <t>Slough</t>
  </si>
  <si>
    <t>Southampton</t>
  </si>
  <si>
    <t>West Berkshire</t>
  </si>
  <si>
    <t>Windsor and Maidenhead</t>
  </si>
  <si>
    <t>Wokingham</t>
  </si>
  <si>
    <t>Buckinghamshire</t>
  </si>
  <si>
    <t>East Sussex</t>
  </si>
  <si>
    <t>Hampshire</t>
  </si>
  <si>
    <t>Kent</t>
  </si>
  <si>
    <t>Surrey</t>
  </si>
  <si>
    <t>West Sussex</t>
  </si>
  <si>
    <t>Bath and North East Somerset</t>
  </si>
  <si>
    <t>Bournemouth</t>
  </si>
  <si>
    <t>Bristol, City of</t>
  </si>
  <si>
    <t>Isles of Scilly</t>
  </si>
  <si>
    <t>Plymouth</t>
  </si>
  <si>
    <t>Poole</t>
  </si>
  <si>
    <t>South Gloucestershire</t>
  </si>
  <si>
    <t>Swindon</t>
  </si>
  <si>
    <t>Torbay</t>
  </si>
  <si>
    <t>Gloucestershire</t>
  </si>
  <si>
    <t>ualad09</t>
  </si>
  <si>
    <t>Allerdale</t>
  </si>
  <si>
    <t>Barrow-in-Furness</t>
  </si>
  <si>
    <t>Carlisle</t>
  </si>
  <si>
    <t>Copeland</t>
  </si>
  <si>
    <t>Eden</t>
  </si>
  <si>
    <t>South Lakeland</t>
  </si>
  <si>
    <t>Burnley</t>
  </si>
  <si>
    <t>Chorley</t>
  </si>
  <si>
    <t>Fylde</t>
  </si>
  <si>
    <t>Hyndburn</t>
  </si>
  <si>
    <t>Lancaster</t>
  </si>
  <si>
    <t>Pendle</t>
  </si>
  <si>
    <t>Preston</t>
  </si>
  <si>
    <t>Ribble Valley</t>
  </si>
  <si>
    <t>Rossendale</t>
  </si>
  <si>
    <t>South Ribble</t>
  </si>
  <si>
    <t>West Lancashire</t>
  </si>
  <si>
    <t>Wyre</t>
  </si>
  <si>
    <t>Craven</t>
  </si>
  <si>
    <t>Hambleton</t>
  </si>
  <si>
    <t>Harrogate</t>
  </si>
  <si>
    <t>Richmondshire</t>
  </si>
  <si>
    <t>Ryedale</t>
  </si>
  <si>
    <t>Scarborough</t>
  </si>
  <si>
    <t>Selby</t>
  </si>
  <si>
    <t>Amber Valley</t>
  </si>
  <si>
    <t>Bolsover</t>
  </si>
  <si>
    <t>Chesterfield</t>
  </si>
  <si>
    <t>Derbyshire Dales</t>
  </si>
  <si>
    <t>Erewash</t>
  </si>
  <si>
    <t>High Peak</t>
  </si>
  <si>
    <t>North East Derbyshire</t>
  </si>
  <si>
    <t>South Derbyshire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</si>
  <si>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</si>
  <si>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</si>
  <si>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</si>
  <si>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</si>
  <si>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</si>
  <si>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</si>
  <si>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</si>
  <si>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</si>
  <si>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</si>
  <si>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</si>
  <si>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</si>
  <si>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</si>
  <si>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</si>
  <si>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West Lindsey</t>
  </si>
  <si>
    <t>Corby</t>
  </si>
  <si>
    <t>Daventry</t>
  </si>
  <si>
    <t>East Northamptonshire</t>
  </si>
  <si>
    <t>Kettering</t>
  </si>
  <si>
    <t>Northampton</t>
  </si>
  <si>
    <t>South Northamptonshire</t>
  </si>
  <si>
    <t>Wellingborough</t>
  </si>
  <si>
    <t>Ashfield</t>
  </si>
  <si>
    <t>Bassetlaw</t>
  </si>
  <si>
    <t>Broxtowe</t>
  </si>
  <si>
    <t>Gedling</t>
  </si>
  <si>
    <t>Mansfield</t>
  </si>
  <si>
    <t>Newark and Sherwood</t>
  </si>
  <si>
    <t>Rushcliffe</t>
  </si>
  <si>
    <t>Cannock Chase</t>
  </si>
  <si>
    <t>East Staffordshire</t>
  </si>
  <si>
    <t>Lichfield</t>
  </si>
  <si>
    <t>Newcastle-under-Lyme</t>
  </si>
  <si>
    <t>South Staffordshire</t>
  </si>
  <si>
    <t>Stafford</t>
  </si>
  <si>
    <t>Staffordshire Moorlands</t>
  </si>
  <si>
    <t>Tamworth</t>
  </si>
  <si>
    <t>North Warwickshire</t>
  </si>
  <si>
    <t>Nuneaton and Bedworth</t>
  </si>
  <si>
    <t>Rugby</t>
  </si>
  <si>
    <t>Stratford-on-Avon</t>
  </si>
  <si>
    <t>Warwick</t>
  </si>
  <si>
    <t>Bromsgrove</t>
  </si>
  <si>
    <t>Malvern Hills</t>
  </si>
  <si>
    <t>Redditch</t>
  </si>
  <si>
    <t>Worcester</t>
  </si>
  <si>
    <t>Wychavon</t>
  </si>
  <si>
    <t>Wyre Forest</t>
  </si>
  <si>
    <t>Cambridge</t>
  </si>
  <si>
    <t>East Cambridgeshire</t>
  </si>
  <si>
    <t>Fenland</t>
  </si>
  <si>
    <t>Huntingdonshire</t>
  </si>
  <si>
    <t>South Cambridgeshire</t>
  </si>
  <si>
    <t>Basildon</t>
  </si>
  <si>
    <t>Braintree</t>
  </si>
  <si>
    <t>Brentwood</t>
  </si>
  <si>
    <t>Castle Point</t>
  </si>
  <si>
    <t>Chelmsford</t>
  </si>
  <si>
    <t>Colchester</t>
  </si>
  <si>
    <t>Epping Forest</t>
  </si>
  <si>
    <t>Harlow</t>
  </si>
  <si>
    <t>Maldon</t>
  </si>
  <si>
    <t>Rochford</t>
  </si>
  <si>
    <t>Tendring</t>
  </si>
  <si>
    <t>Uttlesford</t>
  </si>
  <si>
    <t>Broxbourne</t>
  </si>
  <si>
    <t>Dacorum</t>
  </si>
  <si>
    <t>East Hertfordshire</t>
  </si>
  <si>
    <t>Hertsmere</t>
  </si>
  <si>
    <t>North Hertfordshire</t>
  </si>
  <si>
    <t>St Albans</t>
  </si>
  <si>
    <t>Stevenage</t>
  </si>
  <si>
    <t>Three Rivers</t>
  </si>
  <si>
    <t>Watford</t>
  </si>
  <si>
    <t>Welwyn Hatfield</t>
  </si>
  <si>
    <t>Breckland</t>
  </si>
  <si>
    <t>Broadland</t>
  </si>
  <si>
    <t>Great Yarmouth</t>
  </si>
  <si>
    <t>King`s Lynn and West Norfolk</t>
  </si>
  <si>
    <t>North Norfolk</t>
  </si>
  <si>
    <t>Norwich</t>
  </si>
  <si>
    <t>South Norfolk</t>
  </si>
  <si>
    <t>Babergh</t>
  </si>
  <si>
    <t>Forest Heath</t>
  </si>
  <si>
    <t>Ipswich</t>
  </si>
  <si>
    <t>Mid Suffolk</t>
  </si>
  <si>
    <t>St Edmundsbury</t>
  </si>
  <si>
    <t>Suffolk Coastal</t>
  </si>
  <si>
    <t>Waveney</t>
  </si>
  <si>
    <t>Aylesbury Vale</t>
  </si>
  <si>
    <t>Chiltern</t>
  </si>
  <si>
    <t>South Bucks</t>
  </si>
  <si>
    <t>Wycombe</t>
  </si>
  <si>
    <t>Eastbourne</t>
  </si>
  <si>
    <t>Hastings</t>
  </si>
  <si>
    <t>Lewes</t>
  </si>
  <si>
    <t>Rother</t>
  </si>
  <si>
    <t>Wealden</t>
  </si>
  <si>
    <t>Basingstoke and Deane</t>
  </si>
  <si>
    <t>East Hampshire</t>
  </si>
  <si>
    <t>Eastleigh</t>
  </si>
  <si>
    <t>Fareham</t>
  </si>
  <si>
    <t>Gosport</t>
  </si>
  <si>
    <t>Hart</t>
  </si>
  <si>
    <t>Havant</t>
  </si>
  <si>
    <t>New Forest</t>
  </si>
  <si>
    <t>Rushmoor</t>
  </si>
  <si>
    <t>Test Valley</t>
  </si>
  <si>
    <t>Winchester</t>
  </si>
  <si>
    <t>Ashford</t>
  </si>
  <si>
    <t>Canterbury</t>
  </si>
  <si>
    <t>Dartford</t>
  </si>
  <si>
    <t>Dover</t>
  </si>
  <si>
    <t>Gravesham</t>
  </si>
  <si>
    <t>Maidstone</t>
  </si>
  <si>
    <t>Sevenoaks</t>
  </si>
  <si>
    <t>Shepway</t>
  </si>
  <si>
    <t>Swale</t>
  </si>
  <si>
    <t>Thanet</t>
  </si>
  <si>
    <t>Tonbridge and Malling</t>
  </si>
  <si>
    <t>Tunbridge Wells</t>
  </si>
  <si>
    <t>Cherwell</t>
  </si>
  <si>
    <t>Oxford</t>
  </si>
  <si>
    <t>South Oxfordshire</t>
  </si>
  <si>
    <t>Vale of White Horse</t>
  </si>
  <si>
    <t>West Oxfordshire</t>
  </si>
  <si>
    <t>Elmbridge</t>
  </si>
  <si>
    <t>Epsom and Ewell</t>
  </si>
  <si>
    <t>Guildford</t>
  </si>
  <si>
    <t>Mole Valley</t>
  </si>
  <si>
    <t>Reigate and Banstead</t>
  </si>
  <si>
    <t>Runnymede</t>
  </si>
  <si>
    <t>Spelthorne</t>
  </si>
  <si>
    <t>Surrey Heath</t>
  </si>
  <si>
    <t>Tandridge</t>
  </si>
  <si>
    <t>Waverley</t>
  </si>
  <si>
    <t>Woking</t>
  </si>
  <si>
    <t>Adur</t>
  </si>
  <si>
    <t>Arun</t>
  </si>
  <si>
    <t>Chichester</t>
  </si>
  <si>
    <t>Crawley</t>
  </si>
  <si>
    <t>Horsham</t>
  </si>
  <si>
    <t>Mid Sussex</t>
  </si>
  <si>
    <t>Worthing</t>
  </si>
  <si>
    <t>East Devon</t>
  </si>
  <si>
    <t>Exeter</t>
  </si>
  <si>
    <t>Mid Devon</t>
  </si>
  <si>
    <t>North Devon</t>
  </si>
  <si>
    <t>South Hams</t>
  </si>
  <si>
    <t>Teignbridge</t>
  </si>
  <si>
    <t>Torridge</t>
  </si>
  <si>
    <t>West Devon</t>
  </si>
  <si>
    <t>Christchurch</t>
  </si>
  <si>
    <t>East Dorset</t>
  </si>
  <si>
    <t>North Dorset</t>
  </si>
  <si>
    <t>Purbeck</t>
  </si>
  <si>
    <t>West Dorset</t>
  </si>
  <si>
    <t>Weymouth and Portland</t>
  </si>
  <si>
    <t>Cheltenham</t>
  </si>
  <si>
    <t>Cotswold</t>
  </si>
  <si>
    <t>Forest of Dean</t>
  </si>
  <si>
    <t>Gloucester</t>
  </si>
  <si>
    <t>Stroud</t>
  </si>
  <si>
    <t>Tewkesbury</t>
  </si>
  <si>
    <t>Mendip</t>
  </si>
  <si>
    <t>Sedgemoor</t>
  </si>
  <si>
    <t>South Somerset</t>
  </si>
  <si>
    <t>Taunton Deane</t>
  </si>
  <si>
    <t>West Somerset</t>
  </si>
  <si>
    <t>London</t>
  </si>
  <si>
    <t>District</t>
  </si>
  <si>
    <t>Met</t>
  </si>
  <si>
    <t>LU</t>
  </si>
  <si>
    <t>OU</t>
  </si>
  <si>
    <t>MU</t>
  </si>
  <si>
    <t>St Helens</t>
  </si>
  <si>
    <t>Scilly</t>
  </si>
  <si>
    <t>Unitary</t>
  </si>
  <si>
    <t>Bristol</t>
  </si>
  <si>
    <t>Durham</t>
  </si>
  <si>
    <t>Kingston upon Hull</t>
  </si>
  <si>
    <t>Milton Keynes Partnership UDC</t>
  </si>
  <si>
    <t>Nottingham City</t>
  </si>
  <si>
    <t>Telford &amp; Wrekin</t>
  </si>
  <si>
    <t>County</t>
  </si>
  <si>
    <t>Buckinghamshire CC</t>
  </si>
  <si>
    <t>Cambridgeshire CC</t>
  </si>
  <si>
    <t>Cumbria CC</t>
  </si>
  <si>
    <t>Derbyshire CC</t>
  </si>
  <si>
    <t>Devon CC</t>
  </si>
  <si>
    <t>Dorset CC</t>
  </si>
  <si>
    <t>East Sussex CC</t>
  </si>
  <si>
    <t>Essex CC</t>
  </si>
  <si>
    <t>Gloucestershire CC</t>
  </si>
  <si>
    <t>Hampshire CC</t>
  </si>
  <si>
    <t>Hertfordshire CC</t>
  </si>
  <si>
    <t>Kent CC</t>
  </si>
  <si>
    <t>Lancashire CC</t>
  </si>
  <si>
    <t>Leicestershire CC</t>
  </si>
  <si>
    <t>Lincolnshire CC</t>
  </si>
  <si>
    <t>Norfolk CC</t>
  </si>
  <si>
    <t>North Yorkshire CC</t>
  </si>
  <si>
    <t>Northamptonshire CC</t>
  </si>
  <si>
    <t>Northumberland CC (Former CC)</t>
  </si>
  <si>
    <t>Nottinghamshire CC</t>
  </si>
  <si>
    <t>Oxfordshire CC</t>
  </si>
  <si>
    <t>Shropshire CC (Former CC)</t>
  </si>
  <si>
    <t>Somerset CC</t>
  </si>
  <si>
    <t>Staffordshire CC</t>
  </si>
  <si>
    <t>Suffolk CC</t>
  </si>
  <si>
    <t>Surrey CC</t>
  </si>
  <si>
    <t>Warwickshire CC</t>
  </si>
  <si>
    <t>West Sussex CC</t>
  </si>
  <si>
    <t>Wiltshire CC (Former CC)</t>
  </si>
  <si>
    <t>Worcestershire CC</t>
  </si>
  <si>
    <t>Cebtral Bedfordshire</t>
  </si>
  <si>
    <t>Upper</t>
  </si>
  <si>
    <t>Lower</t>
  </si>
  <si>
    <t>PU</t>
  </si>
  <si>
    <t>Rank</t>
  </si>
  <si>
    <t>rank</t>
  </si>
  <si>
    <t>Authority:</t>
  </si>
  <si>
    <t>Average</t>
  </si>
  <si>
    <t>Indicator 1: Weekly Pay</t>
  </si>
  <si>
    <t>Predominantly Rural</t>
  </si>
  <si>
    <t>Upper Tier</t>
  </si>
  <si>
    <t>out of</t>
  </si>
  <si>
    <t>Vulnerability Index</t>
  </si>
  <si>
    <t>Indicator 2: %age of population that is working age</t>
  </si>
  <si>
    <t>Indicator 3: %age of population receiving JSA</t>
  </si>
  <si>
    <t>Indicator</t>
  </si>
  <si>
    <t>1.</t>
  </si>
  <si>
    <t>Weekly Pay</t>
  </si>
  <si>
    <t>2.</t>
  </si>
  <si>
    <t>3.</t>
  </si>
  <si>
    <t>4.</t>
  </si>
  <si>
    <t>%age of workforce in the public sector</t>
  </si>
  <si>
    <t>Vulnerability Rank</t>
  </si>
  <si>
    <t>Overall Vulnerability Rank</t>
  </si>
  <si>
    <t>select your authority from this drop down list above</t>
  </si>
  <si>
    <t>A very simple methodology of ranking each authority from 1st to 151st in respect of the four indicators of vulnerability shown below provides for the calculation of a composite total ranking based on the cumulative position of the authority against each indicator. The overall vulnerability rank shows the authority's vulnerability to a new economic downturn driven by severe public expenditure cuts where rank 1 is most vulnerable.</t>
  </si>
  <si>
    <t>percent public sector 2</t>
  </si>
  <si>
    <t>Districts Average</t>
  </si>
  <si>
    <t>Rural-80</t>
  </si>
  <si>
    <t>Rural-50</t>
  </si>
  <si>
    <t>Significant Rural</t>
  </si>
  <si>
    <t>%age of population that is working age</t>
  </si>
  <si>
    <t>%age of population receiving JSA</t>
  </si>
  <si>
    <t>public sector jobs as % of population</t>
  </si>
  <si>
    <t>Indicator 4: Number of public sector jobs as a percentage of population</t>
  </si>
  <si>
    <t>Urban</t>
  </si>
  <si>
    <t>Rural Vulnerability (RSN)</t>
  </si>
  <si>
    <t>Resiliance (BBC)</t>
  </si>
  <si>
    <t>Results for 2003 and earlier exclude supplementary surveys. In 2006 there were a number of methodological changes made. For further details goto : http://www.nomisweb.co.uk/articles/341.aspx.</t>
  </si>
  <si>
    <t>- These figures are missing.</t>
  </si>
  <si>
    <t># These figures are suppressed as statistically unreliable.</t>
  </si>
  <si>
    <t>-</t>
  </si>
  <si>
    <t>conf %</t>
  </si>
  <si>
    <t>* Estimate and confidence interval unreliable since the group sample size is small (3-9).</t>
  </si>
  <si>
    <t>*</t>
  </si>
  <si>
    <t>denominator</t>
  </si>
  <si>
    <t>Employment rate - aged 16-64</t>
  </si>
  <si>
    <t>Apr 2010-Mar 2011</t>
  </si>
  <si>
    <t>95% confidence interval of percent figure (+/-)</t>
  </si>
  <si>
    <t>annual population survey</t>
  </si>
  <si>
    <t>rate</t>
  </si>
  <si>
    <t>claimant count with rates and proportions</t>
  </si>
  <si>
    <t>! Estimate and confidence interval not available since the group sample size is zero or disclosive (0-2).</t>
  </si>
  <si>
    <t>!</t>
  </si>
  <si>
    <t>all persons employed in public sector as % of all persons in employment</t>
  </si>
  <si>
    <t>Anglesey</t>
  </si>
  <si>
    <t>Gwynedd</t>
  </si>
  <si>
    <t>Conwy</t>
  </si>
  <si>
    <t>Denbighshire</t>
  </si>
  <si>
    <t>Flintshire</t>
  </si>
  <si>
    <t>Wrexham</t>
  </si>
  <si>
    <t>Powys</t>
  </si>
  <si>
    <t>Ceredigion</t>
  </si>
  <si>
    <t>Pembrokeshire</t>
  </si>
  <si>
    <t>Carmarthenshire</t>
  </si>
  <si>
    <t>Swansea</t>
  </si>
  <si>
    <t>Neath Port Talbot</t>
  </si>
  <si>
    <t>Bridgend</t>
  </si>
  <si>
    <t>The Vale of Glamorgan</t>
  </si>
  <si>
    <t>Cardiff</t>
  </si>
  <si>
    <t>Rhondda, Cynon, Taff</t>
  </si>
  <si>
    <t>Merthyr Tydfil</t>
  </si>
  <si>
    <t>Caerphilly</t>
  </si>
  <si>
    <t>Blaenau Gwent</t>
  </si>
  <si>
    <t>Torfaen</t>
  </si>
  <si>
    <t>Monmouthshire</t>
  </si>
  <si>
    <t>Newport</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</si>
  <si>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</si>
  <si>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</si>
  <si>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</si>
  <si>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</si>
  <si>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</si>
  <si>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</si>
  <si>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</si>
  <si>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</si>
  <si>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</si>
  <si>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</si>
  <si>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</si>
  <si>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</si>
  <si>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</si>
  <si>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</si>
  <si>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</si>
  <si>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</si>
  <si>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</si>
  <si>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</si>
  <si>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</si>
  <si>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</si>
  <si>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</si>
  <si>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</si>
  <si>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</si>
  <si>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</si>
  <si>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</si>
  <si>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</si>
  <si>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</si>
  <si>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</si>
  <si>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</si>
  <si>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</si>
  <si>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</si>
  <si>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</si>
  <si>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North East</t>
  </si>
  <si>
    <t>North West</t>
  </si>
  <si>
    <t>Yorkshire and The Humber</t>
  </si>
  <si>
    <t>East Midlands</t>
  </si>
  <si>
    <t>West Midlands</t>
  </si>
  <si>
    <t>East</t>
  </si>
  <si>
    <t>South East</t>
  </si>
  <si>
    <t>South West</t>
  </si>
  <si>
    <t>Wales</t>
  </si>
  <si>
    <t>Scotland</t>
  </si>
  <si>
    <t>Northern Ireland</t>
  </si>
  <si>
    <t>Great Britain</t>
  </si>
  <si>
    <t>Score</t>
  </si>
  <si>
    <t>Vulnerability</t>
  </si>
  <si>
    <t>uacounty09:Aberdeen City</t>
  </si>
  <si>
    <t>ualad09:Aberdeen City</t>
  </si>
  <si>
    <t>uacounty09:Aberdeenshire</t>
  </si>
  <si>
    <t>ualad09:Aberdeenshire</t>
  </si>
  <si>
    <t>ualad09:Adur</t>
  </si>
  <si>
    <t>ualad09:Allerdale</t>
  </si>
  <si>
    <t>ualad09:Amber Valley</t>
  </si>
  <si>
    <t>uacounty09:Anglesey</t>
  </si>
  <si>
    <t>ualad09:Anglesey</t>
  </si>
  <si>
    <t>uacounty09:Angus</t>
  </si>
  <si>
    <t>ualad09:Angus</t>
  </si>
  <si>
    <t>uacounty09:Argyll and Bute</t>
  </si>
  <si>
    <t>ualad09:Argyll and Bute</t>
  </si>
  <si>
    <t>ualad09:Arun</t>
  </si>
  <si>
    <t>ualad09:Ashfield</t>
  </si>
  <si>
    <t>ualad09:Ashford</t>
  </si>
  <si>
    <t>ualad09:Aylesbury Vale</t>
  </si>
  <si>
    <t>ualad09:Babergh</t>
  </si>
  <si>
    <t>uacounty09:Barking and Dagenham</t>
  </si>
  <si>
    <t>ualad09:Barking and Dagenham</t>
  </si>
  <si>
    <t>uacounty09:Barnet</t>
  </si>
  <si>
    <t>ualad09:Barnet</t>
  </si>
  <si>
    <t>uacounty09:Barnsley</t>
  </si>
  <si>
    <t>ualad09:Barnsley</t>
  </si>
  <si>
    <t>ualad09:Barrow-in-Furness</t>
  </si>
  <si>
    <t>ualad09:Basildon</t>
  </si>
  <si>
    <t>ualad09:Basingstoke and Deane</t>
  </si>
  <si>
    <t>ualad09:Bassetlaw</t>
  </si>
  <si>
    <t>uacounty09:Bath and North East Somerset</t>
  </si>
  <si>
    <t>ualad09:Bath and North East Somerset</t>
  </si>
  <si>
    <t>uacounty09:Bedford</t>
  </si>
  <si>
    <t>ualad09:Bedford</t>
  </si>
  <si>
    <t>uacounty09:Bexley</t>
  </si>
  <si>
    <t>ualad09:Bexley</t>
  </si>
  <si>
    <t>uacounty09:Birmingham</t>
  </si>
  <si>
    <t>ualad09:Birmingham</t>
  </si>
  <si>
    <t>ualad09:Blaby</t>
  </si>
  <si>
    <t>uacounty09:Blackburn with Darwen</t>
  </si>
  <si>
    <t>ualad09:Blackburn with Darwen</t>
  </si>
  <si>
    <t>uacounty09:Blackpool</t>
  </si>
  <si>
    <t>ualad09:Blackpool</t>
  </si>
  <si>
    <t>uacounty09:Blaenau Gwent</t>
  </si>
  <si>
    <t>ualad09:Blaenau Gwent</t>
  </si>
  <si>
    <t>ualad09:Bolsover</t>
  </si>
  <si>
    <t>uacounty09:Bolton</t>
  </si>
  <si>
    <t>ualad09:Bolton</t>
  </si>
  <si>
    <t>ualad09:Boston</t>
  </si>
  <si>
    <t>uacounty09:Bournemouth</t>
  </si>
  <si>
    <t>ualad09:Bournemouth</t>
  </si>
  <si>
    <t>uacounty09:Bracknell Forest</t>
  </si>
  <si>
    <t>ualad09:Bracknell Forest</t>
  </si>
  <si>
    <t>uacounty09:Bradford</t>
  </si>
  <si>
    <t>ualad09:Bradford</t>
  </si>
  <si>
    <t>ualad09:Braintree</t>
  </si>
  <si>
    <t>ualad09:Breckland</t>
  </si>
  <si>
    <t>uacounty09:Brent</t>
  </si>
  <si>
    <t>ualad09:Brent</t>
  </si>
  <si>
    <t>ualad09:Brentwood</t>
  </si>
  <si>
    <t>uacounty09:Bridgend</t>
  </si>
  <si>
    <t>ualad09:Bridgend</t>
  </si>
  <si>
    <t>uacounty09:Brighton and Hove</t>
  </si>
  <si>
    <t>ualad09:Brighton and Hove</t>
  </si>
  <si>
    <t>uacounty09:Bristol, City of</t>
  </si>
  <si>
    <t>ualad09:Bristol, City of</t>
  </si>
  <si>
    <t>ualad09:Broadland</t>
  </si>
  <si>
    <t>uacounty09:Bromley</t>
  </si>
  <si>
    <t>ualad09:Bromley</t>
  </si>
  <si>
    <t>ualad09:Bromsgrove</t>
  </si>
  <si>
    <t>ualad09:Broxbourne</t>
  </si>
  <si>
    <t>ualad09:Broxtowe</t>
  </si>
  <si>
    <t>uacounty09:Buckinghamshire</t>
  </si>
  <si>
    <t>ualad09:Burnley</t>
  </si>
  <si>
    <t>uacounty09:Bury</t>
  </si>
  <si>
    <t>ualad09:Bury</t>
  </si>
  <si>
    <t>uacounty09:Caerphilly</t>
  </si>
  <si>
    <t>ualad09:Caerphilly</t>
  </si>
  <si>
    <t>uacounty09:Calderdale</t>
  </si>
  <si>
    <t>ualad09:Calderdale</t>
  </si>
  <si>
    <t>ualad09:Cambridge</t>
  </si>
  <si>
    <t>uacounty09:Cambridgeshire</t>
  </si>
  <si>
    <t>uacounty09:Camden</t>
  </si>
  <si>
    <t>ualad09:Camden</t>
  </si>
  <si>
    <t>ualad09:Cannock Chase</t>
  </si>
  <si>
    <t>ualad09:Canterbury</t>
  </si>
  <si>
    <t>uacounty09:Cardiff</t>
  </si>
  <si>
    <t>ualad09:Cardiff</t>
  </si>
  <si>
    <t>ualad09:Carlisle</t>
  </si>
  <si>
    <t>uacounty09:Carmarthenshire</t>
  </si>
  <si>
    <t>ualad09:Carmarthenshire</t>
  </si>
  <si>
    <t>ualad09:Castle Point</t>
  </si>
  <si>
    <t>uacounty09:Central Bedfordshire</t>
  </si>
  <si>
    <t>ualad09:Central Bedfordshire</t>
  </si>
  <si>
    <t>uacounty09:Ceredigion</t>
  </si>
  <si>
    <t>ualad09:Ceredigion</t>
  </si>
  <si>
    <t>ualad09:Charnwood</t>
  </si>
  <si>
    <t>ualad09:Chelmsford</t>
  </si>
  <si>
    <t>ualad09:Cheltenham</t>
  </si>
  <si>
    <t>ualad09:Cherwell</t>
  </si>
  <si>
    <t>uacounty09:Cheshire East</t>
  </si>
  <si>
    <t>ualad09:Cheshire East</t>
  </si>
  <si>
    <t>ualad09:Chesterfield</t>
  </si>
  <si>
    <t>ualad09:Chichester</t>
  </si>
  <si>
    <t>ualad09:Chiltern</t>
  </si>
  <si>
    <t>ualad09:Chorley</t>
  </si>
  <si>
    <t>ualad09:Christchurch</t>
  </si>
  <si>
    <t>uacounty09:City of London</t>
  </si>
  <si>
    <t>ualad09:City of London</t>
  </si>
  <si>
    <t>uacounty09:Clackmannanshire</t>
  </si>
  <si>
    <t>ualad09:Clackmannanshire</t>
  </si>
  <si>
    <t>ualad09:Colchester</t>
  </si>
  <si>
    <t>uacounty09:Conwy</t>
  </si>
  <si>
    <t>ualad09:Conwy</t>
  </si>
  <si>
    <t>ualad09:Copeland</t>
  </si>
  <si>
    <t>ualad09:Corby</t>
  </si>
  <si>
    <t>uacounty09:Cornwall</t>
  </si>
  <si>
    <t>ualad09:Cornwall</t>
  </si>
  <si>
    <t>ualad09:Cotswold</t>
  </si>
  <si>
    <t>uacounty09:County Durham</t>
  </si>
  <si>
    <t>ualad09:County Durham</t>
  </si>
  <si>
    <t>uacounty09:Coventry</t>
  </si>
  <si>
    <t>ualad09:Coventry</t>
  </si>
  <si>
    <t>ualad09:Craven</t>
  </si>
  <si>
    <t>ualad09:Crawley</t>
  </si>
  <si>
    <t>uacounty09:Croydon</t>
  </si>
  <si>
    <t>ualad09:Croydon</t>
  </si>
  <si>
    <t>uacounty09:Cumbria</t>
  </si>
  <si>
    <t>ualad09:Dacorum</t>
  </si>
  <si>
    <t>uacounty09:Darlington</t>
  </si>
  <si>
    <t>ualad09:Darlington</t>
  </si>
  <si>
    <t>ualad09:Dartford</t>
  </si>
  <si>
    <t>ualad09:Daventry</t>
  </si>
  <si>
    <t>uacounty09:Denbighshire</t>
  </si>
  <si>
    <t>ualad09:Denbighshire</t>
  </si>
  <si>
    <t>uacounty09:Derby</t>
  </si>
  <si>
    <t>ualad09:Derby</t>
  </si>
  <si>
    <t>uacounty09:Derbyshire</t>
  </si>
  <si>
    <t>ualad09:Derbyshire Dales</t>
  </si>
  <si>
    <t>uacounty09:Devon</t>
  </si>
  <si>
    <t>uacounty09:Doncaster</t>
  </si>
  <si>
    <t>ualad09:Doncaster</t>
  </si>
  <si>
    <t>uacounty09:Dorset</t>
  </si>
  <si>
    <t>ualad09:Dover</t>
  </si>
  <si>
    <t>uacounty09:Dudley</t>
  </si>
  <si>
    <t>ualad09:Dudley</t>
  </si>
  <si>
    <t>uacounty09:Dumfries and Galloway</t>
  </si>
  <si>
    <t>ualad09:Dumfries and Galloway</t>
  </si>
  <si>
    <t>uacounty09:Dundee City</t>
  </si>
  <si>
    <t>ualad09:Dundee City</t>
  </si>
  <si>
    <t>uacounty09:Ealing</t>
  </si>
  <si>
    <t>ualad09:Ealing</t>
  </si>
  <si>
    <t>gorEast</t>
  </si>
  <si>
    <t>uacounty09:East Ayrshire</t>
  </si>
  <si>
    <t>ualad09:East Ayrshire</t>
  </si>
  <si>
    <t>ualad09:East Cambridgeshire</t>
  </si>
  <si>
    <t>ualad09:East Devon</t>
  </si>
  <si>
    <t>ualad09:East Dorset</t>
  </si>
  <si>
    <t>uacounty09:East Dunbartonshire</t>
  </si>
  <si>
    <t>ualad09:East Dunbartonshire</t>
  </si>
  <si>
    <t>ualad09:East Hampshire</t>
  </si>
  <si>
    <t>ualad09:East Hertfordshire</t>
  </si>
  <si>
    <t>ualad09:East Lindsey</t>
  </si>
  <si>
    <t>uacounty09:East Lothian</t>
  </si>
  <si>
    <t>ualad09:East Lothian</t>
  </si>
  <si>
    <t>gorEast Midlands</t>
  </si>
  <si>
    <t>ualad09:East Northamptonshire</t>
  </si>
  <si>
    <t>uacounty09:East Renfrewshire</t>
  </si>
  <si>
    <t>ualad09:East Renfrewshire</t>
  </si>
  <si>
    <t>uacounty09:East Riding of Yorkshire</t>
  </si>
  <si>
    <t>ualad09:East Riding of Yorkshire</t>
  </si>
  <si>
    <t>ualad09:East Staffordshire</t>
  </si>
  <si>
    <t>uacounty09:East Sussex</t>
  </si>
  <si>
    <t>ualad09:Eastbourne</t>
  </si>
  <si>
    <t>ualad09:Eastleigh</t>
  </si>
  <si>
    <t>ualad09:Eden</t>
  </si>
  <si>
    <t>uacounty09:Edinburgh, City of</t>
  </si>
  <si>
    <t>ualad09:Edinburgh, City of</t>
  </si>
  <si>
    <t>uacounty09:Eilean Siar</t>
  </si>
  <si>
    <t>ualad09:Eilean Siar</t>
  </si>
  <si>
    <t>ualad09:Elmbridge</t>
  </si>
  <si>
    <t>uacounty09:Enfield</t>
  </si>
  <si>
    <t>ualad09:Enfield</t>
  </si>
  <si>
    <t>ualad09:Epping Forest</t>
  </si>
  <si>
    <t>ualad09:Epsom and Ewell</t>
  </si>
  <si>
    <t>ualad09:Erewash</t>
  </si>
  <si>
    <t>uacounty09:Essex</t>
  </si>
  <si>
    <t>ualad09:Exeter</t>
  </si>
  <si>
    <t>uacounty09:Falkirk</t>
  </si>
  <si>
    <t>ualad09:Falkirk</t>
  </si>
  <si>
    <t>ualad09:Fareham</t>
  </si>
  <si>
    <t>ualad09:Fenland</t>
  </si>
  <si>
    <t>uacounty09:Fife</t>
  </si>
  <si>
    <t>ualad09:Fife</t>
  </si>
  <si>
    <t>uacounty09:Flintshire</t>
  </si>
  <si>
    <t>ualad09:Flintshire</t>
  </si>
  <si>
    <t>ualad09:Forest Heath</t>
  </si>
  <si>
    <t>ualad09:Forest of Dean</t>
  </si>
  <si>
    <t>ualad09:Fylde</t>
  </si>
  <si>
    <t>uacounty09:Gateshead</t>
  </si>
  <si>
    <t>ualad09:Gateshead</t>
  </si>
  <si>
    <t>ualad09:Gedling</t>
  </si>
  <si>
    <t>uacounty09:Glasgow City</t>
  </si>
  <si>
    <t>ualad09:Glasgow City</t>
  </si>
  <si>
    <t>ualad09:Gloucester</t>
  </si>
  <si>
    <t>uacounty09:Gloucestershire</t>
  </si>
  <si>
    <t>ualad09:Gosport</t>
  </si>
  <si>
    <t>ualad09:Gravesham</t>
  </si>
  <si>
    <t>countryGreat Britain</t>
  </si>
  <si>
    <t>ualad09:Great Yarmouth</t>
  </si>
  <si>
    <t>uacounty09:Greenwich</t>
  </si>
  <si>
    <t>ualad09:Greenwich</t>
  </si>
  <si>
    <t>ualad09:Guildford</t>
  </si>
  <si>
    <t>uacounty09:Gwynedd</t>
  </si>
  <si>
    <t>ualad09:Gwynedd</t>
  </si>
  <si>
    <t>uacounty09:Hackney</t>
  </si>
  <si>
    <t>ualad09:Hackney</t>
  </si>
  <si>
    <t>uacounty09:Halton</t>
  </si>
  <si>
    <t>ualad09:Halton</t>
  </si>
  <si>
    <t>ualad09:Hambleton</t>
  </si>
  <si>
    <t>uacounty09:Hammersmith and Fulham</t>
  </si>
  <si>
    <t>ualad09:Hammersmith and Fulham</t>
  </si>
  <si>
    <t>uacounty09:Hampshire</t>
  </si>
  <si>
    <t>ualad09:Harborough</t>
  </si>
  <si>
    <t>uacounty09:Haringey</t>
  </si>
  <si>
    <t>ualad09:Haringey</t>
  </si>
  <si>
    <t>ualad09:Harlow</t>
  </si>
  <si>
    <t>ualad09:Harrogate</t>
  </si>
  <si>
    <t>uacounty09:Harrow</t>
  </si>
  <si>
    <t>ualad09:Harrow</t>
  </si>
  <si>
    <t>ualad09:Hart</t>
  </si>
  <si>
    <t>uacounty09:Hartlepool</t>
  </si>
  <si>
    <t>ualad09:Hartlepool</t>
  </si>
  <si>
    <t>ualad09:Hastings</t>
  </si>
  <si>
    <t>ualad09:Havant</t>
  </si>
  <si>
    <t>uacounty09:Havering</t>
  </si>
  <si>
    <t>ualad09:Havering</t>
  </si>
  <si>
    <t>uacounty09:Herefordshire, County of</t>
  </si>
  <si>
    <t>ualad09:Herefordshire, County of</t>
  </si>
  <si>
    <t>uacounty09:Hertfordshire</t>
  </si>
  <si>
    <t>ualad09:Hertsmere</t>
  </si>
  <si>
    <t>ualad09:High Peak</t>
  </si>
  <si>
    <t>uacounty09:Highland</t>
  </si>
  <si>
    <t>ualad09:Highland</t>
  </si>
  <si>
    <t>uacounty09:Hillingdon</t>
  </si>
  <si>
    <t>ualad09:Hillingdon</t>
  </si>
  <si>
    <t>ualad09:Hinckley and Bosworth</t>
  </si>
  <si>
    <t>ualad09:Horsham</t>
  </si>
  <si>
    <t>uacounty09:Hounslow</t>
  </si>
  <si>
    <t>ualad09:Hounslow</t>
  </si>
  <si>
    <t>ualad09:Huntingdonshire</t>
  </si>
  <si>
    <t>ualad09:Hyndburn</t>
  </si>
  <si>
    <t>uacounty09:Inverclyde</t>
  </si>
  <si>
    <t>ualad09:Inverclyde</t>
  </si>
  <si>
    <t>ualad09:Ipswich</t>
  </si>
  <si>
    <t>uacounty09:Isle of Wight</t>
  </si>
  <si>
    <t>ualad09:Isle of Wight</t>
  </si>
  <si>
    <t>uacounty09:Isles of Scilly</t>
  </si>
  <si>
    <t>ualad09:Isles of Scilly</t>
  </si>
  <si>
    <t>uacounty09:Islington</t>
  </si>
  <si>
    <t>ualad09:Islington</t>
  </si>
  <si>
    <t>uacounty09:Kensington and Chelsea</t>
  </si>
  <si>
    <t>ualad09:Kensington and Chelsea</t>
  </si>
  <si>
    <t>uacounty09:Kent</t>
  </si>
  <si>
    <t>ualad09:Kettering</t>
  </si>
  <si>
    <t>ualad09:King`s Lynn and West Norfolk</t>
  </si>
  <si>
    <t>uacounty09:Kingston upon Hull, City of</t>
  </si>
  <si>
    <t>ualad09:Kingston upon Hull, City of</t>
  </si>
  <si>
    <t>uacounty09:Kingston upon Thames</t>
  </si>
  <si>
    <t>ualad09:Kingston upon Thames</t>
  </si>
  <si>
    <t>uacounty09:Kirklees</t>
  </si>
  <si>
    <t>ualad09:Kirklees</t>
  </si>
  <si>
    <t>uacounty09:Knowsley</t>
  </si>
  <si>
    <t>ualad09:Knowsley</t>
  </si>
  <si>
    <t>uacounty09:Lambeth</t>
  </si>
  <si>
    <t>ualad09:Lambeth</t>
  </si>
  <si>
    <t>uacounty09:Lancashire</t>
  </si>
  <si>
    <t>ualad09:Lancaster</t>
  </si>
  <si>
    <t>uacounty09:Leeds</t>
  </si>
  <si>
    <t>ualad09:Leeds</t>
  </si>
  <si>
    <t>uacounty09:Leicester</t>
  </si>
  <si>
    <t>ualad09:Leicester</t>
  </si>
  <si>
    <t>uacounty09:Leicestershire</t>
  </si>
  <si>
    <t>ualad09:Lewes</t>
  </si>
  <si>
    <t>uacounty09:Lewisham</t>
  </si>
  <si>
    <t>ualad09:Lewisham</t>
  </si>
  <si>
    <t>ualad09:Lichfield</t>
  </si>
  <si>
    <t>ualad09:Lincoln</t>
  </si>
  <si>
    <t>uacounty09:Lincolnshire</t>
  </si>
  <si>
    <t>uacounty09:Liverpool</t>
  </si>
  <si>
    <t>ualad09:Liverpool</t>
  </si>
  <si>
    <t>gorLondon</t>
  </si>
  <si>
    <t>uacounty09:Luton</t>
  </si>
  <si>
    <t>ualad09:Luton</t>
  </si>
  <si>
    <t>ualad09:Maidstone</t>
  </si>
  <si>
    <t>ualad09:Maldon</t>
  </si>
  <si>
    <t>ualad09:Malvern Hills</t>
  </si>
  <si>
    <t>uacounty09:Manchester</t>
  </si>
  <si>
    <t>ualad09:Manchester</t>
  </si>
  <si>
    <t>ualad09:Mansfield</t>
  </si>
  <si>
    <t>uacounty09:Medway</t>
  </si>
  <si>
    <t>ualad09:Medway</t>
  </si>
  <si>
    <t>ualad09:Melton</t>
  </si>
  <si>
    <t>ualad09:Mendip</t>
  </si>
  <si>
    <t>uacounty09:Merthyr Tydfil</t>
  </si>
  <si>
    <t>ualad09:Merthyr Tydfil</t>
  </si>
  <si>
    <t>uacounty09:Merton</t>
  </si>
  <si>
    <t>ualad09:Merton</t>
  </si>
  <si>
    <t>ualad09:Mid Devon</t>
  </si>
  <si>
    <t>ualad09:Mid Suffolk</t>
  </si>
  <si>
    <t>ualad09:Mid Sussex</t>
  </si>
  <si>
    <t>uacounty09:Middlesbrough</t>
  </si>
  <si>
    <t>ualad09:Middlesbrough</t>
  </si>
  <si>
    <t>uacounty09:Midlothian</t>
  </si>
  <si>
    <t>ualad09:Midlothian</t>
  </si>
  <si>
    <t>uacounty09:Milton Keynes</t>
  </si>
  <si>
    <t>ualad09:Milton Keynes</t>
  </si>
  <si>
    <t>ualad09:Mole Valley</t>
  </si>
  <si>
    <t>uacounty09:Monmouthshire</t>
  </si>
  <si>
    <t>ualad09:Monmouthshire</t>
  </si>
  <si>
    <t>uacounty09:Moray</t>
  </si>
  <si>
    <t>ualad09:Moray</t>
  </si>
  <si>
    <t>uacounty09:Neath Port Talbot</t>
  </si>
  <si>
    <t>ualad09:Neath Port Talbot</t>
  </si>
  <si>
    <t>ualad09:New Forest</t>
  </si>
  <si>
    <t>ualad09:Newark and Sherwood</t>
  </si>
  <si>
    <t>uacounty09:Newcastle upon Tyne</t>
  </si>
  <si>
    <t>ualad09:Newcastle upon Tyne</t>
  </si>
  <si>
    <t>ualad09:Newcastle-under-Lyme</t>
  </si>
  <si>
    <t>uacounty09:Newham</t>
  </si>
  <si>
    <t>ualad09:Newham</t>
  </si>
  <si>
    <t>uacounty09:Newport</t>
  </si>
  <si>
    <t>ualad09:Newport</t>
  </si>
  <si>
    <t>uacounty09:Norfolk</t>
  </si>
  <si>
    <t>uacounty09:North Ayrshire</t>
  </si>
  <si>
    <t>ualad09:North Ayrshire</t>
  </si>
  <si>
    <t>ualad09:North Devon</t>
  </si>
  <si>
    <t>ualad09:North Dorset</t>
  </si>
  <si>
    <t>gorNorth East</t>
  </si>
  <si>
    <t>ualad09:North East Derbyshire</t>
  </si>
  <si>
    <t>uacounty09:North East Lincolnshire</t>
  </si>
  <si>
    <t>ualad09:North East Lincolnshire</t>
  </si>
  <si>
    <t>ualad09:North Hertfordshire</t>
  </si>
  <si>
    <t>ualad09:North Kesteven</t>
  </si>
  <si>
    <t>uacounty09:North Lanarkshire</t>
  </si>
  <si>
    <t>ualad09:North Lanarkshire</t>
  </si>
  <si>
    <t>uacounty09:North Lincolnshire</t>
  </si>
  <si>
    <t>ualad09:North Lincolnshire</t>
  </si>
  <si>
    <t>ualad09:North Norfolk</t>
  </si>
  <si>
    <t>uacounty09:North Somerset</t>
  </si>
  <si>
    <t>ualad09:North Somerset</t>
  </si>
  <si>
    <t>uacounty09:North Tyneside</t>
  </si>
  <si>
    <t>ualad09:North Tyneside</t>
  </si>
  <si>
    <t>ualad09:North Warwickshire</t>
  </si>
  <si>
    <t>gorNorth West</t>
  </si>
  <si>
    <t>ualad09:North West Leicestershire</t>
  </si>
  <si>
    <t>uacounty09:North Yorkshire</t>
  </si>
  <si>
    <t>ualad09:Northampton</t>
  </si>
  <si>
    <t>uacounty09:Northamptonshire</t>
  </si>
  <si>
    <t>gorNorthern Ireland</t>
  </si>
  <si>
    <t>uacounty09:Northumberland</t>
  </si>
  <si>
    <t>ualad09:Northumberland</t>
  </si>
  <si>
    <t>ualad09:Norwich</t>
  </si>
  <si>
    <t>uacounty09:Nottingham</t>
  </si>
  <si>
    <t>ualad09:Nottingham</t>
  </si>
  <si>
    <t>uacounty09:Nottinghamshire</t>
  </si>
  <si>
    <t>ualad09:Nuneaton and Bedworth</t>
  </si>
  <si>
    <t>ualad09:Oadby and Wigston</t>
  </si>
  <si>
    <t>uacounty09:Oldham</t>
  </si>
  <si>
    <t>ualad09:Oldham</t>
  </si>
  <si>
    <t>uacounty09:Orkney Islands</t>
  </si>
  <si>
    <t>ualad09:Orkney Islands</t>
  </si>
  <si>
    <t>ualad09:Oxford</t>
  </si>
  <si>
    <t>uacounty09:Oxfordshire</t>
  </si>
  <si>
    <t>uacounty09:Pembrokeshire</t>
  </si>
  <si>
    <t>ualad09:Pembrokeshire</t>
  </si>
  <si>
    <t>ualad09:Pendle</t>
  </si>
  <si>
    <t>uacounty09:Perth and Kinross</t>
  </si>
  <si>
    <t>ualad09:Perth and Kinross</t>
  </si>
  <si>
    <t>uacounty09:Peterborough</t>
  </si>
  <si>
    <t>ualad09:Peterborough</t>
  </si>
  <si>
    <t>uacounty09:Plymouth</t>
  </si>
  <si>
    <t>ualad09:Plymouth</t>
  </si>
  <si>
    <t>uacounty09:Poole</t>
  </si>
  <si>
    <t>ualad09:Poole</t>
  </si>
  <si>
    <t>uacounty09:Portsmouth</t>
  </si>
  <si>
    <t>ualad09:Portsmouth</t>
  </si>
  <si>
    <t>uacounty09:Powys</t>
  </si>
  <si>
    <t>ualad09:Powys</t>
  </si>
  <si>
    <t>ualad09:Preston</t>
  </si>
  <si>
    <t>ualad09:Purbeck</t>
  </si>
  <si>
    <t>uacounty09:Reading</t>
  </si>
  <si>
    <t>ualad09:Reading</t>
  </si>
  <si>
    <t>uacounty09:Redbridge</t>
  </si>
  <si>
    <t>ualad09:Redbridge</t>
  </si>
  <si>
    <t>uacounty09:Redcar and Cleveland</t>
  </si>
  <si>
    <t>ualad09:Redcar and Cleveland</t>
  </si>
  <si>
    <t>ualad09:Redditch</t>
  </si>
  <si>
    <t>ualad09:Reigate and Banstead</t>
  </si>
  <si>
    <t>uacounty09:Renfrewshire</t>
  </si>
  <si>
    <t>ualad09:Renfrewshire</t>
  </si>
  <si>
    <t>uacounty09:Rhondda, Cynon, Taff</t>
  </si>
  <si>
    <t>ualad09:Rhondda, Cynon, Taff</t>
  </si>
  <si>
    <t>ualad09:Ribble Valley</t>
  </si>
  <si>
    <t>uacounty09:Richmond upon Thames</t>
  </si>
  <si>
    <t>ualad09:Richmond upon Thames</t>
  </si>
  <si>
    <t>ualad09:Richmondshire</t>
  </si>
  <si>
    <t>uacounty09:Rochdale</t>
  </si>
  <si>
    <t>ualad09:Rochdale</t>
  </si>
  <si>
    <t>ualad09:Rochford</t>
  </si>
  <si>
    <t>ualad09:Rossendale</t>
  </si>
  <si>
    <t>ualad09:Rother</t>
  </si>
  <si>
    <t>uacounty09:Rotherham</t>
  </si>
  <si>
    <t>ualad09:Rotherham</t>
  </si>
  <si>
    <t>ualad09:Rugby</t>
  </si>
  <si>
    <t>ualad09:Runnymede</t>
  </si>
  <si>
    <t>ualad09:Rushcliffe</t>
  </si>
  <si>
    <t>ualad09:Rushmoor</t>
  </si>
  <si>
    <t>uacounty09:Rutland</t>
  </si>
  <si>
    <t>ualad09:Rutland</t>
  </si>
  <si>
    <t>ualad09:Ryedale</t>
  </si>
  <si>
    <t>uacounty09:Salford</t>
  </si>
  <si>
    <t>ualad09:Salford</t>
  </si>
  <si>
    <t>uacounty09:Sandwell</t>
  </si>
  <si>
    <t>ualad09:Sandwell</t>
  </si>
  <si>
    <t>ualad09:Scarborough</t>
  </si>
  <si>
    <t>gorScotland</t>
  </si>
  <si>
    <t>uacounty09:Scottish Borders</t>
  </si>
  <si>
    <t>ualad09:Scottish Borders</t>
  </si>
  <si>
    <t>ualad09:Sedgemoor</t>
  </si>
  <si>
    <t>uacounty09:Sefton</t>
  </si>
  <si>
    <t>ualad09:Sefton</t>
  </si>
  <si>
    <t>ualad09:Selby</t>
  </si>
  <si>
    <t>ualad09:Sevenoaks</t>
  </si>
  <si>
    <t>uacounty09:Sheffield</t>
  </si>
  <si>
    <t>ualad09:Sheffield</t>
  </si>
  <si>
    <t>ualad09:Shepway</t>
  </si>
  <si>
    <t>uacounty09:Shetland Islands</t>
  </si>
  <si>
    <t>ualad09:Shetland Islands</t>
  </si>
  <si>
    <t>uacounty09:Shropshire</t>
  </si>
  <si>
    <t>ualad09:Shropshire</t>
  </si>
  <si>
    <t>uacounty09:Slough</t>
  </si>
  <si>
    <t>ualad09:Slough</t>
  </si>
  <si>
    <t>uacounty09:Solihull</t>
  </si>
  <si>
    <t>ualad09:Solihull</t>
  </si>
  <si>
    <t>uacounty09:Somerset</t>
  </si>
  <si>
    <t>uacounty09:South Ayrshire</t>
  </si>
  <si>
    <t>ualad09:South Ayrshire</t>
  </si>
  <si>
    <t>ualad09:South Bucks</t>
  </si>
  <si>
    <t>ualad09:South Cambridgeshire</t>
  </si>
  <si>
    <t>ualad09:South Derbyshire</t>
  </si>
  <si>
    <t>gorSouth East</t>
  </si>
  <si>
    <t>uacounty09:South Gloucestershire</t>
  </si>
  <si>
    <t>ualad09:South Gloucestershire</t>
  </si>
  <si>
    <t>ualad09:South Hams</t>
  </si>
  <si>
    <t>ualad09:South Holland</t>
  </si>
  <si>
    <t>ualad09:South Kesteven</t>
  </si>
  <si>
    <t>ualad09:South Lakeland</t>
  </si>
  <si>
    <t>uacounty09:South Lanarkshire</t>
  </si>
  <si>
    <t>ualad09:South Lanarkshire</t>
  </si>
  <si>
    <t>ualad09:South Norfolk</t>
  </si>
  <si>
    <t>ualad09:South Northamptonshire</t>
  </si>
  <si>
    <t>ualad09:South Oxfordshire</t>
  </si>
  <si>
    <t>ualad09:South Ribble</t>
  </si>
  <si>
    <t>ualad09:South Somerset</t>
  </si>
  <si>
    <t>ualad09:South Staffordshire</t>
  </si>
  <si>
    <t>uacounty09:South Tyneside</t>
  </si>
  <si>
    <t>ualad09:South Tyneside</t>
  </si>
  <si>
    <t>gorSouth West</t>
  </si>
  <si>
    <t>uacounty09:Southampton</t>
  </si>
  <si>
    <t>ualad09:Southampton</t>
  </si>
  <si>
    <t>uacounty09:Southend-on-Sea</t>
  </si>
  <si>
    <t>ualad09:Southend-on-Sea</t>
  </si>
  <si>
    <t>uacounty09:Southwark</t>
  </si>
  <si>
    <t>ualad09:Southwark</t>
  </si>
  <si>
    <t>ualad09:Spelthorne</t>
  </si>
  <si>
    <t>ualad09:St Albans</t>
  </si>
  <si>
    <t>ualad09:St Edmundsbury</t>
  </si>
  <si>
    <t>uacounty09:St. Helens</t>
  </si>
  <si>
    <t>ualad09:St. Helens</t>
  </si>
  <si>
    <t>ualad09:Stafford</t>
  </si>
  <si>
    <t>uacounty09:Staffordshire</t>
  </si>
  <si>
    <t>ualad09:Staffordshire Moorlands</t>
  </si>
  <si>
    <t>ualad09:Stevenage</t>
  </si>
  <si>
    <t>uacounty09:Stirling</t>
  </si>
  <si>
    <t>ualad09:Stirling</t>
  </si>
  <si>
    <t>uacounty09:Stockport</t>
  </si>
  <si>
    <t>ualad09:Stockport</t>
  </si>
  <si>
    <t>uacounty09:Stockton-on-Tees</t>
  </si>
  <si>
    <t>ualad09:Stockton-on-Tees</t>
  </si>
  <si>
    <t>uacounty09:Stoke-on-Trent</t>
  </si>
  <si>
    <t>ualad09:Stoke-on-Trent</t>
  </si>
  <si>
    <t>ualad09:Stratford-on-Avon</t>
  </si>
  <si>
    <t>ualad09:Stroud</t>
  </si>
  <si>
    <t>uacounty09:Suffolk</t>
  </si>
  <si>
    <t>ualad09:Suffolk Coastal</t>
  </si>
  <si>
    <t>uacounty09:Sunderland</t>
  </si>
  <si>
    <t>ualad09:Sunderland</t>
  </si>
  <si>
    <t>uacounty09:Surrey</t>
  </si>
  <si>
    <t>ualad09:Surrey Heath</t>
  </si>
  <si>
    <t>uacounty09:Sutton</t>
  </si>
  <si>
    <t>ualad09:Sutton</t>
  </si>
  <si>
    <t>ualad09:Swale</t>
  </si>
  <si>
    <t>uacounty09:Swansea</t>
  </si>
  <si>
    <t>ualad09:Swansea</t>
  </si>
  <si>
    <t>uacounty09:Swindon</t>
  </si>
  <si>
    <t>ualad09:Swindon</t>
  </si>
  <si>
    <t>uacounty09:Tameside</t>
  </si>
  <si>
    <t>ualad09:Tameside</t>
  </si>
  <si>
    <t>ualad09:Tamworth</t>
  </si>
  <si>
    <t>ualad09:Tandridge</t>
  </si>
  <si>
    <t>ualad09:Taunton Deane</t>
  </si>
  <si>
    <t>ualad09:Teignbridge</t>
  </si>
  <si>
    <t>uacounty09:Telford and Wrekin</t>
  </si>
  <si>
    <t>ualad09:Telford and Wrekin</t>
  </si>
  <si>
    <t>ualad09:Tendring</t>
  </si>
  <si>
    <t>ualad09:Test Valley</t>
  </si>
  <si>
    <t>ualad09:Tewkesbury</t>
  </si>
  <si>
    <t>ualad09:Thanet</t>
  </si>
  <si>
    <t>uacounty09:The Vale of Glamorgan</t>
  </si>
  <si>
    <t>ualad09:The Vale of Glamorgan</t>
  </si>
  <si>
    <t>ualad09:Three Rivers</t>
  </si>
  <si>
    <t>uacounty09:Thurrock</t>
  </si>
  <si>
    <t>ualad09:Thurrock</t>
  </si>
  <si>
    <t>ualad09:Tonbridge and Malling</t>
  </si>
  <si>
    <t>uacounty09:Torbay</t>
  </si>
  <si>
    <t>ualad09:Torbay</t>
  </si>
  <si>
    <t>uacounty09:Torfaen</t>
  </si>
  <si>
    <t>ualad09:Torfaen</t>
  </si>
  <si>
    <t>ualad09:Torridge</t>
  </si>
  <si>
    <t>uacounty09:Tower Hamlets</t>
  </si>
  <si>
    <t>ualad09:Tower Hamlets</t>
  </si>
  <si>
    <t>uacounty09:Trafford</t>
  </si>
  <si>
    <t>ualad09:Trafford</t>
  </si>
  <si>
    <t>ualad09:Tunbridge Wells</t>
  </si>
  <si>
    <t>ualad09:Uttlesford</t>
  </si>
  <si>
    <t>ualad09:Vale of White Horse</t>
  </si>
  <si>
    <t>uacounty09:Wakefield</t>
  </si>
  <si>
    <t>ualad09:Wakefield</t>
  </si>
  <si>
    <t>gorWales</t>
  </si>
  <si>
    <t>uacounty09:Walsall</t>
  </si>
  <si>
    <t>ualad09:Walsall</t>
  </si>
  <si>
    <t>uacounty09:Waltham Forest</t>
  </si>
  <si>
    <t>ualad09:Waltham Forest</t>
  </si>
  <si>
    <t>uacounty09:Wandsworth</t>
  </si>
  <si>
    <t>ualad09:Wandsworth</t>
  </si>
  <si>
    <t>uacounty09:Warrington</t>
  </si>
  <si>
    <t>ualad09:Warrington</t>
  </si>
  <si>
    <t>ualad09:Warwick</t>
  </si>
  <si>
    <t>uacounty09:Warwickshire</t>
  </si>
  <si>
    <t>ualad09:Watford</t>
  </si>
  <si>
    <t>ualad09:Waveney</t>
  </si>
  <si>
    <t>ualad09:Waverley</t>
  </si>
  <si>
    <t>ualad09:Wealden</t>
  </si>
  <si>
    <t>ualad09:Wellingborough</t>
  </si>
  <si>
    <t>ualad09:Welwyn Hatfield</t>
  </si>
  <si>
    <t>uacounty09:West Berkshire</t>
  </si>
  <si>
    <t>ualad09:West Berkshire</t>
  </si>
  <si>
    <t>ualad09:West Devon</t>
  </si>
  <si>
    <t>ualad09:West Dorset</t>
  </si>
  <si>
    <t>uacounty09:West Dunbartonshire</t>
  </si>
  <si>
    <t>ualad09:West Dunbartonshire</t>
  </si>
  <si>
    <t>ualad09:West Lancashire</t>
  </si>
  <si>
    <t>ualad09:West Lindsey</t>
  </si>
  <si>
    <t>uacounty09:West Lothian</t>
  </si>
  <si>
    <t>ualad09:West Lothian</t>
  </si>
  <si>
    <t>gorWest Midlands</t>
  </si>
  <si>
    <t>ualad09:West Oxfordshire</t>
  </si>
  <si>
    <t>ualad09:West Somerset</t>
  </si>
  <si>
    <t>uacounty09:West Sussex</t>
  </si>
  <si>
    <t>uacounty09:Westminster</t>
  </si>
  <si>
    <t>ualad09:Westminster</t>
  </si>
  <si>
    <t>ualad09:Weymouth and Portland</t>
  </si>
  <si>
    <t>uacounty09:Wigan</t>
  </si>
  <si>
    <t>ualad09:Wigan</t>
  </si>
  <si>
    <t>uacounty09:Wiltshire</t>
  </si>
  <si>
    <t>ualad09:Wiltshire</t>
  </si>
  <si>
    <t>ualad09:Winchester</t>
  </si>
  <si>
    <t>uacounty09:Windsor and Maidenhead</t>
  </si>
  <si>
    <t>ualad09:Windsor and Maidenhead</t>
  </si>
  <si>
    <t>uacounty09:Wirral</t>
  </si>
  <si>
    <t>ualad09:Wirral</t>
  </si>
  <si>
    <t>ualad09:Woking</t>
  </si>
  <si>
    <t>uacounty09:Wokingham</t>
  </si>
  <si>
    <t>ualad09:Wokingham</t>
  </si>
  <si>
    <t>uacounty09:Wolverhampton</t>
  </si>
  <si>
    <t>ualad09:Wolverhampton</t>
  </si>
  <si>
    <t>ualad09:Worcester</t>
  </si>
  <si>
    <t>uacounty09:Worcestershire</t>
  </si>
  <si>
    <t>ualad09:Worthing</t>
  </si>
  <si>
    <t>uacounty09:Wrexham</t>
  </si>
  <si>
    <t>ualad09:Wrexham</t>
  </si>
  <si>
    <t>ualad09:Wychavon</t>
  </si>
  <si>
    <t>ualad09:Wycombe</t>
  </si>
  <si>
    <t>ualad09:Wyre</t>
  </si>
  <si>
    <t>ualad09:Wyre Forest</t>
  </si>
  <si>
    <t>uacounty09:York</t>
  </si>
  <si>
    <t>ualad09:York</t>
  </si>
  <si>
    <t>gorYorkshire and The Humber</t>
  </si>
  <si>
    <t>Query Format</t>
  </si>
  <si>
    <t>Preferred Format</t>
  </si>
  <si>
    <t>uacounty09:Cheshire West and Chester</t>
  </si>
  <si>
    <t>ualad09:Cheshire West and Chester</t>
  </si>
  <si>
    <t>gor:Northern Ireland</t>
  </si>
  <si>
    <t>gor:Scotland</t>
  </si>
  <si>
    <t>gor:Wales</t>
  </si>
  <si>
    <t>gor:South West</t>
  </si>
  <si>
    <t>gor:South East</t>
  </si>
  <si>
    <t>gor:London</t>
  </si>
  <si>
    <t>gor:East</t>
  </si>
  <si>
    <t>gor:West Midlands</t>
  </si>
  <si>
    <t>gor:East Midlands</t>
  </si>
  <si>
    <t>gor:Yorkshire and The Humber</t>
  </si>
  <si>
    <t>gor:North West</t>
  </si>
  <si>
    <t>gor:North East</t>
  </si>
  <si>
    <t>country:England and Wales</t>
  </si>
  <si>
    <t>country:Northern Ireland</t>
  </si>
  <si>
    <t>country:Scotland</t>
  </si>
  <si>
    <t>country:Wales</t>
  </si>
  <si>
    <t>country:England</t>
  </si>
  <si>
    <t>country:Great Britain</t>
  </si>
  <si>
    <t>country:United Kingdom</t>
  </si>
  <si>
    <t>ualad:Adur</t>
  </si>
  <si>
    <t>ONS Crown Copyright Reserved [from Nomis on 9 February 2012]</t>
  </si>
  <si>
    <t>ualad:Barnsley</t>
  </si>
  <si>
    <t>Proportion of resident population aged 16-64 estimates</t>
  </si>
  <si>
    <t>uacounty09:Antrim</t>
  </si>
  <si>
    <t>uacounty09:Ards</t>
  </si>
  <si>
    <t>uacounty09:Armagh</t>
  </si>
  <si>
    <t>uacounty09:Ballymena</t>
  </si>
  <si>
    <t>uacounty09:Ballymoney</t>
  </si>
  <si>
    <t>uacounty09:Banbridge</t>
  </si>
  <si>
    <t>uacounty09:Belfast</t>
  </si>
  <si>
    <t>uacounty09:Carrickfergus</t>
  </si>
  <si>
    <t>uacounty09:Castlereagh</t>
  </si>
  <si>
    <t>uacounty09:Coleraine</t>
  </si>
  <si>
    <t>uacounty09:Cookstown</t>
  </si>
  <si>
    <t>uacounty09:Craigavon</t>
  </si>
  <si>
    <t>uacounty09:Derry</t>
  </si>
  <si>
    <t>uacounty09:Down</t>
  </si>
  <si>
    <t>uacounty09:Dungannon</t>
  </si>
  <si>
    <t>uacounty09:Fermanagh</t>
  </si>
  <si>
    <t>uacounty09:Larne</t>
  </si>
  <si>
    <t>uacounty09:Limavady</t>
  </si>
  <si>
    <t>uacounty09:Lisburn</t>
  </si>
  <si>
    <t>uacounty09:Magherafelt</t>
  </si>
  <si>
    <t>uacounty09:Moyle</t>
  </si>
  <si>
    <t>uacounty09:Newry and Mourne</t>
  </si>
  <si>
    <t>uacounty09:Newtownabbey</t>
  </si>
  <si>
    <t>uacounty09:North Down</t>
  </si>
  <si>
    <t>uacounty09:Omagh</t>
  </si>
  <si>
    <t>uacounty09:Strabane</t>
  </si>
  <si>
    <t>ualad09:Antrim</t>
  </si>
  <si>
    <t>ualad09:Ards</t>
  </si>
  <si>
    <t>ualad09:Armagh</t>
  </si>
  <si>
    <t>ualad09:Ballymena</t>
  </si>
  <si>
    <t>ualad09:Ballymoney</t>
  </si>
  <si>
    <t>ualad09:Banbridge</t>
  </si>
  <si>
    <t>ualad09:Belfast</t>
  </si>
  <si>
    <t>ualad09:Carrickfergus</t>
  </si>
  <si>
    <t>ualad09:Castlereagh</t>
  </si>
  <si>
    <t>ualad09:Coleraine</t>
  </si>
  <si>
    <t>ualad09:Cookstown</t>
  </si>
  <si>
    <t>ualad09:Craigavon</t>
  </si>
  <si>
    <t>ualad09:Derry</t>
  </si>
  <si>
    <t>ualad09:Down</t>
  </si>
  <si>
    <t>ualad09:Dungannon</t>
  </si>
  <si>
    <t>ualad09:Fermanagh</t>
  </si>
  <si>
    <t>ualad09:Larne</t>
  </si>
  <si>
    <t>ualad09:Limavady</t>
  </si>
  <si>
    <t>ualad09:Lisburn</t>
  </si>
  <si>
    <t>ualad09:Magherafelt</t>
  </si>
  <si>
    <t>ualad09:Moyle</t>
  </si>
  <si>
    <t>ualad09:Newry and Mourne</t>
  </si>
  <si>
    <t>ualad09:Newtownabbey</t>
  </si>
  <si>
    <t>ualad09:North Down</t>
  </si>
  <si>
    <t>ualad09:Omagh</t>
  </si>
  <si>
    <t>ualad09:Strabane</t>
  </si>
  <si>
    <t>Rates for local authorities from 2011 onwards are calculated using the mid-2010 resident population aged 16-64.</t>
  </si>
  <si>
    <t>Rates for regions and countries from 2011 onwards are calculated using the mid-2010 resident population aged 16-64.</t>
  </si>
  <si>
    <t>The preferred source of statistics for public sector employment is the Quarterly Public Sector Employment Survey (QPSES) and external sources, however, figures from this source are not available below government office region level. Individuals in the Annual Population Survey (APS) are classified to the public or private sector according to their responses to the survey. Consequently, the classification of an individuals sector may differ from how they would be classified in QPSES statistics. Official estimates of public sector employment compiled from QPSES are generally lower than estimates available from APS. This is partially because many people who work within public sector premises, whilst being employed by private sector organizations, will classify themselves as working in the public sector, e.g. cleaners or security guards employed by a contractor to work at public sector premises. Results of QPSES are available at: http://www.statistics.gov.uk/StatBase/Product.asp?vlnk=13615 A brief guide to sources of public sector data is available from here: http://www.statistics.gov.uk/cci/article.asp?id=2625.</t>
  </si>
  <si>
    <t>Tier</t>
  </si>
  <si>
    <t>Not reported</t>
  </si>
  <si>
    <t>A very simple methodology of ranking each authority from 1st to 201st in respect of the four indicators of vulnerability shown below provides for the calculation of a composite total ranking based on the cumulative position of the authority against each indicator. The overall vulnerability rank shows the authority's vulnerability to a new economic downturn driven by severe public expenditure cuts where rank 1 is most vulnerable.</t>
  </si>
  <si>
    <t>Rank of Ranks</t>
  </si>
  <si>
    <t>Public sector as % of all jobs (not used)</t>
  </si>
  <si>
    <t>annual survey of hours and earnings  - workplace analysis</t>
  </si>
  <si>
    <t>ONS Crown Copyright Reserved [from Nomis on 1 August 2012]</t>
  </si>
  <si>
    <t>Aged 16 - 64</t>
  </si>
  <si>
    <t>%</t>
  </si>
  <si>
    <t>Cheshire West and Chester</t>
  </si>
  <si>
    <t>IGNORE - SUPERCEDED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</si>
</sst>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mmmm\ yyyy"/>
    <numFmt numFmtId="167" formatCode="0_)"/>
    <numFmt numFmtId="168" formatCode="#,##0.000000"/>
  </numFmts>
  <fonts count="21" x14ac:knownFonts="1">
    <font>
      <sz val="10"/>
      <name val="Arial"/>
    </font>
    <font>
      <sz val="10"/>
      <name val="Microsoft Sans Serif"/>
    </font>
    <font>
      <b/>
      <sz val="12"/>
      <name val="Arial"/>
      <family val="2"/>
    </font>
    <font>
      <b/>
      <sz val="10"/>
      <name val="Arial"/>
      <family val="2"/>
    </font>
    <font>
      <sz val="10"/>
      <name val="Arial"/>
      <family val="2"/>
    </font>
    <font>
      <sz val="8"/>
      <name val="Arial"/>
      <family val="2"/>
    </font>
    <font>
      <sz val="10"/>
      <name val="MS Sans Serif"/>
      <family val="2"/>
    </font>
    <font>
      <b/>
      <sz val="11"/>
      <name val="Arial"/>
      <family val="2"/>
    </font>
    <font>
      <b/>
      <sz val="14"/>
      <name val="Arial"/>
      <family val="2"/>
    </font>
    <font>
      <i/>
      <sz val="8"/>
      <name val="Arial"/>
      <family val="2"/>
    </font>
    <font>
      <sz val="10"/>
      <name val="Arial"/>
      <family val="2"/>
    </font>
    <font>
      <b/>
      <sz val="10"/>
      <color theme="0"/>
      <name val="Arial"/>
      <family val="2"/>
    </font>
    <font>
      <sz val="10"/>
      <color theme="0"/>
      <name val="Arial"/>
      <family val="2"/>
    </font>
    <font>
      <sz val="14"/>
      <color theme="0"/>
      <name val="Arial"/>
      <family val="2"/>
    </font>
    <font>
      <sz val="10"/>
      <color theme="0" tint="-0.34998626667073579"/>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u/>
      <sz val="10"/>
      <color theme="10"/>
      <name val="Arial"/>
    </font>
    <font>
      <u/>
      <sz val="10"/>
      <color theme="11"/>
      <name val="Arial"/>
    </font>
  </fonts>
  <fills count="13">
    <fill>
      <patternFill patternType="none"/>
    </fill>
    <fill>
      <patternFill patternType="gray125"/>
    </fill>
    <fill>
      <patternFill patternType="solid">
        <fgColor rgb="FFFFFF00"/>
        <bgColor indexed="64"/>
      </patternFill>
    </fill>
    <fill>
      <patternFill patternType="solid">
        <fgColor rgb="FF00800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660066"/>
        <bgColor indexed="64"/>
      </patternFill>
    </fill>
  </fills>
  <borders count="12">
    <border>
      <left/>
      <right/>
      <top/>
      <bottom/>
      <diagonal/>
    </border>
    <border>
      <left/>
      <right/>
      <top style="medium">
        <color rgb="FF008000"/>
      </top>
      <bottom/>
      <diagonal/>
    </border>
    <border>
      <left/>
      <right style="medium">
        <color rgb="FF008000"/>
      </right>
      <top style="medium">
        <color rgb="FF008000"/>
      </top>
      <bottom/>
      <diagonal/>
    </border>
    <border>
      <left style="medium">
        <color rgb="FF008000"/>
      </left>
      <right/>
      <top/>
      <bottom/>
      <diagonal/>
    </border>
    <border>
      <left/>
      <right style="medium">
        <color rgb="FF008000"/>
      </right>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style="medium">
        <color rgb="FF008000"/>
      </left>
      <right/>
      <top style="medium">
        <color rgb="FF008000"/>
      </top>
      <bottom/>
      <diagonal/>
    </border>
    <border>
      <left/>
      <right/>
      <top style="hair">
        <color rgb="FF008000"/>
      </top>
      <bottom style="hair">
        <color rgb="FF008000"/>
      </bottom>
      <diagonal/>
    </border>
    <border>
      <left style="medium">
        <color rgb="FF008000"/>
      </left>
      <right/>
      <top style="hair">
        <color rgb="FF008000"/>
      </top>
      <bottom style="hair">
        <color rgb="FF008000"/>
      </bottom>
      <diagonal/>
    </border>
    <border>
      <left/>
      <right/>
      <top/>
      <bottom style="medium">
        <color auto="1"/>
      </bottom>
      <diagonal/>
    </border>
  </borders>
  <cellStyleXfs count="101">
    <xf numFmtId="0" fontId="0" fillId="0" borderId="0"/>
    <xf numFmtId="43" fontId="4" fillId="0" borderId="0" applyFont="0" applyFill="0" applyBorder="0" applyAlignment="0" applyProtection="0"/>
    <xf numFmtId="0" fontId="3" fillId="0" borderId="0"/>
    <xf numFmtId="0" fontId="3" fillId="0" borderId="0"/>
    <xf numFmtId="0" fontId="4" fillId="0" borderId="0"/>
    <xf numFmtId="0" fontId="6" fillId="0" borderId="0"/>
    <xf numFmtId="9" fontId="1" fillId="0" borderId="0" applyFont="0" applyFill="0" applyBorder="0" applyAlignment="0" applyProtection="0"/>
    <xf numFmtId="0" fontId="4" fillId="0" borderId="0">
      <alignment textRotation="90"/>
    </xf>
    <xf numFmtId="0" fontId="4" fillId="0" borderId="0"/>
    <xf numFmtId="0" fontId="4" fillId="0" borderId="0"/>
    <xf numFmtId="0" fontId="2" fillId="0" borderId="0"/>
    <xf numFmtId="0" fontId="3" fillId="0" borderId="0"/>
    <xf numFmtId="0" fontId="4"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235">
    <xf numFmtId="0" fontId="0" fillId="0" borderId="0" xfId="0"/>
    <xf numFmtId="0" fontId="3" fillId="0" borderId="0" xfId="3" applyAlignment="1">
      <alignment horizontal="right" vertical="center" wrapText="1"/>
    </xf>
    <xf numFmtId="0" fontId="4" fillId="0" borderId="0" xfId="8" applyAlignment="1">
      <alignment horizontal="left" vertical="center"/>
    </xf>
    <xf numFmtId="0" fontId="4" fillId="0" borderId="0" xfId="4"/>
    <xf numFmtId="0" fontId="3" fillId="0" borderId="0" xfId="11" applyAlignment="1">
      <alignment horizontal="left"/>
    </xf>
    <xf numFmtId="164" fontId="4" fillId="0" borderId="0" xfId="4" applyNumberFormat="1" applyAlignment="1">
      <alignment horizontal="right" vertical="center"/>
    </xf>
    <xf numFmtId="0" fontId="3" fillId="0" borderId="0" xfId="3" applyAlignment="1">
      <alignment horizontal="left" vertical="center" wrapText="1"/>
    </xf>
    <xf numFmtId="0" fontId="4" fillId="0" borderId="0" xfId="4" applyAlignment="1">
      <alignment horizontal="left" vertical="center"/>
    </xf>
    <xf numFmtId="0" fontId="4" fillId="0" borderId="0" xfId="9" applyAlignment="1">
      <alignment horizontal="left" vertical="center"/>
    </xf>
    <xf numFmtId="0" fontId="2" fillId="0" borderId="0" xfId="10" applyAlignment="1">
      <alignment horizontal="left" vertical="center"/>
    </xf>
    <xf numFmtId="167" fontId="4" fillId="0" borderId="0" xfId="0" applyNumberFormat="1" applyFont="1" applyFill="1" applyAlignment="1" applyProtection="1">
      <alignment horizontal="left"/>
    </xf>
    <xf numFmtId="0" fontId="4" fillId="0" borderId="0" xfId="5" applyNumberFormat="1" applyFont="1" applyFill="1" applyAlignment="1">
      <alignment horizontal="center"/>
    </xf>
    <xf numFmtId="0" fontId="4" fillId="0" borderId="0" xfId="4" applyFill="1"/>
    <xf numFmtId="165" fontId="4" fillId="0" borderId="0" xfId="6" applyNumberFormat="1" applyFont="1" applyFill="1"/>
    <xf numFmtId="0" fontId="4" fillId="0" borderId="0" xfId="8" applyFill="1" applyAlignment="1">
      <alignment horizontal="left" vertical="center"/>
    </xf>
    <xf numFmtId="0" fontId="0" fillId="0" borderId="0" xfId="0" applyBorder="1"/>
    <xf numFmtId="0" fontId="0" fillId="0" borderId="1" xfId="0" applyBorder="1" applyAlignment="1">
      <alignment horizontal="left"/>
    </xf>
    <xf numFmtId="0" fontId="0" fillId="0" borderId="2" xfId="0" applyBorder="1" applyAlignment="1">
      <alignment horizontal="left"/>
    </xf>
    <xf numFmtId="0" fontId="0" fillId="0" borderId="1" xfId="0" applyBorder="1" applyAlignment="1"/>
    <xf numFmtId="0" fontId="11" fillId="3" borderId="8" xfId="0" applyFont="1" applyFill="1" applyBorder="1" applyAlignment="1"/>
    <xf numFmtId="0" fontId="11" fillId="3" borderId="1" xfId="0" applyFont="1" applyFill="1" applyBorder="1" applyAlignment="1"/>
    <xf numFmtId="0" fontId="7" fillId="0" borderId="0" xfId="0" applyFont="1"/>
    <xf numFmtId="0" fontId="12" fillId="0" borderId="0" xfId="0" applyFont="1"/>
    <xf numFmtId="0" fontId="3" fillId="0" borderId="0" xfId="3" applyFill="1" applyAlignment="1">
      <alignment horizontal="center" vertical="center" wrapText="1"/>
    </xf>
    <xf numFmtId="0" fontId="4" fillId="0" borderId="0" xfId="4" applyFill="1" applyAlignment="1">
      <alignment horizontal="center"/>
    </xf>
    <xf numFmtId="0" fontId="14" fillId="0" borderId="0" xfId="4" applyFont="1" applyFill="1"/>
    <xf numFmtId="0" fontId="14" fillId="0" borderId="0" xfId="4" applyFont="1"/>
    <xf numFmtId="0" fontId="4" fillId="0" borderId="0" xfId="12" applyAlignment="1">
      <alignment horizontal="left"/>
    </xf>
    <xf numFmtId="0" fontId="4" fillId="0" borderId="0" xfId="4" applyAlignment="1">
      <alignment horizontal="right" vertical="center"/>
    </xf>
    <xf numFmtId="0" fontId="4" fillId="0" borderId="0" xfId="4"/>
    <xf numFmtId="0" fontId="3" fillId="0" borderId="0" xfId="3" applyFill="1" applyAlignment="1">
      <alignment horizontal="center" vertical="center" wrapText="1"/>
    </xf>
    <xf numFmtId="0" fontId="3" fillId="0" borderId="0" xfId="4" applyFont="1" applyFill="1" applyAlignment="1">
      <alignment horizontal="center" vertical="center" wrapText="1"/>
    </xf>
    <xf numFmtId="0" fontId="4" fillId="0" borderId="0" xfId="4"/>
    <xf numFmtId="167" fontId="4" fillId="0" borderId="0" xfId="0" applyNumberFormat="1" applyFont="1" applyFill="1" applyAlignment="1" applyProtection="1">
      <alignment horizontal="center"/>
    </xf>
    <xf numFmtId="0" fontId="4" fillId="0" borderId="0" xfId="5" applyFont="1" applyFill="1" applyAlignment="1">
      <alignment horizontal="left"/>
    </xf>
    <xf numFmtId="0" fontId="3" fillId="0" borderId="0" xfId="3" applyFill="1" applyAlignment="1">
      <alignment horizontal="left" vertical="center" wrapText="1"/>
    </xf>
    <xf numFmtId="0" fontId="3" fillId="0" borderId="0" xfId="11" applyFill="1" applyAlignment="1">
      <alignment horizontal="left"/>
    </xf>
    <xf numFmtId="0" fontId="3" fillId="0" borderId="0" xfId="11" applyFill="1" applyAlignment="1">
      <alignment horizontal="center"/>
    </xf>
    <xf numFmtId="0" fontId="4" fillId="0" borderId="0" xfId="11" applyFont="1" applyFill="1" applyAlignment="1">
      <alignment horizontal="left"/>
    </xf>
    <xf numFmtId="0" fontId="4" fillId="0" borderId="0" xfId="4" applyFont="1" applyFill="1"/>
    <xf numFmtId="0" fontId="17" fillId="0" borderId="0" xfId="4" applyFont="1"/>
    <xf numFmtId="0" fontId="18" fillId="4" borderId="0" xfId="3" applyFont="1" applyFill="1" applyAlignment="1">
      <alignment horizontal="center" vertical="center" wrapText="1"/>
    </xf>
    <xf numFmtId="0" fontId="18" fillId="0" borderId="0" xfId="3" applyFont="1" applyAlignment="1">
      <alignment vertical="center" wrapText="1"/>
    </xf>
    <xf numFmtId="0" fontId="17" fillId="0" borderId="0" xfId="0" applyFont="1"/>
    <xf numFmtId="3" fontId="17" fillId="0" borderId="0" xfId="0" applyNumberFormat="1" applyFont="1" applyAlignment="1">
      <alignment horizontal="right" vertical="center"/>
    </xf>
    <xf numFmtId="10" fontId="17" fillId="0" borderId="0" xfId="6" applyNumberFormat="1" applyFont="1"/>
    <xf numFmtId="3" fontId="17" fillId="0" borderId="0" xfId="4" applyNumberFormat="1" applyFont="1" applyFill="1" applyAlignment="1">
      <alignment horizontal="right" vertical="center"/>
    </xf>
    <xf numFmtId="164" fontId="17" fillId="0" borderId="0" xfId="4" applyNumberFormat="1" applyFont="1" applyFill="1" applyAlignment="1">
      <alignment horizontal="right" vertical="center"/>
    </xf>
    <xf numFmtId="9" fontId="17" fillId="0" borderId="0" xfId="6" applyFont="1" applyFill="1" applyAlignment="1">
      <alignment horizontal="right" vertical="center"/>
    </xf>
    <xf numFmtId="0" fontId="18" fillId="0" borderId="0" xfId="3" applyFont="1" applyAlignment="1">
      <alignment horizontal="left" vertical="center" wrapText="1"/>
    </xf>
    <xf numFmtId="3" fontId="17" fillId="2" borderId="0" xfId="0" applyNumberFormat="1" applyFont="1" applyFill="1" applyAlignment="1">
      <alignment horizontal="right" vertical="center"/>
    </xf>
    <xf numFmtId="164" fontId="17" fillId="4" borderId="0" xfId="4" applyNumberFormat="1" applyFont="1" applyFill="1"/>
    <xf numFmtId="0" fontId="17" fillId="4" borderId="0" xfId="4" applyFont="1" applyFill="1"/>
    <xf numFmtId="168" fontId="17" fillId="0" borderId="0" xfId="4" applyNumberFormat="1" applyFont="1" applyFill="1" applyAlignment="1">
      <alignment horizontal="right" vertical="center"/>
    </xf>
    <xf numFmtId="0" fontId="18" fillId="0" borderId="0" xfId="3" applyFont="1" applyFill="1" applyAlignment="1">
      <alignment horizontal="center" vertical="center" wrapText="1"/>
    </xf>
    <xf numFmtId="0" fontId="3" fillId="5" borderId="0" xfId="4" applyFont="1" applyFill="1" applyAlignment="1">
      <alignment vertical="center"/>
    </xf>
    <xf numFmtId="0" fontId="4" fillId="0" borderId="0" xfId="4" applyAlignment="1">
      <alignment vertical="center"/>
    </xf>
    <xf numFmtId="0" fontId="4" fillId="6" borderId="0" xfId="8" applyFill="1" applyAlignment="1">
      <alignment horizontal="left" vertical="center"/>
    </xf>
    <xf numFmtId="0" fontId="3" fillId="0" borderId="0" xfId="3" applyFont="1" applyFill="1" applyAlignment="1">
      <alignment horizontal="center" vertical="center" wrapText="1"/>
    </xf>
    <xf numFmtId="0" fontId="4" fillId="0" borderId="0" xfId="4" applyFont="1"/>
    <xf numFmtId="3" fontId="4" fillId="0" borderId="0" xfId="4" applyNumberFormat="1" applyFont="1" applyFill="1" applyAlignment="1">
      <alignment horizontal="right" vertical="center"/>
    </xf>
    <xf numFmtId="164" fontId="4" fillId="0" borderId="0" xfId="4" applyNumberFormat="1" applyFont="1" applyFill="1" applyAlignment="1">
      <alignment horizontal="right" vertical="center"/>
    </xf>
    <xf numFmtId="3" fontId="4" fillId="0" borderId="0" xfId="4" applyNumberFormat="1" applyFont="1"/>
    <xf numFmtId="0" fontId="3" fillId="7" borderId="0" xfId="3" applyFill="1" applyAlignment="1">
      <alignment horizontal="center" vertical="center" wrapText="1"/>
    </xf>
    <xf numFmtId="0" fontId="3" fillId="7" borderId="0" xfId="3" applyFont="1" applyFill="1" applyAlignment="1">
      <alignment horizontal="center" vertical="center" wrapText="1"/>
    </xf>
    <xf numFmtId="0" fontId="4" fillId="7" borderId="0" xfId="4" applyFill="1"/>
    <xf numFmtId="3" fontId="4" fillId="7" borderId="0" xfId="4" applyNumberFormat="1" applyFont="1" applyFill="1" applyAlignment="1">
      <alignment horizontal="right" vertical="center"/>
    </xf>
    <xf numFmtId="164" fontId="4" fillId="7" borderId="0" xfId="4" applyNumberFormat="1" applyFont="1" applyFill="1" applyAlignment="1">
      <alignment horizontal="right" vertical="center"/>
    </xf>
    <xf numFmtId="0" fontId="4" fillId="7" borderId="0" xfId="4" applyFont="1" applyFill="1"/>
    <xf numFmtId="164" fontId="4" fillId="7" borderId="0" xfId="4" applyNumberFormat="1" applyFill="1"/>
    <xf numFmtId="164" fontId="4" fillId="7" borderId="0" xfId="4" applyNumberFormat="1" applyFont="1" applyFill="1"/>
    <xf numFmtId="164" fontId="4" fillId="7" borderId="0" xfId="4" applyNumberFormat="1" applyFill="1" applyAlignment="1">
      <alignment horizontal="right" vertical="center"/>
    </xf>
    <xf numFmtId="0" fontId="3" fillId="8" borderId="0" xfId="3" applyFont="1" applyFill="1" applyAlignment="1">
      <alignment horizontal="center" vertical="center" wrapText="1"/>
    </xf>
    <xf numFmtId="165" fontId="4" fillId="8" borderId="0" xfId="6" applyNumberFormat="1" applyFont="1" applyFill="1"/>
    <xf numFmtId="3" fontId="4" fillId="8" borderId="0" xfId="4" applyNumberFormat="1" applyFont="1" applyFill="1" applyAlignment="1">
      <alignment horizontal="right" vertical="center"/>
    </xf>
    <xf numFmtId="164" fontId="4" fillId="8" borderId="0" xfId="4" applyNumberFormat="1" applyFont="1" applyFill="1" applyAlignment="1">
      <alignment horizontal="right" vertical="center"/>
    </xf>
    <xf numFmtId="0" fontId="4" fillId="8" borderId="0" xfId="4" applyFont="1" applyFill="1"/>
    <xf numFmtId="10" fontId="4" fillId="8" borderId="0" xfId="6" applyNumberFormat="1" applyFont="1" applyFill="1"/>
    <xf numFmtId="165" fontId="4" fillId="8" borderId="0" xfId="6" applyNumberFormat="1" applyFont="1" applyFill="1" applyAlignment="1">
      <alignment horizontal="right" vertical="center"/>
    </xf>
    <xf numFmtId="0" fontId="3" fillId="9" borderId="0" xfId="3" applyFont="1" applyFill="1" applyAlignment="1">
      <alignment horizontal="center" vertical="center" wrapText="1"/>
    </xf>
    <xf numFmtId="165" fontId="4" fillId="9" borderId="0" xfId="6" applyNumberFormat="1" applyFont="1" applyFill="1"/>
    <xf numFmtId="3" fontId="4" fillId="9" borderId="0" xfId="4" applyNumberFormat="1" applyFont="1" applyFill="1" applyAlignment="1">
      <alignment horizontal="right" vertical="center"/>
    </xf>
    <xf numFmtId="164" fontId="4" fillId="9" borderId="0" xfId="4" applyNumberFormat="1" applyFont="1" applyFill="1" applyAlignment="1">
      <alignment horizontal="right" vertical="center"/>
    </xf>
    <xf numFmtId="0" fontId="4" fillId="9" borderId="0" xfId="4" applyFont="1" applyFill="1"/>
    <xf numFmtId="10" fontId="4" fillId="9" borderId="0" xfId="6" applyNumberFormat="1" applyFont="1" applyFill="1"/>
    <xf numFmtId="165" fontId="4" fillId="9" borderId="0" xfId="6" applyNumberFormat="1" applyFont="1" applyFill="1" applyAlignment="1">
      <alignment horizontal="right" vertical="center"/>
    </xf>
    <xf numFmtId="0" fontId="3" fillId="10" borderId="0" xfId="3" applyFont="1" applyFill="1" applyAlignment="1">
      <alignment horizontal="center" vertical="center" wrapText="1"/>
    </xf>
    <xf numFmtId="9" fontId="4" fillId="10" borderId="0" xfId="6" applyFont="1" applyFill="1" applyAlignment="1">
      <alignment horizontal="right" vertical="center"/>
    </xf>
    <xf numFmtId="3" fontId="4" fillId="10" borderId="0" xfId="4" applyNumberFormat="1" applyFont="1" applyFill="1" applyAlignment="1">
      <alignment horizontal="right" vertical="center"/>
    </xf>
    <xf numFmtId="164" fontId="4" fillId="10" borderId="0" xfId="4" applyNumberFormat="1" applyFont="1" applyFill="1" applyAlignment="1">
      <alignment horizontal="right" vertical="center"/>
    </xf>
    <xf numFmtId="0" fontId="4" fillId="10" borderId="0" xfId="4" applyFont="1" applyFill="1"/>
    <xf numFmtId="0" fontId="4" fillId="10" borderId="0" xfId="0" applyFont="1" applyFill="1"/>
    <xf numFmtId="164" fontId="4" fillId="10" borderId="0" xfId="4" applyNumberFormat="1" applyFont="1" applyFill="1"/>
    <xf numFmtId="4" fontId="4" fillId="10" borderId="0" xfId="4" applyNumberFormat="1" applyFont="1" applyFill="1"/>
    <xf numFmtId="164" fontId="4" fillId="10" borderId="0" xfId="0" applyNumberFormat="1" applyFont="1" applyFill="1" applyAlignment="1">
      <alignment horizontal="right" vertical="center"/>
    </xf>
    <xf numFmtId="164" fontId="4" fillId="10" borderId="0" xfId="0" applyNumberFormat="1" applyFont="1" applyFill="1" applyAlignment="1">
      <alignment horizontal="left" vertical="center"/>
    </xf>
    <xf numFmtId="0" fontId="0" fillId="0" borderId="0" xfId="0" applyAlignment="1">
      <alignment horizontal="lef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horizontal="right" vertical="center"/>
    </xf>
    <xf numFmtId="0" fontId="4" fillId="0" borderId="0" xfId="4"/>
    <xf numFmtId="0" fontId="2" fillId="0" borderId="0" xfId="10" applyAlignment="1">
      <alignment horizontal="left" vertical="center"/>
    </xf>
    <xf numFmtId="0" fontId="4" fillId="0" borderId="0" xfId="9" applyAlignment="1">
      <alignment horizontal="left" vertical="center"/>
    </xf>
    <xf numFmtId="0" fontId="4" fillId="0" borderId="0" xfId="4" applyAlignment="1">
      <alignment horizontal="left" vertical="center"/>
    </xf>
    <xf numFmtId="166" fontId="3" fillId="0" borderId="0" xfId="3" applyNumberFormat="1" applyAlignment="1">
      <alignment horizontal="left" vertical="center" wrapText="1"/>
    </xf>
    <xf numFmtId="0" fontId="3" fillId="0" borderId="0" xfId="3" applyAlignment="1">
      <alignment horizontal="right" vertical="center" wrapText="1"/>
    </xf>
    <xf numFmtId="0" fontId="4" fillId="0" borderId="0" xfId="8" applyAlignment="1">
      <alignment horizontal="left" vertical="center"/>
    </xf>
    <xf numFmtId="3" fontId="4" fillId="0" borderId="0" xfId="4" applyNumberFormat="1" applyAlignment="1">
      <alignment horizontal="right" vertical="center"/>
    </xf>
    <xf numFmtId="164" fontId="4" fillId="0" borderId="0" xfId="4" applyNumberFormat="1" applyAlignment="1">
      <alignment horizontal="right" vertical="center"/>
    </xf>
    <xf numFmtId="0" fontId="4" fillId="0" borderId="0" xfId="12" applyAlignment="1">
      <alignment horizontal="left"/>
    </xf>
    <xf numFmtId="0" fontId="4" fillId="0" borderId="0" xfId="4"/>
    <xf numFmtId="0" fontId="2" fillId="0" borderId="0" xfId="10" applyAlignment="1">
      <alignment horizontal="left" vertical="center"/>
    </xf>
    <xf numFmtId="0" fontId="4" fillId="0" borderId="0" xfId="9" applyAlignment="1">
      <alignment horizontal="left" vertical="center"/>
    </xf>
    <xf numFmtId="0" fontId="4" fillId="0" borderId="0" xfId="4" applyAlignment="1">
      <alignment horizontal="left" vertical="center"/>
    </xf>
    <xf numFmtId="0" fontId="3" fillId="0" borderId="0" xfId="3" applyAlignment="1">
      <alignment horizontal="left" vertical="center" wrapText="1"/>
    </xf>
    <xf numFmtId="0" fontId="3" fillId="0" borderId="0" xfId="3" applyAlignment="1">
      <alignment horizontal="right" vertical="center" wrapText="1"/>
    </xf>
    <xf numFmtId="0" fontId="4" fillId="0" borderId="0" xfId="8" applyAlignment="1">
      <alignment horizontal="left" vertical="center"/>
    </xf>
    <xf numFmtId="0" fontId="4" fillId="0" borderId="0" xfId="4" applyAlignment="1">
      <alignment horizontal="right" vertical="center"/>
    </xf>
    <xf numFmtId="3" fontId="4" fillId="0" borderId="0" xfId="4" applyNumberFormat="1" applyAlignment="1">
      <alignment horizontal="right" vertical="center"/>
    </xf>
    <xf numFmtId="164" fontId="4" fillId="0" borderId="0" xfId="4" applyNumberFormat="1" applyAlignment="1">
      <alignment horizontal="right" vertical="center"/>
    </xf>
    <xf numFmtId="0" fontId="4" fillId="0" borderId="0" xfId="12" applyAlignment="1">
      <alignment horizontal="left"/>
    </xf>
    <xf numFmtId="0" fontId="4" fillId="0" borderId="0" xfId="8" applyFill="1" applyAlignment="1">
      <alignment horizontal="center" vertical="center"/>
    </xf>
    <xf numFmtId="0" fontId="0" fillId="11" borderId="3" xfId="0" applyFill="1" applyBorder="1"/>
    <xf numFmtId="0" fontId="0" fillId="11" borderId="0" xfId="0" applyFill="1" applyBorder="1"/>
    <xf numFmtId="0" fontId="0" fillId="11" borderId="4" xfId="0" applyFill="1" applyBorder="1"/>
    <xf numFmtId="0" fontId="0" fillId="11" borderId="0" xfId="0" applyFill="1"/>
    <xf numFmtId="0" fontId="4" fillId="11" borderId="9" xfId="0" applyFont="1" applyFill="1" applyBorder="1"/>
    <xf numFmtId="0" fontId="0" fillId="11" borderId="9" xfId="0" applyFill="1" applyBorder="1"/>
    <xf numFmtId="0" fontId="4" fillId="11" borderId="0" xfId="0" applyFont="1" applyFill="1" applyBorder="1" applyAlignment="1">
      <alignment horizontal="left"/>
    </xf>
    <xf numFmtId="0" fontId="0" fillId="11" borderId="5" xfId="0" applyFill="1" applyBorder="1"/>
    <xf numFmtId="0" fontId="0" fillId="11" borderId="6" xfId="0" applyFill="1" applyBorder="1"/>
    <xf numFmtId="0" fontId="0" fillId="11" borderId="7" xfId="0" applyFill="1" applyBorder="1"/>
    <xf numFmtId="0" fontId="4" fillId="11" borderId="1" xfId="0" applyFont="1" applyFill="1" applyBorder="1" applyAlignment="1"/>
    <xf numFmtId="0" fontId="4" fillId="11" borderId="1" xfId="0" applyFont="1" applyFill="1" applyBorder="1" applyAlignment="1">
      <alignment horizontal="left"/>
    </xf>
    <xf numFmtId="0" fontId="4" fillId="11" borderId="2" xfId="0" applyFont="1" applyFill="1" applyBorder="1" applyAlignment="1">
      <alignment horizontal="left"/>
    </xf>
    <xf numFmtId="0" fontId="0" fillId="11" borderId="0" xfId="0" applyFill="1" applyBorder="1" applyAlignment="1">
      <alignment horizontal="left"/>
    </xf>
    <xf numFmtId="0" fontId="0" fillId="11" borderId="1" xfId="0" applyFill="1" applyBorder="1" applyAlignment="1"/>
    <xf numFmtId="0" fontId="0" fillId="11" borderId="1" xfId="0" applyFill="1" applyBorder="1" applyAlignment="1">
      <alignment horizontal="left"/>
    </xf>
    <xf numFmtId="0" fontId="0" fillId="11" borderId="2" xfId="0" applyFill="1" applyBorder="1" applyAlignment="1">
      <alignment horizontal="left"/>
    </xf>
    <xf numFmtId="0" fontId="0" fillId="11" borderId="4" xfId="0" applyFill="1" applyBorder="1" applyAlignment="1">
      <alignment horizontal="left"/>
    </xf>
    <xf numFmtId="0" fontId="0" fillId="11" borderId="3" xfId="0" applyFill="1" applyBorder="1" applyAlignment="1">
      <alignment horizontal="left"/>
    </xf>
    <xf numFmtId="0" fontId="0" fillId="11" borderId="0" xfId="0" applyFill="1" applyBorder="1" applyAlignment="1">
      <alignment horizontal="center"/>
    </xf>
    <xf numFmtId="0" fontId="4" fillId="11" borderId="0" xfId="0" applyFont="1" applyFill="1" applyBorder="1"/>
    <xf numFmtId="0" fontId="0" fillId="11" borderId="1" xfId="0" applyFill="1" applyBorder="1"/>
    <xf numFmtId="0" fontId="0" fillId="11" borderId="2" xfId="0" applyFill="1" applyBorder="1"/>
    <xf numFmtId="0" fontId="4" fillId="11" borderId="0" xfId="0" applyFont="1" applyFill="1" applyAlignment="1">
      <alignment horizontal="left" vertical="top" wrapText="1"/>
    </xf>
    <xf numFmtId="0" fontId="4" fillId="11" borderId="0" xfId="0" applyFont="1" applyFill="1" applyAlignment="1">
      <alignment wrapText="1"/>
    </xf>
    <xf numFmtId="0" fontId="3" fillId="11" borderId="0" xfId="0" applyFont="1" applyFill="1"/>
    <xf numFmtId="0" fontId="4" fillId="11" borderId="0" xfId="0" quotePrefix="1" applyFont="1" applyFill="1"/>
    <xf numFmtId="0" fontId="4" fillId="11" borderId="0" xfId="0" applyFont="1" applyFill="1" applyAlignment="1"/>
    <xf numFmtId="0" fontId="0" fillId="11" borderId="0" xfId="0" applyFill="1" applyAlignment="1"/>
    <xf numFmtId="0" fontId="4" fillId="11" borderId="0" xfId="0" applyFont="1" applyFill="1"/>
    <xf numFmtId="0" fontId="9" fillId="11" borderId="0" xfId="0" applyFont="1" applyFill="1"/>
    <xf numFmtId="0" fontId="3" fillId="0" borderId="0" xfId="3" applyFont="1" applyFill="1" applyAlignment="1">
      <alignment horizontal="right" vertical="center" wrapText="1"/>
    </xf>
    <xf numFmtId="0" fontId="3" fillId="0" borderId="0" xfId="4" applyFont="1" applyFill="1"/>
    <xf numFmtId="0" fontId="3" fillId="0" borderId="0" xfId="4" applyFont="1" applyFill="1" applyAlignment="1">
      <alignment horizontal="right" vertical="center"/>
    </xf>
    <xf numFmtId="0" fontId="7" fillId="11" borderId="0" xfId="0" applyFont="1" applyFill="1"/>
    <xf numFmtId="0" fontId="4" fillId="0" borderId="11" xfId="4" applyBorder="1"/>
    <xf numFmtId="0" fontId="4" fillId="0" borderId="11" xfId="4" applyFill="1" applyBorder="1"/>
    <xf numFmtId="0" fontId="4" fillId="0" borderId="11" xfId="4" applyFill="1" applyBorder="1" applyAlignment="1">
      <alignment horizontal="center"/>
    </xf>
    <xf numFmtId="0" fontId="4" fillId="7" borderId="11" xfId="4" applyFill="1" applyBorder="1"/>
    <xf numFmtId="0" fontId="4" fillId="7" borderId="11" xfId="4" applyFont="1" applyFill="1" applyBorder="1"/>
    <xf numFmtId="0" fontId="4" fillId="0" borderId="11" xfId="4" applyFont="1" applyFill="1" applyBorder="1"/>
    <xf numFmtId="0" fontId="4" fillId="8" borderId="11" xfId="4" applyFont="1" applyFill="1" applyBorder="1"/>
    <xf numFmtId="0" fontId="4" fillId="9" borderId="11" xfId="4" applyFont="1" applyFill="1" applyBorder="1"/>
    <xf numFmtId="0" fontId="4" fillId="10" borderId="11" xfId="4" applyFont="1" applyFill="1" applyBorder="1"/>
    <xf numFmtId="0" fontId="4" fillId="0" borderId="11" xfId="4" applyFont="1" applyBorder="1"/>
    <xf numFmtId="0" fontId="14" fillId="0" borderId="11" xfId="4" applyFont="1" applyBorder="1"/>
    <xf numFmtId="0" fontId="18" fillId="0" borderId="11" xfId="3" applyFont="1" applyBorder="1" applyAlignment="1">
      <alignment vertical="center" wrapText="1"/>
    </xf>
    <xf numFmtId="0" fontId="17" fillId="0" borderId="11" xfId="0" applyFont="1" applyBorder="1"/>
    <xf numFmtId="3" fontId="17" fillId="0" borderId="11" xfId="0" applyNumberFormat="1" applyFont="1" applyBorder="1" applyAlignment="1">
      <alignment horizontal="right" vertical="center"/>
    </xf>
    <xf numFmtId="0" fontId="17" fillId="0" borderId="11" xfId="4" applyFont="1" applyBorder="1"/>
    <xf numFmtId="0" fontId="4" fillId="0" borderId="0" xfId="4"/>
    <xf numFmtId="0" fontId="4" fillId="0" borderId="0" xfId="4"/>
    <xf numFmtId="0" fontId="4" fillId="2" borderId="0" xfId="4" applyFill="1"/>
    <xf numFmtId="0" fontId="4" fillId="2" borderId="0" xfId="5" applyNumberFormat="1" applyFont="1" applyFill="1" applyAlignment="1">
      <alignment horizontal="left"/>
    </xf>
    <xf numFmtId="0" fontId="3" fillId="5" borderId="0" xfId="0" applyFont="1" applyFill="1" applyAlignment="1">
      <alignment wrapText="1"/>
    </xf>
    <xf numFmtId="10" fontId="4" fillId="10" borderId="0" xfId="6" applyNumberFormat="1" applyFont="1" applyFill="1" applyAlignment="1">
      <alignment horizontal="right" vertical="center"/>
    </xf>
    <xf numFmtId="0" fontId="4" fillId="0" borderId="0" xfId="4"/>
    <xf numFmtId="0" fontId="0" fillId="0" borderId="0" xfId="0"/>
    <xf numFmtId="0" fontId="3" fillId="0" borderId="0" xfId="0" applyFont="1"/>
    <xf numFmtId="0" fontId="3" fillId="0" borderId="0" xfId="3" applyFill="1" applyAlignment="1">
      <alignment vertical="center" wrapText="1"/>
    </xf>
    <xf numFmtId="0" fontId="3" fillId="0" borderId="0" xfId="4" applyFont="1" applyFill="1" applyAlignment="1">
      <alignment vertical="center" wrapText="1"/>
    </xf>
    <xf numFmtId="0" fontId="3" fillId="0" borderId="0" xfId="3" applyFont="1" applyFill="1" applyAlignment="1">
      <alignment vertical="center" wrapText="1"/>
    </xf>
    <xf numFmtId="0" fontId="2" fillId="0" borderId="0" xfId="10"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right" vertical="center" wrapText="1"/>
    </xf>
    <xf numFmtId="0" fontId="4" fillId="0" borderId="0" xfId="4"/>
    <xf numFmtId="0" fontId="0" fillId="0" borderId="0" xfId="0"/>
    <xf numFmtId="9" fontId="4" fillId="8" borderId="0" xfId="6" applyFont="1" applyFill="1"/>
    <xf numFmtId="0" fontId="0" fillId="0" borderId="0" xfId="8" applyFont="1" applyAlignment="1">
      <alignment horizontal="left" vertical="center"/>
    </xf>
    <xf numFmtId="0" fontId="13" fillId="3" borderId="0" xfId="0" applyFont="1" applyFill="1" applyAlignment="1">
      <alignment horizontal="center"/>
    </xf>
    <xf numFmtId="0" fontId="5" fillId="11" borderId="9" xfId="0" applyFont="1" applyFill="1" applyBorder="1" applyAlignment="1">
      <alignment horizontal="center" vertical="center" textRotation="90"/>
    </xf>
    <xf numFmtId="0" fontId="2" fillId="4" borderId="0" xfId="0" applyFont="1" applyFill="1" applyAlignment="1">
      <alignment horizontal="center"/>
    </xf>
    <xf numFmtId="0" fontId="4" fillId="11" borderId="0" xfId="0" applyFont="1" applyFill="1" applyAlignment="1">
      <alignment horizontal="left" vertical="top" wrapText="1"/>
    </xf>
    <xf numFmtId="0" fontId="0" fillId="11" borderId="9" xfId="0" applyFill="1" applyBorder="1" applyAlignment="1">
      <alignment horizontal="center"/>
    </xf>
    <xf numFmtId="0" fontId="2" fillId="11" borderId="0" xfId="0" applyFont="1" applyFill="1" applyAlignment="1">
      <alignment horizontal="center" vertical="center"/>
    </xf>
    <xf numFmtId="0" fontId="0" fillId="11" borderId="0" xfId="0" applyFill="1" applyAlignment="1">
      <alignment horizontal="left"/>
    </xf>
    <xf numFmtId="0" fontId="0" fillId="11" borderId="0" xfId="0" applyFill="1" applyAlignment="1">
      <alignment horizontal="center"/>
    </xf>
    <xf numFmtId="0" fontId="8" fillId="11" borderId="0" xfId="0" applyFont="1" applyFill="1" applyAlignment="1">
      <alignment horizontal="left" vertical="center"/>
    </xf>
    <xf numFmtId="0" fontId="0" fillId="11" borderId="10" xfId="0" applyFill="1" applyBorder="1" applyAlignment="1">
      <alignment horizontal="left" vertical="center"/>
    </xf>
    <xf numFmtId="0" fontId="0" fillId="11" borderId="9" xfId="0" applyFill="1" applyBorder="1" applyAlignment="1">
      <alignment horizontal="left" vertical="center"/>
    </xf>
    <xf numFmtId="0" fontId="4" fillId="11" borderId="0" xfId="0" applyFont="1" applyFill="1" applyAlignment="1">
      <alignment horizontal="left"/>
    </xf>
    <xf numFmtId="0" fontId="4" fillId="11" borderId="9" xfId="0" applyFont="1" applyFill="1" applyBorder="1" applyAlignment="1">
      <alignment horizontal="center" vertical="center"/>
    </xf>
    <xf numFmtId="0" fontId="11" fillId="3" borderId="8" xfId="0" applyFont="1" applyFill="1" applyBorder="1" applyAlignment="1">
      <alignment horizontal="left"/>
    </xf>
    <xf numFmtId="0" fontId="11" fillId="3" borderId="1" xfId="0" applyFont="1" applyFill="1" applyBorder="1" applyAlignment="1">
      <alignment horizontal="left"/>
    </xf>
    <xf numFmtId="0" fontId="4" fillId="11" borderId="10" xfId="0" applyFont="1" applyFill="1" applyBorder="1" applyAlignment="1"/>
    <xf numFmtId="0" fontId="4" fillId="11" borderId="9" xfId="0" applyFont="1" applyFill="1" applyBorder="1" applyAlignment="1"/>
    <xf numFmtId="2" fontId="0" fillId="11" borderId="9" xfId="0" applyNumberFormat="1" applyFill="1" applyBorder="1" applyAlignment="1">
      <alignment horizontal="center" vertical="center"/>
    </xf>
    <xf numFmtId="2" fontId="0" fillId="11" borderId="9" xfId="0" applyNumberFormat="1" applyFill="1" applyBorder="1" applyAlignment="1">
      <alignment horizontal="center"/>
    </xf>
    <xf numFmtId="0" fontId="0" fillId="11" borderId="10" xfId="0" applyFill="1" applyBorder="1" applyAlignment="1">
      <alignment horizontal="left"/>
    </xf>
    <xf numFmtId="0" fontId="0" fillId="11" borderId="9" xfId="0" applyFill="1" applyBorder="1" applyAlignment="1">
      <alignment horizontal="left"/>
    </xf>
    <xf numFmtId="10" fontId="10" fillId="11" borderId="9" xfId="6" applyNumberFormat="1" applyFont="1" applyFill="1" applyBorder="1" applyAlignment="1">
      <alignment horizontal="center" vertical="center"/>
    </xf>
    <xf numFmtId="0" fontId="0" fillId="11" borderId="10" xfId="0" applyFill="1" applyBorder="1" applyAlignment="1"/>
    <xf numFmtId="0" fontId="0" fillId="11" borderId="9" xfId="0" applyFill="1" applyBorder="1" applyAlignment="1"/>
    <xf numFmtId="10" fontId="10" fillId="11" borderId="9" xfId="6" applyNumberFormat="1" applyFont="1" applyFill="1" applyBorder="1" applyAlignment="1">
      <alignment horizontal="center"/>
    </xf>
    <xf numFmtId="0" fontId="11" fillId="3" borderId="8" xfId="0" applyFont="1" applyFill="1" applyBorder="1" applyAlignment="1">
      <alignment horizontal="left" wrapText="1"/>
    </xf>
    <xf numFmtId="0" fontId="11" fillId="3" borderId="1" xfId="0" applyFont="1" applyFill="1" applyBorder="1" applyAlignment="1">
      <alignment horizontal="left" wrapText="1"/>
    </xf>
    <xf numFmtId="0" fontId="11" fillId="3" borderId="3" xfId="0" applyFont="1" applyFill="1" applyBorder="1" applyAlignment="1">
      <alignment horizontal="left" wrapText="1"/>
    </xf>
    <xf numFmtId="0" fontId="11" fillId="3" borderId="0" xfId="0" applyFont="1" applyFill="1" applyBorder="1" applyAlignment="1">
      <alignment horizontal="left" wrapText="1"/>
    </xf>
    <xf numFmtId="0" fontId="4" fillId="11" borderId="10" xfId="0" applyFont="1" applyFill="1" applyBorder="1" applyAlignment="1">
      <alignment horizontal="left"/>
    </xf>
    <xf numFmtId="0" fontId="4" fillId="11" borderId="9" xfId="0" applyFont="1" applyFill="1" applyBorder="1" applyAlignment="1">
      <alignment horizontal="left"/>
    </xf>
    <xf numFmtId="0" fontId="5" fillId="11" borderId="9" xfId="0" applyFont="1" applyFill="1" applyBorder="1" applyAlignment="1">
      <alignment horizontal="left" vertical="center" textRotation="90"/>
    </xf>
    <xf numFmtId="0" fontId="3" fillId="0" borderId="0" xfId="3" applyFont="1" applyAlignment="1">
      <alignment horizontal="center" vertical="center" wrapText="1"/>
    </xf>
    <xf numFmtId="0" fontId="0" fillId="0" borderId="0" xfId="0"/>
    <xf numFmtId="0" fontId="18" fillId="0" borderId="0" xfId="3" applyFont="1" applyFill="1" applyAlignment="1">
      <alignment horizontal="left" vertical="center" wrapText="1"/>
    </xf>
    <xf numFmtId="0" fontId="3" fillId="7" borderId="0" xfId="3" applyFill="1" applyAlignment="1">
      <alignment horizontal="center" vertical="center" wrapText="1"/>
    </xf>
    <xf numFmtId="0" fontId="3" fillId="8" borderId="0" xfId="4" applyFont="1" applyFill="1" applyAlignment="1">
      <alignment horizontal="center" vertical="center" wrapText="1"/>
    </xf>
    <xf numFmtId="0" fontId="3" fillId="9" borderId="0" xfId="4" applyFont="1" applyFill="1" applyAlignment="1">
      <alignment horizontal="center" vertical="center" wrapText="1"/>
    </xf>
    <xf numFmtId="0" fontId="3" fillId="10" borderId="0" xfId="3" applyFont="1" applyFill="1" applyAlignment="1">
      <alignment horizontal="center" vertical="center" wrapText="1"/>
    </xf>
    <xf numFmtId="0" fontId="3" fillId="0" borderId="0" xfId="4" applyFont="1" applyAlignment="1">
      <alignment horizontal="center"/>
    </xf>
    <xf numFmtId="0" fontId="3" fillId="0" borderId="0" xfId="3" applyAlignment="1">
      <alignment horizontal="center" vertical="center" wrapText="1"/>
    </xf>
    <xf numFmtId="0" fontId="4" fillId="0" borderId="0" xfId="4"/>
    <xf numFmtId="166" fontId="3" fillId="0" borderId="0" xfId="3" applyNumberFormat="1" applyAlignment="1">
      <alignment horizontal="center" vertical="center" wrapText="1"/>
    </xf>
    <xf numFmtId="0" fontId="11" fillId="12" borderId="0" xfId="0" applyFont="1" applyFill="1" applyAlignment="1">
      <alignment horizontal="center"/>
    </xf>
  </cellXfs>
  <cellStyles count="101">
    <cellStyle name="Comma 3" xfId="1"/>
    <cellStyle name="Data_Total" xfId="2"/>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Headings" xfId="3"/>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Normal" xfId="0" builtinId="0"/>
    <cellStyle name="Normal 2" xfId="4"/>
    <cellStyle name="Normal_Dist_OA_Jun_05_class" xfId="5"/>
    <cellStyle name="Percent" xfId="6" builtinId="5"/>
    <cellStyle name="Row_CategoryHeadings" xfId="7"/>
    <cellStyle name="Row_Headings" xfId="8"/>
    <cellStyle name="Source" xfId="9"/>
    <cellStyle name="Table_Name" xfId="10"/>
    <cellStyle name="Warnings" xfId="11"/>
    <cellStyle name="Warnings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2412242329401"/>
          <c:y val="0.13741503465912899"/>
          <c:w val="0.77599755709206697"/>
          <c:h val="0.569524003048005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(uppertier!$A$20,uppertier!$A$22:$A$24)</c:f>
              <c:strCache>
                <c:ptCount val="4"/>
                <c:pt idx="0">
                  <c:v>Blackpool</c:v>
                </c:pt>
                <c:pt idx="1">
                  <c:v>Upper Tier</c:v>
                </c:pt>
                <c:pt idx="2">
                  <c:v>Urban</c:v>
                </c:pt>
                <c:pt idx="3">
                  <c:v>Unitary</c:v>
                </c:pt>
              </c:strCache>
            </c:strRef>
          </c:cat>
          <c:val>
            <c:numRef>
              <c:f>(uppertier!$I$20,uppertier!$I$22:$I$24)</c:f>
              <c:numCache>
                <c:formatCode>0.00</c:formatCode>
                <c:ptCount val="4"/>
                <c:pt idx="0">
                  <c:v>381.3</c:v>
                </c:pt>
                <c:pt idx="1">
                  <c:v>502.90399999999983</c:v>
                </c:pt>
                <c:pt idx="2">
                  <c:v>518.32641509433938</c:v>
                </c:pt>
                <c:pt idx="3">
                  <c:v>487.52363636363646</c:v>
                </c:pt>
              </c:numCache>
            </c:numRef>
          </c:val>
        </c:ser>
        <c:dLbls>
          <c:showLegendKey val="0"/>
          <c:showVal val="0"/>
          <c:showCatName val="0"/>
          <c:showSerName val="0"/>
          <c:showPercent val="0"/>
          <c:showBubbleSize val="0"/>
        </c:dLbls>
        <c:gapWidth val="25"/>
        <c:axId val="98842496"/>
        <c:axId val="98844032"/>
      </c:barChart>
      <c:catAx>
        <c:axId val="98842496"/>
        <c:scaling>
          <c:orientation val="minMax"/>
        </c:scaling>
        <c:delete val="1"/>
        <c:axPos val="b"/>
        <c:numFmt formatCode="General" sourceLinked="1"/>
        <c:majorTickMark val="out"/>
        <c:minorTickMark val="none"/>
        <c:tickLblPos val="nextTo"/>
        <c:crossAx val="98844032"/>
        <c:crosses val="autoZero"/>
        <c:auto val="1"/>
        <c:lblAlgn val="ctr"/>
        <c:lblOffset val="100"/>
        <c:noMultiLvlLbl val="0"/>
      </c:catAx>
      <c:valAx>
        <c:axId val="98844032"/>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8424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56677807360399"/>
          <c:y val="0.15196128919904001"/>
          <c:w val="0.50697692659010196"/>
          <c:h val="0.61750295431080604"/>
        </c:manualLayout>
      </c:layout>
      <c:radarChart>
        <c:radarStyle val="marker"/>
        <c:varyColors val="0"/>
        <c:ser>
          <c:idx val="3"/>
          <c:order val="0"/>
          <c:marker>
            <c:symbol val="none"/>
          </c:marker>
          <c:cat>
            <c:strRef>
              <c:f>lowertier!$R$11:$R$14</c:f>
              <c:strCache>
                <c:ptCount val="4"/>
                <c:pt idx="0">
                  <c:v>Weekly Pay</c:v>
                </c:pt>
                <c:pt idx="1">
                  <c:v>%age of population that is working age</c:v>
                </c:pt>
                <c:pt idx="2">
                  <c:v>%age of population receiving JSA</c:v>
                </c:pt>
                <c:pt idx="3">
                  <c:v>public sector jobs as % of population</c:v>
                </c:pt>
              </c:strCache>
            </c:strRef>
          </c:cat>
          <c:val>
            <c:numRef>
              <c:f>lowertier!$B$7:$B$10</c:f>
              <c:numCache>
                <c:formatCode>General</c:formatCode>
                <c:ptCount val="4"/>
                <c:pt idx="0">
                  <c:v>194</c:v>
                </c:pt>
                <c:pt idx="1">
                  <c:v>121</c:v>
                </c:pt>
                <c:pt idx="2">
                  <c:v>155</c:v>
                </c:pt>
                <c:pt idx="3">
                  <c:v>71</c:v>
                </c:pt>
              </c:numCache>
            </c:numRef>
          </c:val>
        </c:ser>
        <c:dLbls>
          <c:showLegendKey val="0"/>
          <c:showVal val="0"/>
          <c:showCatName val="0"/>
          <c:showSerName val="0"/>
          <c:showPercent val="0"/>
          <c:showBubbleSize val="0"/>
        </c:dLbls>
        <c:axId val="108857984"/>
        <c:axId val="108867968"/>
      </c:radarChart>
      <c:catAx>
        <c:axId val="108857984"/>
        <c:scaling>
          <c:orientation val="minMax"/>
        </c:scaling>
        <c:delete val="0"/>
        <c:axPos val="b"/>
        <c:majorGridlines/>
        <c:numFmt formatCode="General" sourceLinked="1"/>
        <c:majorTickMark val="out"/>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08867968"/>
        <c:crosses val="autoZero"/>
        <c:auto val="0"/>
        <c:lblAlgn val="ctr"/>
        <c:lblOffset val="100"/>
        <c:noMultiLvlLbl val="0"/>
      </c:catAx>
      <c:valAx>
        <c:axId val="108867968"/>
        <c:scaling>
          <c:orientation val="minMax"/>
          <c:max val="201"/>
          <c:min val="0"/>
        </c:scaling>
        <c:delete val="0"/>
        <c:axPos val="l"/>
        <c:majorGridlines>
          <c:spPr>
            <a:ln>
              <a:solidFill>
                <a:sysClr val="windowText" lastClr="000000">
                  <a:tint val="75000"/>
                  <a:shade val="95000"/>
                  <a:satMod val="105000"/>
                </a:sysClr>
              </a:solidFill>
            </a:ln>
          </c:spPr>
        </c:majorGridlines>
        <c:numFmt formatCode="General" sourceLinked="1"/>
        <c:majorTickMark val="none"/>
        <c:minorTickMark val="none"/>
        <c:tickLblPos val="none"/>
        <c:crossAx val="108857984"/>
        <c:crosses val="autoZero"/>
        <c:crossBetween val="between"/>
        <c:majorUnit val="20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2412242329401"/>
          <c:y val="0.13741503465912899"/>
          <c:w val="0.77599755709206697"/>
          <c:h val="0.569524003048005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(uppertier!$A$20,uppertier!$A$22:$A$24)</c:f>
              <c:strCache>
                <c:ptCount val="4"/>
                <c:pt idx="0">
                  <c:v>Blackpool</c:v>
                </c:pt>
                <c:pt idx="1">
                  <c:v>Upper Tier</c:v>
                </c:pt>
                <c:pt idx="2">
                  <c:v>Urban</c:v>
                </c:pt>
                <c:pt idx="3">
                  <c:v>Unitary</c:v>
                </c:pt>
              </c:strCache>
            </c:strRef>
          </c:cat>
          <c:val>
            <c:numRef>
              <c:f>(uppertier!$I$31,uppertier!$I$33:$I$35)</c:f>
              <c:numCache>
                <c:formatCode>0.00%</c:formatCode>
                <c:ptCount val="4"/>
                <c:pt idx="0">
                  <c:v>0.623</c:v>
                </c:pt>
                <c:pt idx="1">
                  <c:v>0.65464900662251668</c:v>
                </c:pt>
                <c:pt idx="2">
                  <c:v>0.66628301886792463</c:v>
                </c:pt>
                <c:pt idx="3">
                  <c:v>0.64901818181818194</c:v>
                </c:pt>
              </c:numCache>
            </c:numRef>
          </c:val>
        </c:ser>
        <c:dLbls>
          <c:showLegendKey val="0"/>
          <c:showVal val="0"/>
          <c:showCatName val="0"/>
          <c:showSerName val="0"/>
          <c:showPercent val="0"/>
          <c:showBubbleSize val="0"/>
        </c:dLbls>
        <c:gapWidth val="25"/>
        <c:axId val="98880128"/>
        <c:axId val="98881920"/>
      </c:barChart>
      <c:catAx>
        <c:axId val="98880128"/>
        <c:scaling>
          <c:orientation val="minMax"/>
        </c:scaling>
        <c:delete val="1"/>
        <c:axPos val="b"/>
        <c:numFmt formatCode="General" sourceLinked="1"/>
        <c:majorTickMark val="out"/>
        <c:minorTickMark val="none"/>
        <c:tickLblPos val="nextTo"/>
        <c:crossAx val="98881920"/>
        <c:crosses val="autoZero"/>
        <c:auto val="1"/>
        <c:lblAlgn val="ctr"/>
        <c:lblOffset val="100"/>
        <c:noMultiLvlLbl val="0"/>
      </c:catAx>
      <c:valAx>
        <c:axId val="98881920"/>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880128"/>
        <c:crosses val="autoZero"/>
        <c:crossBetween val="between"/>
        <c:majorUnit val="0.04"/>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2412242329401"/>
          <c:y val="0.13741503465912899"/>
          <c:w val="0.77599755709206697"/>
          <c:h val="0.569524003048005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(uppertier!$A$20,uppertier!$A$22:$A$24)</c:f>
              <c:strCache>
                <c:ptCount val="4"/>
                <c:pt idx="0">
                  <c:v>Blackpool</c:v>
                </c:pt>
                <c:pt idx="1">
                  <c:v>Upper Tier</c:v>
                </c:pt>
                <c:pt idx="2">
                  <c:v>Urban</c:v>
                </c:pt>
                <c:pt idx="3">
                  <c:v>Unitary</c:v>
                </c:pt>
              </c:strCache>
            </c:strRef>
          </c:cat>
          <c:val>
            <c:numRef>
              <c:f>(uppertier!$I$42,uppertier!$I$44:$I$46)</c:f>
              <c:numCache>
                <c:formatCode>0.00%</c:formatCode>
                <c:ptCount val="4"/>
                <c:pt idx="0">
                  <c:v>6.3E-2</c:v>
                </c:pt>
                <c:pt idx="1">
                  <c:v>3.9503311258278141E-2</c:v>
                </c:pt>
                <c:pt idx="2">
                  <c:v>4.3858490566037737E-2</c:v>
                </c:pt>
                <c:pt idx="3">
                  <c:v>3.9036363636363626E-2</c:v>
                </c:pt>
              </c:numCache>
            </c:numRef>
          </c:val>
        </c:ser>
        <c:dLbls>
          <c:showLegendKey val="0"/>
          <c:showVal val="0"/>
          <c:showCatName val="0"/>
          <c:showSerName val="0"/>
          <c:showPercent val="0"/>
          <c:showBubbleSize val="0"/>
        </c:dLbls>
        <c:gapWidth val="25"/>
        <c:axId val="100952704"/>
        <c:axId val="100979072"/>
      </c:barChart>
      <c:catAx>
        <c:axId val="100952704"/>
        <c:scaling>
          <c:orientation val="minMax"/>
        </c:scaling>
        <c:delete val="1"/>
        <c:axPos val="b"/>
        <c:numFmt formatCode="General" sourceLinked="1"/>
        <c:majorTickMark val="out"/>
        <c:minorTickMark val="none"/>
        <c:tickLblPos val="nextTo"/>
        <c:crossAx val="100979072"/>
        <c:crosses val="autoZero"/>
        <c:auto val="1"/>
        <c:lblAlgn val="ctr"/>
        <c:lblOffset val="100"/>
        <c:noMultiLvlLbl val="0"/>
      </c:catAx>
      <c:valAx>
        <c:axId val="100979072"/>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0952704"/>
        <c:crosses val="autoZero"/>
        <c:crossBetween val="between"/>
        <c:majorUnit val="0.02"/>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2412242329401"/>
          <c:y val="0.13741503465912899"/>
          <c:w val="0.77599755709206697"/>
          <c:h val="0.569524003048005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(uppertier!$A$20,uppertier!$A$22:$A$24)</c:f>
              <c:strCache>
                <c:ptCount val="4"/>
                <c:pt idx="0">
                  <c:v>Blackpool</c:v>
                </c:pt>
                <c:pt idx="1">
                  <c:v>Upper Tier</c:v>
                </c:pt>
                <c:pt idx="2">
                  <c:v>Urban</c:v>
                </c:pt>
                <c:pt idx="3">
                  <c:v>Unitary</c:v>
                </c:pt>
              </c:strCache>
            </c:strRef>
          </c:cat>
          <c:val>
            <c:numRef>
              <c:f>(uppertier!$I$53,uppertier!$I$55:$I$57)</c:f>
              <c:numCache>
                <c:formatCode>0.00%</c:formatCode>
                <c:ptCount val="4"/>
                <c:pt idx="0">
                  <c:v>0.14970401691331925</c:v>
                </c:pt>
                <c:pt idx="1">
                  <c:v>0.12921258718513565</c:v>
                </c:pt>
                <c:pt idx="2">
                  <c:v>0.1377730160640428</c:v>
                </c:pt>
                <c:pt idx="3">
                  <c:v>0.12453261211461177</c:v>
                </c:pt>
              </c:numCache>
            </c:numRef>
          </c:val>
        </c:ser>
        <c:dLbls>
          <c:showLegendKey val="0"/>
          <c:showVal val="0"/>
          <c:showCatName val="0"/>
          <c:showSerName val="0"/>
          <c:showPercent val="0"/>
          <c:showBubbleSize val="0"/>
        </c:dLbls>
        <c:gapWidth val="25"/>
        <c:axId val="105527936"/>
        <c:axId val="105533824"/>
      </c:barChart>
      <c:catAx>
        <c:axId val="105527936"/>
        <c:scaling>
          <c:orientation val="minMax"/>
        </c:scaling>
        <c:delete val="1"/>
        <c:axPos val="b"/>
        <c:numFmt formatCode="General" sourceLinked="1"/>
        <c:majorTickMark val="out"/>
        <c:minorTickMark val="none"/>
        <c:tickLblPos val="nextTo"/>
        <c:crossAx val="105533824"/>
        <c:crosses val="autoZero"/>
        <c:auto val="1"/>
        <c:lblAlgn val="ctr"/>
        <c:lblOffset val="100"/>
        <c:noMultiLvlLbl val="0"/>
      </c:catAx>
      <c:valAx>
        <c:axId val="105533824"/>
        <c:scaling>
          <c:orientation val="minMax"/>
          <c:max val="0.2"/>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527936"/>
        <c:crosses val="autoZero"/>
        <c:crossBetween val="between"/>
        <c:majorUnit val="0.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56677807360399"/>
          <c:y val="0.15196128919904001"/>
          <c:w val="0.50697692659010096"/>
          <c:h val="0.61750295431080604"/>
        </c:manualLayout>
      </c:layout>
      <c:radarChart>
        <c:radarStyle val="marker"/>
        <c:varyColors val="0"/>
        <c:ser>
          <c:idx val="3"/>
          <c:order val="0"/>
          <c:marker>
            <c:symbol val="none"/>
          </c:marker>
          <c:cat>
            <c:strRef>
              <c:f>uppertier!$R$11:$R$14</c:f>
              <c:strCache>
                <c:ptCount val="4"/>
                <c:pt idx="0">
                  <c:v>Weekly Pay</c:v>
                </c:pt>
                <c:pt idx="1">
                  <c:v>%age of population that is working age</c:v>
                </c:pt>
                <c:pt idx="2">
                  <c:v>%age of population receiving JSA</c:v>
                </c:pt>
                <c:pt idx="3">
                  <c:v>%age of workforce in the public sector</c:v>
                </c:pt>
              </c:strCache>
            </c:strRef>
          </c:cat>
          <c:val>
            <c:numRef>
              <c:f>uppertier!$C$9:$C$12</c:f>
              <c:numCache>
                <c:formatCode>General</c:formatCode>
                <c:ptCount val="4"/>
                <c:pt idx="0">
                  <c:v>150</c:v>
                </c:pt>
                <c:pt idx="1">
                  <c:v>129</c:v>
                </c:pt>
                <c:pt idx="2">
                  <c:v>137</c:v>
                </c:pt>
                <c:pt idx="3">
                  <c:v>127</c:v>
                </c:pt>
              </c:numCache>
            </c:numRef>
          </c:val>
        </c:ser>
        <c:dLbls>
          <c:showLegendKey val="0"/>
          <c:showVal val="0"/>
          <c:showCatName val="0"/>
          <c:showSerName val="0"/>
          <c:showPercent val="0"/>
          <c:showBubbleSize val="0"/>
        </c:dLbls>
        <c:axId val="105556608"/>
        <c:axId val="105558400"/>
      </c:radarChart>
      <c:catAx>
        <c:axId val="105556608"/>
        <c:scaling>
          <c:orientation val="minMax"/>
        </c:scaling>
        <c:delete val="0"/>
        <c:axPos val="b"/>
        <c:majorGridlines/>
        <c:numFmt formatCode="General" sourceLinked="1"/>
        <c:majorTickMark val="out"/>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05558400"/>
        <c:crosses val="autoZero"/>
        <c:auto val="0"/>
        <c:lblAlgn val="ctr"/>
        <c:lblOffset val="100"/>
        <c:noMultiLvlLbl val="0"/>
      </c:catAx>
      <c:valAx>
        <c:axId val="105558400"/>
        <c:scaling>
          <c:orientation val="minMax"/>
          <c:max val="151"/>
          <c:min val="0"/>
        </c:scaling>
        <c:delete val="0"/>
        <c:axPos val="l"/>
        <c:majorGridlines>
          <c:spPr>
            <a:ln>
              <a:solidFill>
                <a:sysClr val="windowText" lastClr="000000">
                  <a:tint val="75000"/>
                  <a:shade val="95000"/>
                  <a:satMod val="105000"/>
                </a:sysClr>
              </a:solidFill>
            </a:ln>
          </c:spPr>
        </c:majorGridlines>
        <c:numFmt formatCode="General" sourceLinked="1"/>
        <c:majorTickMark val="none"/>
        <c:minorTickMark val="none"/>
        <c:tickLblPos val="none"/>
        <c:crossAx val="105556608"/>
        <c:crosses val="autoZero"/>
        <c:crossBetween val="between"/>
        <c:majorUnit val="15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305536668641"/>
          <c:y val="0.13741503465912899"/>
          <c:w val="0.85104204592810295"/>
          <c:h val="0.569524003048005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(lowertier!$A$20,lowertier!$A$22:$A$24)</c:f>
              <c:strCache>
                <c:ptCount val="4"/>
                <c:pt idx="0">
                  <c:v>Allerdale</c:v>
                </c:pt>
                <c:pt idx="1">
                  <c:v>Districts Average</c:v>
                </c:pt>
                <c:pt idx="2">
                  <c:v>Rural-80</c:v>
                </c:pt>
                <c:pt idx="3">
                  <c:v>Cumbria</c:v>
                </c:pt>
              </c:strCache>
            </c:strRef>
          </c:cat>
          <c:val>
            <c:numRef>
              <c:f>(lowertier!$I$20,lowertier!$I$22:$I$24)</c:f>
              <c:numCache>
                <c:formatCode>0.00</c:formatCode>
                <c:ptCount val="4"/>
                <c:pt idx="0">
                  <c:v>387.7</c:v>
                </c:pt>
                <c:pt idx="1">
                  <c:v>473.2120000000001</c:v>
                </c:pt>
                <c:pt idx="2">
                  <c:v>450.53599999999989</c:v>
                </c:pt>
                <c:pt idx="3">
                  <c:v>445.71666666666664</c:v>
                </c:pt>
              </c:numCache>
            </c:numRef>
          </c:val>
        </c:ser>
        <c:dLbls>
          <c:showLegendKey val="0"/>
          <c:showVal val="0"/>
          <c:showCatName val="0"/>
          <c:showSerName val="0"/>
          <c:showPercent val="0"/>
          <c:showBubbleSize val="0"/>
        </c:dLbls>
        <c:gapWidth val="25"/>
        <c:axId val="107555456"/>
        <c:axId val="107561344"/>
      </c:barChart>
      <c:catAx>
        <c:axId val="107555456"/>
        <c:scaling>
          <c:orientation val="minMax"/>
        </c:scaling>
        <c:delete val="1"/>
        <c:axPos val="b"/>
        <c:numFmt formatCode="General" sourceLinked="1"/>
        <c:majorTickMark val="out"/>
        <c:minorTickMark val="none"/>
        <c:tickLblPos val="nextTo"/>
        <c:crossAx val="107561344"/>
        <c:crosses val="autoZero"/>
        <c:auto val="1"/>
        <c:lblAlgn val="ctr"/>
        <c:lblOffset val="100"/>
        <c:noMultiLvlLbl val="0"/>
      </c:catAx>
      <c:valAx>
        <c:axId val="107561344"/>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55545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62525517644"/>
          <c:y val="0.13741503465912899"/>
          <c:w val="0.87653747448235597"/>
          <c:h val="0.569524003048006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(lowertier!$A$20,lowertier!$A$22:$A$24)</c:f>
              <c:strCache>
                <c:ptCount val="4"/>
                <c:pt idx="0">
                  <c:v>Allerdale</c:v>
                </c:pt>
                <c:pt idx="1">
                  <c:v>Districts Average</c:v>
                </c:pt>
                <c:pt idx="2">
                  <c:v>Rural-80</c:v>
                </c:pt>
                <c:pt idx="3">
                  <c:v>Cumbria</c:v>
                </c:pt>
              </c:strCache>
            </c:strRef>
          </c:cat>
          <c:val>
            <c:numRef>
              <c:f>(lowertier!$I$31,lowertier!$I$33:$I$35)</c:f>
              <c:numCache>
                <c:formatCode>0.00%</c:formatCode>
                <c:ptCount val="4"/>
                <c:pt idx="0">
                  <c:v>0.621</c:v>
                </c:pt>
                <c:pt idx="1">
                  <c:v>0.62713930348258706</c:v>
                </c:pt>
                <c:pt idx="2">
                  <c:v>0.61152941176470599</c:v>
                </c:pt>
                <c:pt idx="3">
                  <c:v>0.62583333333333335</c:v>
                </c:pt>
              </c:numCache>
            </c:numRef>
          </c:val>
        </c:ser>
        <c:dLbls>
          <c:showLegendKey val="0"/>
          <c:showVal val="0"/>
          <c:showCatName val="0"/>
          <c:showSerName val="0"/>
          <c:showPercent val="0"/>
          <c:showBubbleSize val="0"/>
        </c:dLbls>
        <c:gapWidth val="25"/>
        <c:axId val="6638208"/>
        <c:axId val="98304384"/>
      </c:barChart>
      <c:catAx>
        <c:axId val="6638208"/>
        <c:scaling>
          <c:orientation val="minMax"/>
        </c:scaling>
        <c:delete val="1"/>
        <c:axPos val="b"/>
        <c:numFmt formatCode="General" sourceLinked="1"/>
        <c:majorTickMark val="out"/>
        <c:minorTickMark val="none"/>
        <c:tickLblPos val="nextTo"/>
        <c:crossAx val="98304384"/>
        <c:crosses val="autoZero"/>
        <c:auto val="1"/>
        <c:lblAlgn val="ctr"/>
        <c:lblOffset val="100"/>
        <c:noMultiLvlLbl val="0"/>
      </c:catAx>
      <c:valAx>
        <c:axId val="98304384"/>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638208"/>
        <c:crosses val="autoZero"/>
        <c:crossBetween val="between"/>
        <c:majorUnit val="0.2"/>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612742785717"/>
          <c:y val="0.14564531285441201"/>
          <c:w val="0.85977159980759199"/>
          <c:h val="0.56129354201095205"/>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(lowertier!$A$20,lowertier!$A$22:$A$24)</c:f>
              <c:strCache>
                <c:ptCount val="4"/>
                <c:pt idx="0">
                  <c:v>Allerdale</c:v>
                </c:pt>
                <c:pt idx="1">
                  <c:v>Districts Average</c:v>
                </c:pt>
                <c:pt idx="2">
                  <c:v>Rural-80</c:v>
                </c:pt>
                <c:pt idx="3">
                  <c:v>Cumbria</c:v>
                </c:pt>
              </c:strCache>
            </c:strRef>
          </c:cat>
          <c:val>
            <c:numRef>
              <c:f>(lowertier!$I$42,lowertier!$I$44:$I$46)</c:f>
              <c:numCache>
                <c:formatCode>0.00%</c:formatCode>
                <c:ptCount val="4"/>
                <c:pt idx="0">
                  <c:v>3.3000000000000002E-2</c:v>
                </c:pt>
                <c:pt idx="1">
                  <c:v>2.6606965174129329E-2</c:v>
                </c:pt>
                <c:pt idx="2">
                  <c:v>2.1529411764705894E-2</c:v>
                </c:pt>
                <c:pt idx="3">
                  <c:v>2.8166666666666673E-2</c:v>
                </c:pt>
              </c:numCache>
            </c:numRef>
          </c:val>
        </c:ser>
        <c:dLbls>
          <c:showLegendKey val="0"/>
          <c:showVal val="0"/>
          <c:showCatName val="0"/>
          <c:showSerName val="0"/>
          <c:showPercent val="0"/>
          <c:showBubbleSize val="0"/>
        </c:dLbls>
        <c:gapWidth val="25"/>
        <c:axId val="107600128"/>
        <c:axId val="108662784"/>
      </c:barChart>
      <c:catAx>
        <c:axId val="107600128"/>
        <c:scaling>
          <c:orientation val="minMax"/>
        </c:scaling>
        <c:delete val="1"/>
        <c:axPos val="b"/>
        <c:numFmt formatCode="General" sourceLinked="1"/>
        <c:majorTickMark val="out"/>
        <c:minorTickMark val="none"/>
        <c:tickLblPos val="nextTo"/>
        <c:crossAx val="108662784"/>
        <c:crosses val="autoZero"/>
        <c:auto val="1"/>
        <c:lblAlgn val="ctr"/>
        <c:lblOffset val="100"/>
        <c:noMultiLvlLbl val="0"/>
      </c:catAx>
      <c:valAx>
        <c:axId val="108662784"/>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600128"/>
        <c:crosses val="autoZero"/>
        <c:crossBetween val="between"/>
        <c:majorUnit val="0.02"/>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16972878390201"/>
          <c:y val="0.13741503465912899"/>
          <c:w val="0.85715077282006402"/>
          <c:h val="0.56952400304800699"/>
        </c:manualLayout>
      </c:layout>
      <c:barChart>
        <c:barDir val="col"/>
        <c:grouping val="clustered"/>
        <c:varyColors val="0"/>
        <c:ser>
          <c:idx val="1"/>
          <c:order val="0"/>
          <c:invertIfNegative val="0"/>
          <c:dPt>
            <c:idx val="0"/>
            <c:invertIfNegative val="0"/>
            <c:bubble3D val="0"/>
            <c:spPr>
              <a:solidFill>
                <a:srgbClr val="008000"/>
              </a:solidFill>
            </c:spPr>
          </c:dPt>
          <c:dPt>
            <c:idx val="1"/>
            <c:invertIfNegative val="0"/>
            <c:bubble3D val="0"/>
            <c:spPr>
              <a:solidFill>
                <a:srgbClr val="92D050"/>
              </a:solidFill>
            </c:spPr>
          </c:dPt>
          <c:dPt>
            <c:idx val="2"/>
            <c:invertIfNegative val="0"/>
            <c:bubble3D val="0"/>
            <c:spPr>
              <a:solidFill>
                <a:srgbClr val="92D050"/>
              </a:solidFill>
            </c:spPr>
          </c:dPt>
          <c:dPt>
            <c:idx val="3"/>
            <c:invertIfNegative val="0"/>
            <c:bubble3D val="0"/>
            <c:spPr>
              <a:solidFill>
                <a:srgbClr val="92D050"/>
              </a:solidFill>
            </c:spPr>
          </c:dPt>
          <c:cat>
            <c:strRef>
              <c:f>(lowertier!$A$20,lowertier!$A$22:$A$24)</c:f>
              <c:strCache>
                <c:ptCount val="4"/>
                <c:pt idx="0">
                  <c:v>Allerdale</c:v>
                </c:pt>
                <c:pt idx="1">
                  <c:v>Districts Average</c:v>
                </c:pt>
                <c:pt idx="2">
                  <c:v>Rural-80</c:v>
                </c:pt>
                <c:pt idx="3">
                  <c:v>Cumbria</c:v>
                </c:pt>
              </c:strCache>
            </c:strRef>
          </c:cat>
          <c:val>
            <c:numRef>
              <c:f>(lowertier!$I$53,lowertier!$I$55:$I$57)</c:f>
              <c:numCache>
                <c:formatCode>0.00%</c:formatCode>
                <c:ptCount val="4"/>
                <c:pt idx="0">
                  <c:v>8.6539682539682541E-2</c:v>
                </c:pt>
                <c:pt idx="1">
                  <c:v>0.10529205165741357</c:v>
                </c:pt>
                <c:pt idx="2">
                  <c:v>0.10529205165741357</c:v>
                </c:pt>
                <c:pt idx="3">
                  <c:v>0.10529205165741357</c:v>
                </c:pt>
              </c:numCache>
            </c:numRef>
          </c:val>
        </c:ser>
        <c:dLbls>
          <c:showLegendKey val="0"/>
          <c:showVal val="0"/>
          <c:showCatName val="0"/>
          <c:showSerName val="0"/>
          <c:showPercent val="0"/>
          <c:showBubbleSize val="0"/>
        </c:dLbls>
        <c:gapWidth val="25"/>
        <c:axId val="108831104"/>
        <c:axId val="108832640"/>
      </c:barChart>
      <c:catAx>
        <c:axId val="108831104"/>
        <c:scaling>
          <c:orientation val="minMax"/>
        </c:scaling>
        <c:delete val="1"/>
        <c:axPos val="b"/>
        <c:numFmt formatCode="General" sourceLinked="1"/>
        <c:majorTickMark val="out"/>
        <c:minorTickMark val="none"/>
        <c:tickLblPos val="nextTo"/>
        <c:crossAx val="108832640"/>
        <c:crosses val="autoZero"/>
        <c:auto val="1"/>
        <c:lblAlgn val="ctr"/>
        <c:lblOffset val="100"/>
        <c:noMultiLvlLbl val="0"/>
      </c:catAx>
      <c:valAx>
        <c:axId val="108832640"/>
        <c:scaling>
          <c:orientation val="minMax"/>
          <c:max val="0.2"/>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8831104"/>
        <c:crosses val="autoZero"/>
        <c:crossBetween val="between"/>
        <c:majorUnit val="0.0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18</xdr:col>
      <xdr:colOff>95250</xdr:colOff>
      <xdr:row>17</xdr:row>
      <xdr:rowOff>47625</xdr:rowOff>
    </xdr:from>
    <xdr:to>
      <xdr:col>37</xdr:col>
      <xdr:colOff>95250</xdr:colOff>
      <xdr:row>26</xdr:row>
      <xdr:rowOff>133350</xdr:rowOff>
    </xdr:to>
    <xdr:graphicFrame macro="">
      <xdr:nvGraphicFramePr>
        <xdr:cNvPr id="25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104775</xdr:colOff>
      <xdr:row>28</xdr:row>
      <xdr:rowOff>57150</xdr:rowOff>
    </xdr:from>
    <xdr:to>
      <xdr:col>37</xdr:col>
      <xdr:colOff>104775</xdr:colOff>
      <xdr:row>37</xdr:row>
      <xdr:rowOff>142875</xdr:rowOff>
    </xdr:to>
    <xdr:graphicFrame macro="">
      <xdr:nvGraphicFramePr>
        <xdr:cNvPr id="259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104775</xdr:colOff>
      <xdr:row>39</xdr:row>
      <xdr:rowOff>57150</xdr:rowOff>
    </xdr:from>
    <xdr:to>
      <xdr:col>37</xdr:col>
      <xdr:colOff>104775</xdr:colOff>
      <xdr:row>48</xdr:row>
      <xdr:rowOff>142875</xdr:rowOff>
    </xdr:to>
    <xdr:graphicFrame macro="">
      <xdr:nvGraphicFramePr>
        <xdr:cNvPr id="25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104775</xdr:colOff>
      <xdr:row>50</xdr:row>
      <xdr:rowOff>47625</xdr:rowOff>
    </xdr:from>
    <xdr:to>
      <xdr:col>37</xdr:col>
      <xdr:colOff>104775</xdr:colOff>
      <xdr:row>59</xdr:row>
      <xdr:rowOff>133350</xdr:rowOff>
    </xdr:to>
    <xdr:graphicFrame macro="">
      <xdr:nvGraphicFramePr>
        <xdr:cNvPr id="259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57150</xdr:colOff>
      <xdr:row>4</xdr:row>
      <xdr:rowOff>19050</xdr:rowOff>
    </xdr:from>
    <xdr:to>
      <xdr:col>13</xdr:col>
      <xdr:colOff>152400</xdr:colOff>
      <xdr:row>16</xdr:row>
      <xdr:rowOff>85725</xdr:rowOff>
    </xdr:to>
    <xdr:graphicFrame macro="">
      <xdr:nvGraphicFramePr>
        <xdr:cNvPr id="260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152400</xdr:colOff>
      <xdr:row>11</xdr:row>
      <xdr:rowOff>66674</xdr:rowOff>
    </xdr:from>
    <xdr:to>
      <xdr:col>13</xdr:col>
      <xdr:colOff>123825</xdr:colOff>
      <xdr:row>16</xdr:row>
      <xdr:rowOff>47625</xdr:rowOff>
    </xdr:to>
    <xdr:sp macro="" textlink="">
      <xdr:nvSpPr>
        <xdr:cNvPr id="9" name="TextBox 8"/>
        <xdr:cNvSpPr txBox="1"/>
      </xdr:nvSpPr>
      <xdr:spPr>
        <a:xfrm>
          <a:off x="1600200" y="1971674"/>
          <a:ext cx="876300" cy="790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a:t>The larger the area, the more</a:t>
          </a:r>
          <a:r>
            <a:rPr lang="en-GB" sz="900" baseline="0"/>
            <a:t> vulnerable is the authority</a:t>
          </a:r>
          <a:endParaRPr lang="en-GB" sz="9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0.07037</cdr:x>
      <cdr:y>0.68724</cdr:y>
    </cdr:from>
    <cdr:to>
      <cdr:x>0.3787</cdr:x>
      <cdr:y>0.98971</cdr:y>
    </cdr:to>
    <cdr:sp macro="" textlink="lowertier!$A$53">
      <cdr:nvSpPr>
        <cdr:cNvPr id="2" name="TextBox 1"/>
        <cdr:cNvSpPr txBox="1"/>
      </cdr:nvSpPr>
      <cdr:spPr>
        <a:xfrm xmlns:a="http://schemas.openxmlformats.org/drawingml/2006/main">
          <a:off x="241300" y="1060450"/>
          <a:ext cx="1057267" cy="46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4CFF6D3-5AC9-4740-807B-DCF98F4D93A3}" type="TxLink">
            <a:rPr lang="en-US" sz="800"/>
            <a:pPr algn="ctr"/>
            <a:t>Allerdale</a:t>
          </a:fld>
          <a:endParaRPr lang="en-US" sz="800"/>
        </a:p>
      </cdr:txBody>
    </cdr:sp>
  </cdr:relSizeAnchor>
  <cdr:relSizeAnchor xmlns:cdr="http://schemas.openxmlformats.org/drawingml/2006/chartDrawing">
    <cdr:from>
      <cdr:x>0.36759</cdr:x>
      <cdr:y>0.69547</cdr:y>
    </cdr:from>
    <cdr:to>
      <cdr:x>0.5287</cdr:x>
      <cdr:y>0.94856</cdr:y>
    </cdr:to>
    <cdr:sp macro="" textlink="lowertier!$A$55">
      <cdr:nvSpPr>
        <cdr:cNvPr id="3" name="TextBox 1"/>
        <cdr:cNvSpPr txBox="1"/>
      </cdr:nvSpPr>
      <cdr:spPr>
        <a:xfrm xmlns:a="http://schemas.openxmlformats.org/drawingml/2006/main">
          <a:off x="1260474" y="1073149"/>
          <a:ext cx="552451"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6311EFB-9054-4970-9DA9-46803D7A70F3}" type="TxLink">
            <a:rPr lang="en-US" sz="800"/>
            <a:pPr algn="ctr"/>
            <a:t>Districts Average</a:t>
          </a:fld>
          <a:endParaRPr lang="en-US" sz="800"/>
        </a:p>
      </cdr:txBody>
    </cdr:sp>
  </cdr:relSizeAnchor>
  <cdr:relSizeAnchor xmlns:cdr="http://schemas.openxmlformats.org/drawingml/2006/chartDrawing">
    <cdr:from>
      <cdr:x>0.56389</cdr:x>
      <cdr:y>0.70164</cdr:y>
    </cdr:from>
    <cdr:to>
      <cdr:x>0.75556</cdr:x>
      <cdr:y>0.95473</cdr:y>
    </cdr:to>
    <cdr:sp macro="" textlink="lowertier!$A$56">
      <cdr:nvSpPr>
        <cdr:cNvPr id="4" name="TextBox 1"/>
        <cdr:cNvSpPr txBox="1"/>
      </cdr:nvSpPr>
      <cdr:spPr>
        <a:xfrm xmlns:a="http://schemas.openxmlformats.org/drawingml/2006/main">
          <a:off x="1933575" y="1082670"/>
          <a:ext cx="657225"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EF30207-03C2-438A-9301-359B88EE9360}" type="TxLink">
            <a:rPr lang="en-US" sz="800"/>
            <a:pPr algn="ctr"/>
            <a:t>Rural-80</a:t>
          </a:fld>
          <a:endParaRPr lang="en-US" sz="800"/>
        </a:p>
      </cdr:txBody>
    </cdr:sp>
  </cdr:relSizeAnchor>
  <cdr:relSizeAnchor xmlns:cdr="http://schemas.openxmlformats.org/drawingml/2006/chartDrawing">
    <cdr:from>
      <cdr:x>0.75648</cdr:x>
      <cdr:y>0.69547</cdr:y>
    </cdr:from>
    <cdr:to>
      <cdr:x>0.98148</cdr:x>
      <cdr:y>0.94856</cdr:y>
    </cdr:to>
    <cdr:sp macro="" textlink="lowertier!$A$57">
      <cdr:nvSpPr>
        <cdr:cNvPr id="5" name="TextBox 1"/>
        <cdr:cNvSpPr txBox="1"/>
      </cdr:nvSpPr>
      <cdr:spPr>
        <a:xfrm xmlns:a="http://schemas.openxmlformats.org/drawingml/2006/main">
          <a:off x="2593967" y="1073149"/>
          <a:ext cx="771536"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32F0F2D-5E6B-4EB2-B074-3BD8C5686541}" type="TxLink">
            <a:rPr lang="en-US" sz="800"/>
            <a:pPr algn="ctr"/>
            <a:t>Cumbria</a:t>
          </a:fld>
          <a:endParaRPr lang="en-US" sz="800"/>
        </a:p>
      </cdr:txBody>
    </cdr:sp>
  </cdr:relSizeAnchor>
</c:userShapes>
</file>

<file path=xl/drawings/drawing2.xml><?xml version="1.0" encoding="utf-8"?>
<c:userShapes xmlns:c="http://schemas.openxmlformats.org/drawingml/2006/chart">
  <cdr:relSizeAnchor xmlns:cdr="http://schemas.openxmlformats.org/drawingml/2006/chartDrawing">
    <cdr:from>
      <cdr:x>0.35457</cdr:x>
      <cdr:y>0.69136</cdr:y>
    </cdr:from>
    <cdr:to>
      <cdr:x>0.46814</cdr:x>
      <cdr:y>1</cdr:y>
    </cdr:to>
    <cdr:sp macro="" textlink="">
      <cdr:nvSpPr>
        <cdr:cNvPr id="3" name="TextBox 2"/>
        <cdr:cNvSpPr txBox="1"/>
      </cdr:nvSpPr>
      <cdr:spPr>
        <a:xfrm xmlns:a="http://schemas.openxmlformats.org/drawingml/2006/main">
          <a:off x="1219200" y="1085850"/>
          <a:ext cx="39052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0.06925</cdr:x>
      <cdr:y>0.69753</cdr:y>
    </cdr:from>
    <cdr:to>
      <cdr:x>0.3795</cdr:x>
      <cdr:y>1</cdr:y>
    </cdr:to>
    <cdr:sp macro="" textlink="uppertier!$A$20">
      <cdr:nvSpPr>
        <cdr:cNvPr id="2" name="TextBox 1"/>
        <cdr:cNvSpPr txBox="1"/>
      </cdr:nvSpPr>
      <cdr:spPr>
        <a:xfrm xmlns:a="http://schemas.openxmlformats.org/drawingml/2006/main">
          <a:off x="238125" y="1076325"/>
          <a:ext cx="106680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73A8FF80-1088-41EB-AB11-B53DFCC6D434}" type="TxLink">
            <a:rPr lang="en-US" sz="800"/>
            <a:pPr algn="ctr"/>
            <a:t>Blackpool</a:t>
          </a:fld>
          <a:endParaRPr lang="en-US" sz="800"/>
        </a:p>
      </cdr:txBody>
    </cdr:sp>
  </cdr:relSizeAnchor>
  <cdr:relSizeAnchor xmlns:cdr="http://schemas.openxmlformats.org/drawingml/2006/chartDrawing">
    <cdr:from>
      <cdr:x>0.34349</cdr:x>
      <cdr:y>0.7037</cdr:y>
    </cdr:from>
    <cdr:to>
      <cdr:x>0.48753</cdr:x>
      <cdr:y>0.97531</cdr:y>
    </cdr:to>
    <cdr:sp macro="" textlink="uppertier!$A$22">
      <cdr:nvSpPr>
        <cdr:cNvPr id="4" name="TextBox 3"/>
        <cdr:cNvSpPr txBox="1"/>
      </cdr:nvSpPr>
      <cdr:spPr>
        <a:xfrm xmlns:a="http://schemas.openxmlformats.org/drawingml/2006/main">
          <a:off x="1181100" y="1085850"/>
          <a:ext cx="4953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3CF85DA-E991-48FF-90B0-FD976C4ACC76}" type="TxLink">
            <a:rPr lang="en-US" sz="800"/>
            <a:pPr algn="ctr"/>
            <a:t>Upper Tier</a:t>
          </a:fld>
          <a:endParaRPr lang="en-US" sz="800"/>
        </a:p>
      </cdr:txBody>
    </cdr:sp>
  </cdr:relSizeAnchor>
  <cdr:relSizeAnchor xmlns:cdr="http://schemas.openxmlformats.org/drawingml/2006/chartDrawing">
    <cdr:from>
      <cdr:x>0.49954</cdr:x>
      <cdr:y>0.70576</cdr:y>
    </cdr:from>
    <cdr:to>
      <cdr:x>0.71468</cdr:x>
      <cdr:y>0.97737</cdr:y>
    </cdr:to>
    <cdr:sp macro="" textlink="uppertier!$A$23">
      <cdr:nvSpPr>
        <cdr:cNvPr id="5" name="TextBox 1"/>
        <cdr:cNvSpPr txBox="1"/>
      </cdr:nvSpPr>
      <cdr:spPr>
        <a:xfrm xmlns:a="http://schemas.openxmlformats.org/drawingml/2006/main">
          <a:off x="1717674" y="1089025"/>
          <a:ext cx="739775"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2093B7C-386D-4EAD-AAA4-EED31A538ADC}" type="TxLink">
            <a:rPr lang="en-US" sz="800"/>
            <a:pPr algn="ctr"/>
            <a:t>Urban</a:t>
          </a:fld>
          <a:endParaRPr lang="en-US" sz="800"/>
        </a:p>
      </cdr:txBody>
    </cdr:sp>
  </cdr:relSizeAnchor>
  <cdr:relSizeAnchor xmlns:cdr="http://schemas.openxmlformats.org/drawingml/2006/chartDrawing">
    <cdr:from>
      <cdr:x>0.735</cdr:x>
      <cdr:y>0.70576</cdr:y>
    </cdr:from>
    <cdr:to>
      <cdr:x>0.87904</cdr:x>
      <cdr:y>0.97737</cdr:y>
    </cdr:to>
    <cdr:sp macro="" textlink="uppertier!$A$24">
      <cdr:nvSpPr>
        <cdr:cNvPr id="6" name="TextBox 1"/>
        <cdr:cNvSpPr txBox="1"/>
      </cdr:nvSpPr>
      <cdr:spPr>
        <a:xfrm xmlns:a="http://schemas.openxmlformats.org/drawingml/2006/main">
          <a:off x="2527300" y="1089025"/>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2038544-0816-4F5D-ACEA-FB2DB6A10704}" type="TxLink">
            <a:rPr lang="en-US" sz="800"/>
            <a:pPr algn="ctr"/>
            <a:t>Unitary</a:t>
          </a:fld>
          <a:endParaRPr lang="en-US" sz="800"/>
        </a:p>
      </cdr:txBody>
    </cdr:sp>
  </cdr:relSizeAnchor>
</c:userShapes>
</file>

<file path=xl/drawings/drawing3.xml><?xml version="1.0" encoding="utf-8"?>
<c:userShapes xmlns:c="http://schemas.openxmlformats.org/drawingml/2006/chart">
  <cdr:relSizeAnchor xmlns:cdr="http://schemas.openxmlformats.org/drawingml/2006/chartDrawing">
    <cdr:from>
      <cdr:x>0.06741</cdr:x>
      <cdr:y>0.69753</cdr:y>
    </cdr:from>
    <cdr:to>
      <cdr:x>0.37765</cdr:x>
      <cdr:y>1</cdr:y>
    </cdr:to>
    <cdr:sp macro="" textlink="uppertier!$A$31">
      <cdr:nvSpPr>
        <cdr:cNvPr id="3" name="TextBox 2"/>
        <cdr:cNvSpPr txBox="1"/>
      </cdr:nvSpPr>
      <cdr:spPr>
        <a:xfrm xmlns:a="http://schemas.openxmlformats.org/drawingml/2006/main">
          <a:off x="231775" y="1076325"/>
          <a:ext cx="106680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02C8144-BD96-45FD-86ED-9427FB6B5D4A}" type="TxLink">
            <a:rPr lang="en-US" sz="800"/>
            <a:pPr algn="ctr"/>
            <a:t>Blackpool</a:t>
          </a:fld>
          <a:endParaRPr lang="en-US" sz="800"/>
        </a:p>
      </cdr:txBody>
    </cdr:sp>
  </cdr:relSizeAnchor>
  <cdr:relSizeAnchor xmlns:cdr="http://schemas.openxmlformats.org/drawingml/2006/chartDrawing">
    <cdr:from>
      <cdr:x>0.34164</cdr:x>
      <cdr:y>0.7037</cdr:y>
    </cdr:from>
    <cdr:to>
      <cdr:x>0.48569</cdr:x>
      <cdr:y>0.97531</cdr:y>
    </cdr:to>
    <cdr:sp macro="" textlink="uppertier!$A$33">
      <cdr:nvSpPr>
        <cdr:cNvPr id="4" name="TextBox 3"/>
        <cdr:cNvSpPr txBox="1"/>
      </cdr:nvSpPr>
      <cdr:spPr>
        <a:xfrm xmlns:a="http://schemas.openxmlformats.org/drawingml/2006/main">
          <a:off x="1174750" y="1085850"/>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22EB2FB-DD89-4306-B6A3-03AC4C66CAEB}" type="TxLink">
            <a:rPr lang="en-US" sz="800"/>
            <a:pPr algn="ctr"/>
            <a:t>Upper Tier</a:t>
          </a:fld>
          <a:endParaRPr lang="en-US" sz="800"/>
        </a:p>
      </cdr:txBody>
    </cdr:sp>
  </cdr:relSizeAnchor>
  <cdr:relSizeAnchor xmlns:cdr="http://schemas.openxmlformats.org/drawingml/2006/chartDrawing">
    <cdr:from>
      <cdr:x>0.49769</cdr:x>
      <cdr:y>0.70576</cdr:y>
    </cdr:from>
    <cdr:to>
      <cdr:x>0.72853</cdr:x>
      <cdr:y>0.97737</cdr:y>
    </cdr:to>
    <cdr:sp macro="" textlink="uppertier!$A$34">
      <cdr:nvSpPr>
        <cdr:cNvPr id="5" name="TextBox 1"/>
        <cdr:cNvSpPr txBox="1"/>
      </cdr:nvSpPr>
      <cdr:spPr>
        <a:xfrm xmlns:a="http://schemas.openxmlformats.org/drawingml/2006/main">
          <a:off x="1711325" y="1089025"/>
          <a:ext cx="79375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6A73BC4-1E51-4B56-86DF-117A428356C4}" type="TxLink">
            <a:rPr lang="en-US" sz="800"/>
            <a:pPr algn="ctr"/>
            <a:t>Urban</a:t>
          </a:fld>
          <a:endParaRPr lang="en-US" sz="800"/>
        </a:p>
      </cdr:txBody>
    </cdr:sp>
  </cdr:relSizeAnchor>
  <cdr:relSizeAnchor xmlns:cdr="http://schemas.openxmlformats.org/drawingml/2006/chartDrawing">
    <cdr:from>
      <cdr:x>0.73315</cdr:x>
      <cdr:y>0.70576</cdr:y>
    </cdr:from>
    <cdr:to>
      <cdr:x>0.87719</cdr:x>
      <cdr:y>0.97737</cdr:y>
    </cdr:to>
    <cdr:sp macro="" textlink="uppertier!$A$35">
      <cdr:nvSpPr>
        <cdr:cNvPr id="6" name="TextBox 1"/>
        <cdr:cNvSpPr txBox="1"/>
      </cdr:nvSpPr>
      <cdr:spPr>
        <a:xfrm xmlns:a="http://schemas.openxmlformats.org/drawingml/2006/main">
          <a:off x="2520950" y="1089025"/>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2A7413F-86D4-4CEE-B426-94DE26E779EA}" type="TxLink">
            <a:rPr lang="en-US" sz="800"/>
            <a:pPr algn="ctr"/>
            <a:t>Unitary</a:t>
          </a:fld>
          <a:endParaRPr lang="en-US" sz="800"/>
        </a:p>
      </cdr:txBody>
    </cdr:sp>
  </cdr:relSizeAnchor>
</c:userShapes>
</file>

<file path=xl/drawings/drawing4.xml><?xml version="1.0" encoding="utf-8"?>
<c:userShapes xmlns:c="http://schemas.openxmlformats.org/drawingml/2006/chart">
  <cdr:relSizeAnchor xmlns:cdr="http://schemas.openxmlformats.org/drawingml/2006/chartDrawing">
    <cdr:from>
      <cdr:x>0.06741</cdr:x>
      <cdr:y>0.69753</cdr:y>
    </cdr:from>
    <cdr:to>
      <cdr:x>0.37765</cdr:x>
      <cdr:y>1</cdr:y>
    </cdr:to>
    <cdr:sp macro="" textlink="uppertier!$A$42">
      <cdr:nvSpPr>
        <cdr:cNvPr id="3" name="TextBox 2"/>
        <cdr:cNvSpPr txBox="1"/>
      </cdr:nvSpPr>
      <cdr:spPr>
        <a:xfrm xmlns:a="http://schemas.openxmlformats.org/drawingml/2006/main">
          <a:off x="231775" y="1076325"/>
          <a:ext cx="106680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84859CC-A834-4901-84E1-12CD44DDE3C4}" type="TxLink">
            <a:rPr lang="en-US" sz="800"/>
            <a:pPr algn="ctr"/>
            <a:t>Blackpool</a:t>
          </a:fld>
          <a:endParaRPr lang="en-US" sz="800"/>
        </a:p>
      </cdr:txBody>
    </cdr:sp>
  </cdr:relSizeAnchor>
  <cdr:relSizeAnchor xmlns:cdr="http://schemas.openxmlformats.org/drawingml/2006/chartDrawing">
    <cdr:from>
      <cdr:x>0.34164</cdr:x>
      <cdr:y>0.7037</cdr:y>
    </cdr:from>
    <cdr:to>
      <cdr:x>0.48569</cdr:x>
      <cdr:y>0.97531</cdr:y>
    </cdr:to>
    <cdr:sp macro="" textlink="uppertier!$A$44">
      <cdr:nvSpPr>
        <cdr:cNvPr id="4" name="TextBox 3"/>
        <cdr:cNvSpPr txBox="1"/>
      </cdr:nvSpPr>
      <cdr:spPr>
        <a:xfrm xmlns:a="http://schemas.openxmlformats.org/drawingml/2006/main">
          <a:off x="1174750" y="1085850"/>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452ACBC-28E7-489B-A989-59BE2576D7D6}" type="TxLink">
            <a:rPr lang="en-US" sz="800"/>
            <a:pPr algn="ctr"/>
            <a:t>Upper Tier</a:t>
          </a:fld>
          <a:endParaRPr lang="en-US" sz="800"/>
        </a:p>
      </cdr:txBody>
    </cdr:sp>
  </cdr:relSizeAnchor>
  <cdr:relSizeAnchor xmlns:cdr="http://schemas.openxmlformats.org/drawingml/2006/chartDrawing">
    <cdr:from>
      <cdr:x>0.49769</cdr:x>
      <cdr:y>0.70576</cdr:y>
    </cdr:from>
    <cdr:to>
      <cdr:x>0.72853</cdr:x>
      <cdr:y>0.97737</cdr:y>
    </cdr:to>
    <cdr:sp macro="" textlink="uppertier!$A$45">
      <cdr:nvSpPr>
        <cdr:cNvPr id="5" name="TextBox 1"/>
        <cdr:cNvSpPr txBox="1"/>
      </cdr:nvSpPr>
      <cdr:spPr>
        <a:xfrm xmlns:a="http://schemas.openxmlformats.org/drawingml/2006/main">
          <a:off x="1711325" y="1089025"/>
          <a:ext cx="79375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176B4FB-430E-4829-AB8F-00755FA1FF85}" type="TxLink">
            <a:rPr lang="en-US" sz="800"/>
            <a:pPr algn="ctr"/>
            <a:t>Urban</a:t>
          </a:fld>
          <a:endParaRPr lang="en-US" sz="800"/>
        </a:p>
      </cdr:txBody>
    </cdr:sp>
  </cdr:relSizeAnchor>
  <cdr:relSizeAnchor xmlns:cdr="http://schemas.openxmlformats.org/drawingml/2006/chartDrawing">
    <cdr:from>
      <cdr:x>0.73315</cdr:x>
      <cdr:y>0.70576</cdr:y>
    </cdr:from>
    <cdr:to>
      <cdr:x>0.87719</cdr:x>
      <cdr:y>0.97737</cdr:y>
    </cdr:to>
    <cdr:sp macro="" textlink="uppertier!$A$46">
      <cdr:nvSpPr>
        <cdr:cNvPr id="6" name="TextBox 1"/>
        <cdr:cNvSpPr txBox="1"/>
      </cdr:nvSpPr>
      <cdr:spPr>
        <a:xfrm xmlns:a="http://schemas.openxmlformats.org/drawingml/2006/main">
          <a:off x="2520950" y="1089025"/>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1797115-1426-450D-B39E-1478FEB4DD56}" type="TxLink">
            <a:rPr lang="en-US" sz="800"/>
            <a:pPr algn="ctr"/>
            <a:t>Unitary</a:t>
          </a:fld>
          <a:endParaRPr lang="en-US" sz="800"/>
        </a:p>
      </cdr:txBody>
    </cdr:sp>
  </cdr:relSizeAnchor>
</c:userShapes>
</file>

<file path=xl/drawings/drawing5.xml><?xml version="1.0" encoding="utf-8"?>
<c:userShapes xmlns:c="http://schemas.openxmlformats.org/drawingml/2006/chart">
  <cdr:relSizeAnchor xmlns:cdr="http://schemas.openxmlformats.org/drawingml/2006/chartDrawing">
    <cdr:from>
      <cdr:x>0.07295</cdr:x>
      <cdr:y>0.69753</cdr:y>
    </cdr:from>
    <cdr:to>
      <cdr:x>0.38319</cdr:x>
      <cdr:y>1</cdr:y>
    </cdr:to>
    <cdr:sp macro="" textlink="uppertier!$A$53">
      <cdr:nvSpPr>
        <cdr:cNvPr id="3" name="TextBox 2"/>
        <cdr:cNvSpPr txBox="1"/>
      </cdr:nvSpPr>
      <cdr:spPr>
        <a:xfrm xmlns:a="http://schemas.openxmlformats.org/drawingml/2006/main">
          <a:off x="250825" y="1076325"/>
          <a:ext cx="106680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7DFE6B3-B7AB-4F52-B69A-7A6B1E80EDFF}" type="TxLink">
            <a:rPr lang="en-US" sz="800"/>
            <a:pPr algn="ctr"/>
            <a:t>Blackpool</a:t>
          </a:fld>
          <a:endParaRPr lang="en-US" sz="800"/>
        </a:p>
      </cdr:txBody>
    </cdr:sp>
  </cdr:relSizeAnchor>
  <cdr:relSizeAnchor xmlns:cdr="http://schemas.openxmlformats.org/drawingml/2006/chartDrawing">
    <cdr:from>
      <cdr:x>0.34718</cdr:x>
      <cdr:y>0.7037</cdr:y>
    </cdr:from>
    <cdr:to>
      <cdr:x>0.49123</cdr:x>
      <cdr:y>0.97531</cdr:y>
    </cdr:to>
    <cdr:sp macro="" textlink="uppertier!$A$55">
      <cdr:nvSpPr>
        <cdr:cNvPr id="4" name="TextBox 3"/>
        <cdr:cNvSpPr txBox="1"/>
      </cdr:nvSpPr>
      <cdr:spPr>
        <a:xfrm xmlns:a="http://schemas.openxmlformats.org/drawingml/2006/main">
          <a:off x="1193800" y="1085850"/>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0CF47CA-50BA-4FF8-B28E-1CEF411A201A}" type="TxLink">
            <a:rPr lang="en-US" sz="800"/>
            <a:pPr algn="ctr"/>
            <a:t>Upper Tier</a:t>
          </a:fld>
          <a:endParaRPr lang="en-US" sz="800"/>
        </a:p>
      </cdr:txBody>
    </cdr:sp>
  </cdr:relSizeAnchor>
  <cdr:relSizeAnchor xmlns:cdr="http://schemas.openxmlformats.org/drawingml/2006/chartDrawing">
    <cdr:from>
      <cdr:x>0.50323</cdr:x>
      <cdr:y>0.70576</cdr:y>
    </cdr:from>
    <cdr:to>
      <cdr:x>0.73407</cdr:x>
      <cdr:y>0.97737</cdr:y>
    </cdr:to>
    <cdr:sp macro="" textlink="uppertier!$A$56">
      <cdr:nvSpPr>
        <cdr:cNvPr id="5" name="TextBox 1"/>
        <cdr:cNvSpPr txBox="1"/>
      </cdr:nvSpPr>
      <cdr:spPr>
        <a:xfrm xmlns:a="http://schemas.openxmlformats.org/drawingml/2006/main">
          <a:off x="1730375" y="1089025"/>
          <a:ext cx="79375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511289-9CC6-4924-B6B6-BA4ABF0213CB}" type="TxLink">
            <a:rPr lang="en-US" sz="800"/>
            <a:pPr algn="ctr"/>
            <a:t>Urban</a:t>
          </a:fld>
          <a:endParaRPr lang="en-US" sz="800"/>
        </a:p>
      </cdr:txBody>
    </cdr:sp>
  </cdr:relSizeAnchor>
  <cdr:relSizeAnchor xmlns:cdr="http://schemas.openxmlformats.org/drawingml/2006/chartDrawing">
    <cdr:from>
      <cdr:x>0.73869</cdr:x>
      <cdr:y>0.70576</cdr:y>
    </cdr:from>
    <cdr:to>
      <cdr:x>0.88273</cdr:x>
      <cdr:y>0.97737</cdr:y>
    </cdr:to>
    <cdr:sp macro="" textlink="uppertier!$A$57">
      <cdr:nvSpPr>
        <cdr:cNvPr id="6" name="TextBox 1"/>
        <cdr:cNvSpPr txBox="1"/>
      </cdr:nvSpPr>
      <cdr:spPr>
        <a:xfrm xmlns:a="http://schemas.openxmlformats.org/drawingml/2006/main">
          <a:off x="2540000" y="1089025"/>
          <a:ext cx="495300" cy="419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D1BFAE8-4F43-481A-A859-BFBB4D349298}" type="TxLink">
            <a:rPr lang="en-US" sz="800"/>
            <a:pPr algn="ctr"/>
            <a:t>Unitary</a:t>
          </a:fld>
          <a:endParaRPr lang="en-US" sz="800"/>
        </a:p>
      </cdr:txBody>
    </cdr:sp>
  </cdr:relSizeAnchor>
</c:userShapes>
</file>

<file path=xl/drawings/drawing6.xml><?xml version="1.0" encoding="utf-8"?>
<xdr:wsDr xmlns:xdr="http://schemas.openxmlformats.org/drawingml/2006/spreadsheetDrawing" xmlns:a="http://schemas.openxmlformats.org/drawingml/2006/main">
  <xdr:twoCellAnchor>
    <xdr:from>
      <xdr:col>18</xdr:col>
      <xdr:colOff>114300</xdr:colOff>
      <xdr:row>17</xdr:row>
      <xdr:rowOff>47625</xdr:rowOff>
    </xdr:from>
    <xdr:to>
      <xdr:col>37</xdr:col>
      <xdr:colOff>95250</xdr:colOff>
      <xdr:row>26</xdr:row>
      <xdr:rowOff>133350</xdr:rowOff>
    </xdr:to>
    <xdr:graphicFrame macro="">
      <xdr:nvGraphicFramePr>
        <xdr:cNvPr id="73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114300</xdr:colOff>
      <xdr:row>28</xdr:row>
      <xdr:rowOff>57150</xdr:rowOff>
    </xdr:from>
    <xdr:to>
      <xdr:col>37</xdr:col>
      <xdr:colOff>104775</xdr:colOff>
      <xdr:row>37</xdr:row>
      <xdr:rowOff>142875</xdr:rowOff>
    </xdr:to>
    <xdr:graphicFrame macro="">
      <xdr:nvGraphicFramePr>
        <xdr:cNvPr id="7317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104775</xdr:colOff>
      <xdr:row>39</xdr:row>
      <xdr:rowOff>28575</xdr:rowOff>
    </xdr:from>
    <xdr:to>
      <xdr:col>37</xdr:col>
      <xdr:colOff>104776</xdr:colOff>
      <xdr:row>48</xdr:row>
      <xdr:rowOff>114300</xdr:rowOff>
    </xdr:to>
    <xdr:graphicFrame macro="">
      <xdr:nvGraphicFramePr>
        <xdr:cNvPr id="731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114300</xdr:colOff>
      <xdr:row>50</xdr:row>
      <xdr:rowOff>19050</xdr:rowOff>
    </xdr:from>
    <xdr:to>
      <xdr:col>37</xdr:col>
      <xdr:colOff>104775</xdr:colOff>
      <xdr:row>59</xdr:row>
      <xdr:rowOff>104775</xdr:rowOff>
    </xdr:to>
    <xdr:graphicFrame macro="">
      <xdr:nvGraphicFramePr>
        <xdr:cNvPr id="7317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4</xdr:row>
      <xdr:rowOff>28575</xdr:rowOff>
    </xdr:from>
    <xdr:to>
      <xdr:col>13</xdr:col>
      <xdr:colOff>133350</xdr:colOff>
      <xdr:row>16</xdr:row>
      <xdr:rowOff>95250</xdr:rowOff>
    </xdr:to>
    <xdr:graphicFrame macro="">
      <xdr:nvGraphicFramePr>
        <xdr:cNvPr id="7317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142875</xdr:colOff>
      <xdr:row>11</xdr:row>
      <xdr:rowOff>142874</xdr:rowOff>
    </xdr:from>
    <xdr:to>
      <xdr:col>13</xdr:col>
      <xdr:colOff>57150</xdr:colOff>
      <xdr:row>16</xdr:row>
      <xdr:rowOff>19050</xdr:rowOff>
    </xdr:to>
    <xdr:sp macro="" textlink="">
      <xdr:nvSpPr>
        <xdr:cNvPr id="7" name="TextBox 6"/>
        <xdr:cNvSpPr txBox="1"/>
      </xdr:nvSpPr>
      <xdr:spPr>
        <a:xfrm>
          <a:off x="1590675" y="2047874"/>
          <a:ext cx="819150"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en-GB" sz="900"/>
            <a:t>The larger the area, the more</a:t>
          </a:r>
          <a:r>
            <a:rPr lang="en-GB" sz="900" baseline="0"/>
            <a:t> vulnerable is the authority</a:t>
          </a:r>
          <a:endParaRPr lang="en-GB" sz="9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0.07521</cdr:x>
      <cdr:y>0.69753</cdr:y>
    </cdr:from>
    <cdr:to>
      <cdr:x>0.3844</cdr:x>
      <cdr:y>1</cdr:y>
    </cdr:to>
    <cdr:sp macro="" textlink="lowertier!$A$20">
      <cdr:nvSpPr>
        <cdr:cNvPr id="2" name="TextBox 1"/>
        <cdr:cNvSpPr txBox="1"/>
      </cdr:nvSpPr>
      <cdr:spPr>
        <a:xfrm xmlns:a="http://schemas.openxmlformats.org/drawingml/2006/main">
          <a:off x="257175" y="1076324"/>
          <a:ext cx="1057275" cy="4667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7D8FBB0-E268-4B20-95A5-A778D73079DA}" type="TxLink">
            <a:rPr lang="en-US" sz="800"/>
            <a:pPr algn="ctr"/>
            <a:t>Allerdale</a:t>
          </a:fld>
          <a:endParaRPr lang="en-US" sz="800"/>
        </a:p>
      </cdr:txBody>
    </cdr:sp>
  </cdr:relSizeAnchor>
  <cdr:relSizeAnchor xmlns:cdr="http://schemas.openxmlformats.org/drawingml/2006/chartDrawing">
    <cdr:from>
      <cdr:x>0.37326</cdr:x>
      <cdr:y>0.70576</cdr:y>
    </cdr:from>
    <cdr:to>
      <cdr:x>0.53482</cdr:x>
      <cdr:y>0.95885</cdr:y>
    </cdr:to>
    <cdr:sp macro="" textlink="lowertier!$A$22">
      <cdr:nvSpPr>
        <cdr:cNvPr id="3" name="TextBox 1"/>
        <cdr:cNvSpPr txBox="1"/>
      </cdr:nvSpPr>
      <cdr:spPr>
        <a:xfrm xmlns:a="http://schemas.openxmlformats.org/drawingml/2006/main">
          <a:off x="1276351" y="1089025"/>
          <a:ext cx="552450"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922F184-928E-4F7D-8A28-AA37C2923E79}" type="TxLink">
            <a:rPr lang="en-US" sz="800"/>
            <a:pPr algn="ctr"/>
            <a:t>Districts Average</a:t>
          </a:fld>
          <a:endParaRPr lang="en-US" sz="800"/>
        </a:p>
      </cdr:txBody>
    </cdr:sp>
  </cdr:relSizeAnchor>
  <cdr:relSizeAnchor xmlns:cdr="http://schemas.openxmlformats.org/drawingml/2006/chartDrawing">
    <cdr:from>
      <cdr:x>0.56267</cdr:x>
      <cdr:y>0.71193</cdr:y>
    </cdr:from>
    <cdr:to>
      <cdr:x>0.76602</cdr:x>
      <cdr:y>0.96502</cdr:y>
    </cdr:to>
    <cdr:sp macro="" textlink="lowertier!$A$23">
      <cdr:nvSpPr>
        <cdr:cNvPr id="4" name="TextBox 1"/>
        <cdr:cNvSpPr txBox="1"/>
      </cdr:nvSpPr>
      <cdr:spPr>
        <a:xfrm xmlns:a="http://schemas.openxmlformats.org/drawingml/2006/main">
          <a:off x="1924050" y="1098544"/>
          <a:ext cx="695325"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19DD253-CE50-4328-A297-0ECECB1E8B1E}" type="TxLink">
            <a:rPr lang="en-US" sz="800"/>
            <a:pPr algn="ctr"/>
            <a:t>Rural-80</a:t>
          </a:fld>
          <a:endParaRPr lang="en-US" sz="800"/>
        </a:p>
      </cdr:txBody>
    </cdr:sp>
  </cdr:relSizeAnchor>
  <cdr:relSizeAnchor xmlns:cdr="http://schemas.openxmlformats.org/drawingml/2006/chartDrawing">
    <cdr:from>
      <cdr:x>0.76323</cdr:x>
      <cdr:y>0.70576</cdr:y>
    </cdr:from>
    <cdr:to>
      <cdr:x>0.98886</cdr:x>
      <cdr:y>0.95885</cdr:y>
    </cdr:to>
    <cdr:sp macro="" textlink="lowertier!$A$24">
      <cdr:nvSpPr>
        <cdr:cNvPr id="5" name="TextBox 1"/>
        <cdr:cNvSpPr txBox="1"/>
      </cdr:nvSpPr>
      <cdr:spPr>
        <a:xfrm xmlns:a="http://schemas.openxmlformats.org/drawingml/2006/main">
          <a:off x="2609850" y="1089025"/>
          <a:ext cx="771525"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8F2DB1E-7511-4070-B6BB-B149F21990C2}" type="TxLink">
            <a:rPr lang="en-US" sz="800"/>
            <a:pPr algn="ctr"/>
            <a:t>Cumbria</a:t>
          </a:fld>
          <a:endParaRPr lang="en-US" sz="800"/>
        </a:p>
      </cdr:txBody>
    </cdr:sp>
  </cdr:relSizeAnchor>
</c:userShapes>
</file>

<file path=xl/drawings/drawing8.xml><?xml version="1.0" encoding="utf-8"?>
<c:userShapes xmlns:c="http://schemas.openxmlformats.org/drawingml/2006/chart">
  <cdr:relSizeAnchor xmlns:cdr="http://schemas.openxmlformats.org/drawingml/2006/chartDrawing">
    <cdr:from>
      <cdr:x>0.0787</cdr:x>
      <cdr:y>0.69753</cdr:y>
    </cdr:from>
    <cdr:to>
      <cdr:x>0.38703</cdr:x>
      <cdr:y>1</cdr:y>
    </cdr:to>
    <cdr:sp macro="" textlink="lowertier!$A$31">
      <cdr:nvSpPr>
        <cdr:cNvPr id="2" name="TextBox 1"/>
        <cdr:cNvSpPr txBox="1"/>
      </cdr:nvSpPr>
      <cdr:spPr>
        <a:xfrm xmlns:a="http://schemas.openxmlformats.org/drawingml/2006/main">
          <a:off x="269875" y="1076324"/>
          <a:ext cx="1057267" cy="46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74396A8-0220-461F-8D7C-DB62A73669C9}" type="TxLink">
            <a:rPr lang="en-US" sz="800"/>
            <a:pPr algn="ctr"/>
            <a:t>Allerdale</a:t>
          </a:fld>
          <a:endParaRPr lang="en-US" sz="800"/>
        </a:p>
      </cdr:txBody>
    </cdr:sp>
  </cdr:relSizeAnchor>
  <cdr:relSizeAnchor xmlns:cdr="http://schemas.openxmlformats.org/drawingml/2006/chartDrawing">
    <cdr:from>
      <cdr:x>0.37593</cdr:x>
      <cdr:y>0.70576</cdr:y>
    </cdr:from>
    <cdr:to>
      <cdr:x>0.53704</cdr:x>
      <cdr:y>0.95885</cdr:y>
    </cdr:to>
    <cdr:sp macro="" textlink="lowertier!$A$33">
      <cdr:nvSpPr>
        <cdr:cNvPr id="3" name="TextBox 1"/>
        <cdr:cNvSpPr txBox="1"/>
      </cdr:nvSpPr>
      <cdr:spPr>
        <a:xfrm xmlns:a="http://schemas.openxmlformats.org/drawingml/2006/main">
          <a:off x="1289049" y="1089023"/>
          <a:ext cx="552451"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4B1880A-5A4A-454F-BF3F-1D1AB4CABB1F}" type="TxLink">
            <a:rPr lang="en-US" sz="800"/>
            <a:pPr algn="ctr"/>
            <a:t>Districts Average</a:t>
          </a:fld>
          <a:endParaRPr lang="en-US" sz="800"/>
        </a:p>
      </cdr:txBody>
    </cdr:sp>
  </cdr:relSizeAnchor>
  <cdr:relSizeAnchor xmlns:cdr="http://schemas.openxmlformats.org/drawingml/2006/chartDrawing">
    <cdr:from>
      <cdr:x>0.56389</cdr:x>
      <cdr:y>0.71193</cdr:y>
    </cdr:from>
    <cdr:to>
      <cdr:x>0.76944</cdr:x>
      <cdr:y>0.96502</cdr:y>
    </cdr:to>
    <cdr:sp macro="" textlink="lowertier!$A$34">
      <cdr:nvSpPr>
        <cdr:cNvPr id="4" name="TextBox 1"/>
        <cdr:cNvSpPr txBox="1"/>
      </cdr:nvSpPr>
      <cdr:spPr>
        <a:xfrm xmlns:a="http://schemas.openxmlformats.org/drawingml/2006/main">
          <a:off x="1933575" y="1098544"/>
          <a:ext cx="704850"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BCBD842-7173-4473-9382-7D3FBD80FC13}" type="TxLink">
            <a:rPr lang="en-US" sz="800"/>
            <a:pPr algn="ctr"/>
            <a:t>Rural-80</a:t>
          </a:fld>
          <a:endParaRPr lang="en-US" sz="800"/>
        </a:p>
      </cdr:txBody>
    </cdr:sp>
  </cdr:relSizeAnchor>
  <cdr:relSizeAnchor xmlns:cdr="http://schemas.openxmlformats.org/drawingml/2006/chartDrawing">
    <cdr:from>
      <cdr:x>0.76481</cdr:x>
      <cdr:y>0.70576</cdr:y>
    </cdr:from>
    <cdr:to>
      <cdr:x>0.98982</cdr:x>
      <cdr:y>0.95885</cdr:y>
    </cdr:to>
    <cdr:sp macro="" textlink="lowertier!$A$35">
      <cdr:nvSpPr>
        <cdr:cNvPr id="5" name="TextBox 1"/>
        <cdr:cNvSpPr txBox="1"/>
      </cdr:nvSpPr>
      <cdr:spPr>
        <a:xfrm xmlns:a="http://schemas.openxmlformats.org/drawingml/2006/main">
          <a:off x="2622542" y="1089023"/>
          <a:ext cx="771536"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0C44240-270E-4225-A316-8ACD534514FD}" type="TxLink">
            <a:rPr lang="en-US" sz="800"/>
            <a:pPr algn="ctr"/>
            <a:t>Cumbria</a:t>
          </a:fld>
          <a:endParaRPr lang="en-US" sz="800"/>
        </a:p>
      </cdr:txBody>
    </cdr:sp>
  </cdr:relSizeAnchor>
</c:userShapes>
</file>

<file path=xl/drawings/drawing9.xml><?xml version="1.0" encoding="utf-8"?>
<c:userShapes xmlns:c="http://schemas.openxmlformats.org/drawingml/2006/chart">
  <cdr:relSizeAnchor xmlns:cdr="http://schemas.openxmlformats.org/drawingml/2006/chartDrawing">
    <cdr:from>
      <cdr:x>0.06741</cdr:x>
      <cdr:y>0.69753</cdr:y>
    </cdr:from>
    <cdr:to>
      <cdr:x>0.37488</cdr:x>
      <cdr:y>1</cdr:y>
    </cdr:to>
    <cdr:sp macro="" textlink="lowertier!$A$42">
      <cdr:nvSpPr>
        <cdr:cNvPr id="2" name="TextBox 1"/>
        <cdr:cNvSpPr txBox="1"/>
      </cdr:nvSpPr>
      <cdr:spPr>
        <a:xfrm xmlns:a="http://schemas.openxmlformats.org/drawingml/2006/main">
          <a:off x="231775" y="1076324"/>
          <a:ext cx="1057267" cy="46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C8788FF-85DD-42B4-B6FE-9168B24BF45F}" type="TxLink">
            <a:rPr lang="en-US" sz="800"/>
            <a:pPr algn="ctr"/>
            <a:t>Allerdale</a:t>
          </a:fld>
          <a:endParaRPr lang="en-US" sz="800"/>
        </a:p>
      </cdr:txBody>
    </cdr:sp>
  </cdr:relSizeAnchor>
  <cdr:relSizeAnchor xmlns:cdr="http://schemas.openxmlformats.org/drawingml/2006/chartDrawing">
    <cdr:from>
      <cdr:x>0.3638</cdr:x>
      <cdr:y>0.70576</cdr:y>
    </cdr:from>
    <cdr:to>
      <cdr:x>0.52447</cdr:x>
      <cdr:y>0.95885</cdr:y>
    </cdr:to>
    <cdr:sp macro="" textlink="lowertier!$A$44">
      <cdr:nvSpPr>
        <cdr:cNvPr id="3" name="TextBox 1"/>
        <cdr:cNvSpPr txBox="1"/>
      </cdr:nvSpPr>
      <cdr:spPr>
        <a:xfrm xmlns:a="http://schemas.openxmlformats.org/drawingml/2006/main">
          <a:off x="1250949" y="1089023"/>
          <a:ext cx="552451"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FDA0E5F-A45C-4603-AD03-4344849E90A7}" type="TxLink">
            <a:rPr lang="en-US" sz="800"/>
            <a:pPr algn="ctr"/>
            <a:t>Districts Average</a:t>
          </a:fld>
          <a:endParaRPr lang="en-US" sz="800"/>
        </a:p>
      </cdr:txBody>
    </cdr:sp>
  </cdr:relSizeAnchor>
  <cdr:relSizeAnchor xmlns:cdr="http://schemas.openxmlformats.org/drawingml/2006/chartDrawing">
    <cdr:from>
      <cdr:x>0.55125</cdr:x>
      <cdr:y>0.71193</cdr:y>
    </cdr:from>
    <cdr:to>
      <cdr:x>0.76177</cdr:x>
      <cdr:y>0.96502</cdr:y>
    </cdr:to>
    <cdr:sp macro="" textlink="lowertier!$A$45">
      <cdr:nvSpPr>
        <cdr:cNvPr id="4" name="TextBox 1"/>
        <cdr:cNvSpPr txBox="1"/>
      </cdr:nvSpPr>
      <cdr:spPr>
        <a:xfrm xmlns:a="http://schemas.openxmlformats.org/drawingml/2006/main">
          <a:off x="1895476" y="1098544"/>
          <a:ext cx="723900"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6D609D3-C25E-4806-8698-F7356B28A715}" type="TxLink">
            <a:rPr lang="en-US" sz="800"/>
            <a:pPr algn="ctr"/>
            <a:t>Rural-80</a:t>
          </a:fld>
          <a:endParaRPr lang="en-US" sz="800"/>
        </a:p>
      </cdr:txBody>
    </cdr:sp>
  </cdr:relSizeAnchor>
  <cdr:relSizeAnchor xmlns:cdr="http://schemas.openxmlformats.org/drawingml/2006/chartDrawing">
    <cdr:from>
      <cdr:x>0.75161</cdr:x>
      <cdr:y>0.70576</cdr:y>
    </cdr:from>
    <cdr:to>
      <cdr:x>0.97599</cdr:x>
      <cdr:y>0.95885</cdr:y>
    </cdr:to>
    <cdr:sp macro="" textlink="lowertier!$A$46">
      <cdr:nvSpPr>
        <cdr:cNvPr id="5" name="TextBox 1"/>
        <cdr:cNvSpPr txBox="1"/>
      </cdr:nvSpPr>
      <cdr:spPr>
        <a:xfrm xmlns:a="http://schemas.openxmlformats.org/drawingml/2006/main">
          <a:off x="2584442" y="1089023"/>
          <a:ext cx="771536" cy="390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9B73E2-28C7-4EE0-BDBC-2F74889FA0B0}" type="TxLink">
            <a:rPr lang="en-US" sz="800"/>
            <a:pPr algn="ctr"/>
            <a:t>Cumbria</a:t>
          </a:fld>
          <a:endParaRPr lang="en-US" sz="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AM152"/>
  <sheetViews>
    <sheetView topLeftCell="A11" workbookViewId="0">
      <selection activeCell="A51" sqref="A51:R52"/>
    </sheetView>
  </sheetViews>
  <sheetFormatPr defaultColWidth="0" defaultRowHeight="12.75" zeroHeight="1" x14ac:dyDescent="0.2"/>
  <cols>
    <col min="1" max="39" width="2.7109375" customWidth="1"/>
    <col min="40" max="16384" width="9.140625" hidden="1"/>
  </cols>
  <sheetData>
    <row r="1" spans="1:39" ht="19.5" customHeight="1" x14ac:dyDescent="0.25">
      <c r="A1" s="191" t="s">
        <v>429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25"/>
    </row>
    <row r="2" spans="1:39"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row>
    <row r="3" spans="1:39" ht="15.75" customHeight="1" x14ac:dyDescent="0.25">
      <c r="A3" s="156" t="s">
        <v>423</v>
      </c>
      <c r="B3" s="125"/>
      <c r="C3" s="125"/>
      <c r="D3" s="125"/>
      <c r="E3" s="193" t="s">
        <v>50</v>
      </c>
      <c r="F3" s="193"/>
      <c r="G3" s="193"/>
      <c r="H3" s="193"/>
      <c r="I3" s="193"/>
      <c r="J3" s="193"/>
      <c r="K3" s="193"/>
      <c r="L3" s="193"/>
      <c r="M3" s="193"/>
      <c r="N3" s="193"/>
      <c r="O3" s="125"/>
      <c r="P3" s="194" t="s">
        <v>442</v>
      </c>
      <c r="Q3" s="194"/>
      <c r="R3" s="194"/>
      <c r="S3" s="194"/>
      <c r="T3" s="194"/>
      <c r="U3" s="194"/>
      <c r="V3" s="194"/>
      <c r="W3" s="194"/>
      <c r="X3" s="194"/>
      <c r="Y3" s="194"/>
      <c r="Z3" s="194"/>
      <c r="AA3" s="194"/>
      <c r="AB3" s="194"/>
      <c r="AC3" s="194"/>
      <c r="AD3" s="194"/>
      <c r="AE3" s="194"/>
      <c r="AF3" s="194"/>
      <c r="AG3" s="194"/>
      <c r="AH3" s="194"/>
      <c r="AI3" s="194"/>
      <c r="AJ3" s="194"/>
      <c r="AK3" s="194"/>
      <c r="AL3" s="194"/>
      <c r="AM3" s="125"/>
    </row>
    <row r="4" spans="1:39" x14ac:dyDescent="0.2">
      <c r="A4" s="152" t="s">
        <v>441</v>
      </c>
      <c r="B4" s="125"/>
      <c r="C4" s="125"/>
      <c r="D4" s="125"/>
      <c r="E4" s="125"/>
      <c r="F4" s="125"/>
      <c r="G4" s="125"/>
      <c r="H4" s="125"/>
      <c r="I4" s="125"/>
      <c r="J4" s="125"/>
      <c r="K4" s="125"/>
      <c r="L4" s="125"/>
      <c r="M4" s="125"/>
      <c r="N4" s="125"/>
      <c r="O4" s="125"/>
      <c r="P4" s="194"/>
      <c r="Q4" s="194"/>
      <c r="R4" s="194"/>
      <c r="S4" s="194"/>
      <c r="T4" s="194"/>
      <c r="U4" s="194"/>
      <c r="V4" s="194"/>
      <c r="W4" s="194"/>
      <c r="X4" s="194"/>
      <c r="Y4" s="194"/>
      <c r="Z4" s="194"/>
      <c r="AA4" s="194"/>
      <c r="AB4" s="194"/>
      <c r="AC4" s="194"/>
      <c r="AD4" s="194"/>
      <c r="AE4" s="194"/>
      <c r="AF4" s="194"/>
      <c r="AG4" s="194"/>
      <c r="AH4" s="194"/>
      <c r="AI4" s="194"/>
      <c r="AJ4" s="194"/>
      <c r="AK4" s="194"/>
      <c r="AL4" s="194"/>
      <c r="AM4" s="125"/>
    </row>
    <row r="5" spans="1:39" ht="12.75" customHeight="1" x14ac:dyDescent="0.2">
      <c r="A5" s="125"/>
      <c r="B5" s="123"/>
      <c r="C5" s="123"/>
      <c r="D5" s="123"/>
      <c r="E5" s="123"/>
      <c r="F5" s="123"/>
      <c r="G5" s="123"/>
      <c r="H5" s="123"/>
      <c r="I5" s="123"/>
      <c r="J5" s="123"/>
      <c r="K5" s="123"/>
      <c r="L5" s="123"/>
      <c r="M5" s="123"/>
      <c r="N5" s="123"/>
      <c r="O5" s="125"/>
      <c r="P5" s="194"/>
      <c r="Q5" s="194"/>
      <c r="R5" s="194"/>
      <c r="S5" s="194"/>
      <c r="T5" s="194"/>
      <c r="U5" s="194"/>
      <c r="V5" s="194"/>
      <c r="W5" s="194"/>
      <c r="X5" s="194"/>
      <c r="Y5" s="194"/>
      <c r="Z5" s="194"/>
      <c r="AA5" s="194"/>
      <c r="AB5" s="194"/>
      <c r="AC5" s="194"/>
      <c r="AD5" s="194"/>
      <c r="AE5" s="194"/>
      <c r="AF5" s="194"/>
      <c r="AG5" s="194"/>
      <c r="AH5" s="194"/>
      <c r="AI5" s="194"/>
      <c r="AJ5" s="194"/>
      <c r="AK5" s="194"/>
      <c r="AL5" s="194"/>
      <c r="AM5" s="125"/>
    </row>
    <row r="6" spans="1:39" x14ac:dyDescent="0.2">
      <c r="A6" s="125"/>
      <c r="B6" s="123"/>
      <c r="C6" s="123"/>
      <c r="D6" s="123"/>
      <c r="E6" s="123"/>
      <c r="F6" s="123"/>
      <c r="G6" s="123"/>
      <c r="H6" s="123"/>
      <c r="I6" s="123"/>
      <c r="J6" s="123"/>
      <c r="K6" s="123"/>
      <c r="L6" s="123"/>
      <c r="M6" s="123"/>
      <c r="N6" s="123"/>
      <c r="O6" s="146"/>
      <c r="P6" s="194"/>
      <c r="Q6" s="194"/>
      <c r="R6" s="194"/>
      <c r="S6" s="194"/>
      <c r="T6" s="194"/>
      <c r="U6" s="194"/>
      <c r="V6" s="194"/>
      <c r="W6" s="194"/>
      <c r="X6" s="194"/>
      <c r="Y6" s="194"/>
      <c r="Z6" s="194"/>
      <c r="AA6" s="194"/>
      <c r="AB6" s="194"/>
      <c r="AC6" s="194"/>
      <c r="AD6" s="194"/>
      <c r="AE6" s="194"/>
      <c r="AF6" s="194"/>
      <c r="AG6" s="194"/>
      <c r="AH6" s="194"/>
      <c r="AI6" s="194"/>
      <c r="AJ6" s="194"/>
      <c r="AK6" s="194"/>
      <c r="AL6" s="194"/>
      <c r="AM6" s="125"/>
    </row>
    <row r="7" spans="1:39" x14ac:dyDescent="0.2">
      <c r="A7" s="125"/>
      <c r="B7" s="123"/>
      <c r="C7" s="123"/>
      <c r="D7" s="123"/>
      <c r="E7" s="123"/>
      <c r="F7" s="123"/>
      <c r="G7" s="123"/>
      <c r="H7" s="123"/>
      <c r="I7" s="123"/>
      <c r="J7" s="123"/>
      <c r="K7" s="123"/>
      <c r="L7" s="123"/>
      <c r="M7" s="123"/>
      <c r="N7" s="123"/>
      <c r="O7" s="146"/>
      <c r="P7" s="194"/>
      <c r="Q7" s="194"/>
      <c r="R7" s="194"/>
      <c r="S7" s="194"/>
      <c r="T7" s="194"/>
      <c r="U7" s="194"/>
      <c r="V7" s="194"/>
      <c r="W7" s="194"/>
      <c r="X7" s="194"/>
      <c r="Y7" s="194"/>
      <c r="Z7" s="194"/>
      <c r="AA7" s="194"/>
      <c r="AB7" s="194"/>
      <c r="AC7" s="194"/>
      <c r="AD7" s="194"/>
      <c r="AE7" s="194"/>
      <c r="AF7" s="194"/>
      <c r="AG7" s="194"/>
      <c r="AH7" s="194"/>
      <c r="AI7" s="194"/>
      <c r="AJ7" s="194"/>
      <c r="AK7" s="194"/>
      <c r="AL7" s="194"/>
      <c r="AM7" s="125"/>
    </row>
    <row r="8" spans="1:39" x14ac:dyDescent="0.2">
      <c r="A8" s="125"/>
      <c r="B8" s="123"/>
      <c r="C8" s="123"/>
      <c r="D8" s="123"/>
      <c r="E8" s="123"/>
      <c r="F8" s="123"/>
      <c r="G8" s="123"/>
      <c r="H8" s="123"/>
      <c r="I8" s="123"/>
      <c r="J8" s="123"/>
      <c r="K8" s="123"/>
      <c r="L8" s="123"/>
      <c r="M8" s="123"/>
      <c r="N8" s="123"/>
      <c r="O8" s="146"/>
      <c r="P8" s="194"/>
      <c r="Q8" s="194"/>
      <c r="R8" s="194"/>
      <c r="S8" s="194"/>
      <c r="T8" s="194"/>
      <c r="U8" s="194"/>
      <c r="V8" s="194"/>
      <c r="W8" s="194"/>
      <c r="X8" s="194"/>
      <c r="Y8" s="194"/>
      <c r="Z8" s="194"/>
      <c r="AA8" s="194"/>
      <c r="AB8" s="194"/>
      <c r="AC8" s="194"/>
      <c r="AD8" s="194"/>
      <c r="AE8" s="194"/>
      <c r="AF8" s="194"/>
      <c r="AG8" s="194"/>
      <c r="AH8" s="194"/>
      <c r="AI8" s="194"/>
      <c r="AJ8" s="194"/>
      <c r="AK8" s="194"/>
      <c r="AL8" s="194"/>
      <c r="AM8" s="125"/>
    </row>
    <row r="9" spans="1:39" x14ac:dyDescent="0.2">
      <c r="A9" s="125"/>
      <c r="B9" s="123"/>
      <c r="C9" s="22">
        <f>'4indicators'!B$1-AE11</f>
        <v>150</v>
      </c>
      <c r="D9" s="123"/>
      <c r="E9" s="123"/>
      <c r="F9" s="123"/>
      <c r="G9" s="123"/>
      <c r="H9" s="123"/>
      <c r="I9" s="123"/>
      <c r="J9" s="123"/>
      <c r="K9" s="123"/>
      <c r="L9" s="123"/>
      <c r="M9" s="123"/>
      <c r="N9" s="123"/>
      <c r="O9" s="125"/>
      <c r="P9" s="194"/>
      <c r="Q9" s="194"/>
      <c r="R9" s="194"/>
      <c r="S9" s="194"/>
      <c r="T9" s="194"/>
      <c r="U9" s="194"/>
      <c r="V9" s="194"/>
      <c r="W9" s="194"/>
      <c r="X9" s="194"/>
      <c r="Y9" s="194"/>
      <c r="Z9" s="194"/>
      <c r="AA9" s="194"/>
      <c r="AB9" s="194"/>
      <c r="AC9" s="194"/>
      <c r="AD9" s="194"/>
      <c r="AE9" s="194"/>
      <c r="AF9" s="194"/>
      <c r="AG9" s="194"/>
      <c r="AH9" s="194"/>
      <c r="AI9" s="194"/>
      <c r="AJ9" s="194"/>
      <c r="AK9" s="194"/>
      <c r="AL9" s="194"/>
      <c r="AM9" s="125"/>
    </row>
    <row r="10" spans="1:39" x14ac:dyDescent="0.2">
      <c r="A10" s="125"/>
      <c r="B10" s="123"/>
      <c r="C10" s="22">
        <f>'4indicators'!B$1-AE12</f>
        <v>129</v>
      </c>
      <c r="D10" s="123"/>
      <c r="E10" s="123"/>
      <c r="F10" s="123"/>
      <c r="G10" s="123"/>
      <c r="H10" s="123"/>
      <c r="I10" s="123"/>
      <c r="J10" s="123"/>
      <c r="K10" s="123"/>
      <c r="L10" s="123"/>
      <c r="M10" s="123"/>
      <c r="N10" s="123"/>
      <c r="O10" s="125"/>
      <c r="P10" s="125"/>
      <c r="Q10" s="151" t="s">
        <v>432</v>
      </c>
      <c r="R10" s="125"/>
      <c r="S10" s="125"/>
      <c r="T10" s="125"/>
      <c r="U10" s="125"/>
      <c r="V10" s="125"/>
      <c r="W10" s="125"/>
      <c r="X10" s="125"/>
      <c r="Y10" s="125"/>
      <c r="Z10" s="125"/>
      <c r="AA10" s="125"/>
      <c r="AB10" s="125"/>
      <c r="AC10" s="125"/>
      <c r="AD10" s="125"/>
      <c r="AE10" s="151" t="s">
        <v>439</v>
      </c>
      <c r="AF10" s="125"/>
      <c r="AG10" s="125"/>
      <c r="AH10" s="125"/>
      <c r="AI10" s="125"/>
      <c r="AJ10" s="125"/>
      <c r="AK10" s="125"/>
      <c r="AL10" s="125"/>
      <c r="AM10" s="125"/>
    </row>
    <row r="11" spans="1:39" x14ac:dyDescent="0.2">
      <c r="A11" s="125"/>
      <c r="B11" s="123"/>
      <c r="C11" s="22">
        <f>'4indicators'!B$1-AE13</f>
        <v>137</v>
      </c>
      <c r="D11" s="123"/>
      <c r="E11" s="123"/>
      <c r="F11" s="123"/>
      <c r="G11" s="123"/>
      <c r="H11" s="123"/>
      <c r="I11" s="123"/>
      <c r="J11" s="123"/>
      <c r="K11" s="123"/>
      <c r="L11" s="123"/>
      <c r="M11" s="123"/>
      <c r="N11" s="123"/>
      <c r="O11" s="125"/>
      <c r="P11" s="125"/>
      <c r="Q11" s="148" t="s">
        <v>433</v>
      </c>
      <c r="R11" s="202" t="s">
        <v>434</v>
      </c>
      <c r="S11" s="202"/>
      <c r="T11" s="202"/>
      <c r="U11" s="202"/>
      <c r="V11" s="202"/>
      <c r="W11" s="202"/>
      <c r="X11" s="202"/>
      <c r="Y11" s="202"/>
      <c r="Z11" s="202"/>
      <c r="AA11" s="202"/>
      <c r="AB11" s="202"/>
      <c r="AC11" s="202"/>
      <c r="AD11" s="202"/>
      <c r="AE11" s="198">
        <f>L22</f>
        <v>1</v>
      </c>
      <c r="AF11" s="198"/>
      <c r="AG11" s="149" t="str">
        <f>AG15</f>
        <v>out of 151</v>
      </c>
      <c r="AH11" s="150"/>
      <c r="AI11" s="150"/>
      <c r="AJ11" s="150"/>
      <c r="AK11" s="125"/>
      <c r="AL11" s="125"/>
      <c r="AM11" s="125"/>
    </row>
    <row r="12" spans="1:39" x14ac:dyDescent="0.2">
      <c r="A12" s="125"/>
      <c r="B12" s="123"/>
      <c r="C12" s="22">
        <f>'4indicators'!B$1-AE14</f>
        <v>127</v>
      </c>
      <c r="D12" s="123"/>
      <c r="E12" s="123"/>
      <c r="F12" s="123"/>
      <c r="G12" s="123"/>
      <c r="H12" s="123"/>
      <c r="I12" s="123"/>
      <c r="J12" s="123"/>
      <c r="K12" s="123"/>
      <c r="L12" s="123"/>
      <c r="M12" s="123"/>
      <c r="N12" s="123"/>
      <c r="O12" s="125"/>
      <c r="P12" s="125"/>
      <c r="Q12" s="148" t="s">
        <v>435</v>
      </c>
      <c r="R12" s="197" t="s">
        <v>448</v>
      </c>
      <c r="S12" s="197"/>
      <c r="T12" s="197"/>
      <c r="U12" s="197"/>
      <c r="V12" s="197"/>
      <c r="W12" s="197"/>
      <c r="X12" s="197"/>
      <c r="Y12" s="197"/>
      <c r="Z12" s="197"/>
      <c r="AA12" s="197"/>
      <c r="AB12" s="197"/>
      <c r="AC12" s="197"/>
      <c r="AD12" s="197"/>
      <c r="AE12" s="198">
        <f>L33</f>
        <v>22</v>
      </c>
      <c r="AF12" s="198"/>
      <c r="AG12" s="151" t="str">
        <f>AG15</f>
        <v>out of 151</v>
      </c>
      <c r="AH12" s="125"/>
      <c r="AI12" s="125"/>
      <c r="AJ12" s="125"/>
      <c r="AK12" s="125"/>
      <c r="AL12" s="125"/>
      <c r="AM12" s="125"/>
    </row>
    <row r="13" spans="1:39" x14ac:dyDescent="0.2">
      <c r="A13" s="125"/>
      <c r="B13" s="123"/>
      <c r="C13" s="123"/>
      <c r="D13" s="123"/>
      <c r="E13" s="123"/>
      <c r="F13" s="123"/>
      <c r="G13" s="123"/>
      <c r="H13" s="123"/>
      <c r="I13" s="123"/>
      <c r="J13" s="123"/>
      <c r="K13" s="123"/>
      <c r="L13" s="123"/>
      <c r="M13" s="123"/>
      <c r="N13" s="123"/>
      <c r="O13" s="125"/>
      <c r="P13" s="125"/>
      <c r="Q13" s="148" t="s">
        <v>436</v>
      </c>
      <c r="R13" s="197" t="s">
        <v>449</v>
      </c>
      <c r="S13" s="197"/>
      <c r="T13" s="197"/>
      <c r="U13" s="197"/>
      <c r="V13" s="197"/>
      <c r="W13" s="197"/>
      <c r="X13" s="197"/>
      <c r="Y13" s="197"/>
      <c r="Z13" s="197"/>
      <c r="AA13" s="197"/>
      <c r="AB13" s="197"/>
      <c r="AC13" s="197"/>
      <c r="AD13" s="197"/>
      <c r="AE13" s="198">
        <f>L44</f>
        <v>14</v>
      </c>
      <c r="AF13" s="198"/>
      <c r="AG13" s="151" t="str">
        <f>AG15</f>
        <v>out of 151</v>
      </c>
      <c r="AH13" s="125"/>
      <c r="AI13" s="125"/>
      <c r="AJ13" s="125"/>
      <c r="AK13" s="125"/>
      <c r="AL13" s="125"/>
      <c r="AM13" s="125"/>
    </row>
    <row r="14" spans="1:39" x14ac:dyDescent="0.2">
      <c r="A14" s="125"/>
      <c r="B14" s="123"/>
      <c r="C14" s="123"/>
      <c r="D14" s="123"/>
      <c r="E14" s="123"/>
      <c r="F14" s="123"/>
      <c r="G14" s="123"/>
      <c r="H14" s="123"/>
      <c r="I14" s="123"/>
      <c r="J14" s="123"/>
      <c r="K14" s="123"/>
      <c r="L14" s="123"/>
      <c r="M14" s="123"/>
      <c r="N14" s="123"/>
      <c r="O14" s="125"/>
      <c r="P14" s="125"/>
      <c r="Q14" s="148" t="s">
        <v>437</v>
      </c>
      <c r="R14" s="197" t="s">
        <v>438</v>
      </c>
      <c r="S14" s="197"/>
      <c r="T14" s="197"/>
      <c r="U14" s="197"/>
      <c r="V14" s="197"/>
      <c r="W14" s="197"/>
      <c r="X14" s="197"/>
      <c r="Y14" s="197"/>
      <c r="Z14" s="197"/>
      <c r="AA14" s="197"/>
      <c r="AB14" s="197"/>
      <c r="AC14" s="197"/>
      <c r="AD14" s="197"/>
      <c r="AE14" s="198">
        <f>L55</f>
        <v>24</v>
      </c>
      <c r="AF14" s="198"/>
      <c r="AG14" s="151" t="str">
        <f>AG15</f>
        <v>out of 151</v>
      </c>
      <c r="AH14" s="125"/>
      <c r="AI14" s="125"/>
      <c r="AJ14" s="125"/>
      <c r="AK14" s="125"/>
      <c r="AL14" s="125"/>
      <c r="AM14" s="125"/>
    </row>
    <row r="15" spans="1:39" x14ac:dyDescent="0.2">
      <c r="A15" s="125"/>
      <c r="B15" s="123"/>
      <c r="C15" s="123"/>
      <c r="D15" s="123"/>
      <c r="E15" s="123"/>
      <c r="F15" s="123"/>
      <c r="G15" s="123"/>
      <c r="H15" s="123"/>
      <c r="I15" s="123"/>
      <c r="J15" s="123"/>
      <c r="K15" s="123"/>
      <c r="L15" s="123"/>
      <c r="M15" s="123"/>
      <c r="N15" s="123"/>
      <c r="O15" s="125"/>
      <c r="P15" s="125"/>
      <c r="Q15" s="199" t="s">
        <v>440</v>
      </c>
      <c r="R15" s="199"/>
      <c r="S15" s="199"/>
      <c r="T15" s="199"/>
      <c r="U15" s="199"/>
      <c r="V15" s="199"/>
      <c r="W15" s="199"/>
      <c r="X15" s="199"/>
      <c r="Y15" s="199"/>
      <c r="Z15" s="199"/>
      <c r="AA15" s="199"/>
      <c r="AB15" s="199"/>
      <c r="AC15" s="199"/>
      <c r="AD15" s="199"/>
      <c r="AE15" s="196">
        <f>LOOKUP(authority,'4indicators'!B3:B153,'4indicators'!AK3:AK153)</f>
        <v>1</v>
      </c>
      <c r="AF15" s="196"/>
      <c r="AG15" s="196" t="str">
        <f>"out of "&amp;'4indicators'!B1</f>
        <v>out of 151</v>
      </c>
      <c r="AH15" s="196"/>
      <c r="AI15" s="196"/>
      <c r="AJ15" s="196"/>
      <c r="AK15" s="125"/>
      <c r="AL15" s="125"/>
      <c r="AM15" s="125"/>
    </row>
    <row r="16" spans="1:39" x14ac:dyDescent="0.2">
      <c r="A16" s="125"/>
      <c r="B16" s="123"/>
      <c r="C16" s="123"/>
      <c r="D16" s="123"/>
      <c r="E16" s="123"/>
      <c r="F16" s="123"/>
      <c r="G16" s="123"/>
      <c r="H16" s="123"/>
      <c r="I16" s="123"/>
      <c r="J16" s="123"/>
      <c r="K16" s="123"/>
      <c r="L16" s="123"/>
      <c r="M16" s="123"/>
      <c r="N16" s="123"/>
      <c r="O16" s="125"/>
      <c r="P16" s="125"/>
      <c r="Q16" s="199"/>
      <c r="R16" s="199"/>
      <c r="S16" s="199"/>
      <c r="T16" s="199"/>
      <c r="U16" s="199"/>
      <c r="V16" s="199"/>
      <c r="W16" s="199"/>
      <c r="X16" s="199"/>
      <c r="Y16" s="199"/>
      <c r="Z16" s="199"/>
      <c r="AA16" s="199"/>
      <c r="AB16" s="199"/>
      <c r="AC16" s="199"/>
      <c r="AD16" s="199"/>
      <c r="AE16" s="196"/>
      <c r="AF16" s="196"/>
      <c r="AG16" s="196"/>
      <c r="AH16" s="196"/>
      <c r="AI16" s="196"/>
      <c r="AJ16" s="196"/>
      <c r="AK16" s="125"/>
      <c r="AL16" s="125"/>
      <c r="AM16" s="135"/>
    </row>
    <row r="17" spans="1:39" ht="13.5" thickBot="1" x14ac:dyDescent="0.2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3"/>
    </row>
    <row r="18" spans="1:39" x14ac:dyDescent="0.2">
      <c r="A18" s="204" t="s">
        <v>425</v>
      </c>
      <c r="B18" s="205"/>
      <c r="C18" s="205"/>
      <c r="D18" s="205"/>
      <c r="E18" s="205"/>
      <c r="F18" s="205"/>
      <c r="G18" s="205"/>
      <c r="H18" s="205"/>
      <c r="I18" s="205"/>
      <c r="J18" s="205"/>
      <c r="K18" s="205"/>
      <c r="L18" s="205"/>
      <c r="M18" s="205"/>
      <c r="N18" s="205"/>
      <c r="O18" s="205"/>
      <c r="P18" s="205"/>
      <c r="Q18" s="205"/>
      <c r="R18" s="205"/>
      <c r="S18" s="136"/>
      <c r="T18" s="136"/>
      <c r="U18" s="136"/>
      <c r="V18" s="136"/>
      <c r="W18" s="136"/>
      <c r="X18" s="136"/>
      <c r="Y18" s="136"/>
      <c r="Z18" s="136"/>
      <c r="AA18" s="136"/>
      <c r="AB18" s="143"/>
      <c r="AC18" s="143"/>
      <c r="AD18" s="143"/>
      <c r="AE18" s="143"/>
      <c r="AF18" s="143"/>
      <c r="AG18" s="143"/>
      <c r="AH18" s="143"/>
      <c r="AI18" s="143"/>
      <c r="AJ18" s="143"/>
      <c r="AK18" s="143"/>
      <c r="AL18" s="144"/>
      <c r="AM18" s="123"/>
    </row>
    <row r="19" spans="1:39" x14ac:dyDescent="0.2">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35"/>
      <c r="AC19" s="135"/>
      <c r="AD19" s="135"/>
      <c r="AE19" s="135"/>
      <c r="AF19" s="135"/>
      <c r="AG19" s="135"/>
      <c r="AH19" s="135"/>
      <c r="AI19" s="135"/>
      <c r="AJ19" s="135"/>
      <c r="AK19" s="135"/>
      <c r="AL19" s="139"/>
      <c r="AM19" s="123"/>
    </row>
    <row r="20" spans="1:39" x14ac:dyDescent="0.2">
      <c r="A20" s="200" t="str">
        <f>authority</f>
        <v>Blackpool</v>
      </c>
      <c r="B20" s="201"/>
      <c r="C20" s="201"/>
      <c r="D20" s="201"/>
      <c r="E20" s="201"/>
      <c r="F20" s="201"/>
      <c r="G20" s="201"/>
      <c r="H20" s="201"/>
      <c r="I20" s="208">
        <f>LOOKUP(authority,'4indicators'!B3:B153,'4indicators'!H3:H153)</f>
        <v>381.3</v>
      </c>
      <c r="J20" s="208"/>
      <c r="K20" s="208"/>
      <c r="L20" s="203" t="s">
        <v>421</v>
      </c>
      <c r="M20" s="203"/>
      <c r="N20" s="203"/>
      <c r="O20" s="203"/>
      <c r="P20" s="203"/>
      <c r="Q20" s="203"/>
      <c r="R20" s="123"/>
      <c r="S20" s="123"/>
      <c r="T20" s="123"/>
      <c r="U20" s="123"/>
      <c r="V20" s="123"/>
      <c r="W20" s="123"/>
      <c r="X20" s="123"/>
      <c r="Y20" s="123"/>
      <c r="Z20" s="123"/>
      <c r="AA20" s="123"/>
      <c r="AB20" s="123"/>
      <c r="AC20" s="123"/>
      <c r="AD20" s="123"/>
      <c r="AE20" s="123"/>
      <c r="AF20" s="123"/>
      <c r="AG20" s="123"/>
      <c r="AH20" s="123"/>
      <c r="AI20" s="123"/>
      <c r="AJ20" s="123"/>
      <c r="AK20" s="123"/>
      <c r="AL20" s="124"/>
      <c r="AM20" s="123"/>
    </row>
    <row r="21" spans="1:39" x14ac:dyDescent="0.2">
      <c r="A21" s="200"/>
      <c r="B21" s="201"/>
      <c r="C21" s="201"/>
      <c r="D21" s="201"/>
      <c r="E21" s="201"/>
      <c r="F21" s="201"/>
      <c r="G21" s="201"/>
      <c r="H21" s="201"/>
      <c r="I21" s="208"/>
      <c r="J21" s="208"/>
      <c r="K21" s="208"/>
      <c r="L21" s="203"/>
      <c r="M21" s="203"/>
      <c r="N21" s="203"/>
      <c r="O21" s="203"/>
      <c r="P21" s="203"/>
      <c r="Q21" s="203"/>
      <c r="R21" s="123"/>
      <c r="S21" s="123"/>
      <c r="T21" s="123"/>
      <c r="U21" s="123"/>
      <c r="V21" s="123"/>
      <c r="W21" s="123"/>
      <c r="X21" s="123"/>
      <c r="Y21" s="123"/>
      <c r="Z21" s="123"/>
      <c r="AA21" s="123"/>
      <c r="AB21" s="123"/>
      <c r="AC21" s="123"/>
      <c r="AD21" s="123"/>
      <c r="AE21" s="123"/>
      <c r="AF21" s="123"/>
      <c r="AG21" s="123"/>
      <c r="AH21" s="123"/>
      <c r="AI21" s="123"/>
      <c r="AJ21" s="123"/>
      <c r="AK21" s="123"/>
      <c r="AL21" s="124"/>
      <c r="AM21" s="123"/>
    </row>
    <row r="22" spans="1:39" x14ac:dyDescent="0.2">
      <c r="A22" s="206" t="s">
        <v>427</v>
      </c>
      <c r="B22" s="207"/>
      <c r="C22" s="207"/>
      <c r="D22" s="207"/>
      <c r="E22" s="207"/>
      <c r="F22" s="207"/>
      <c r="G22" s="207"/>
      <c r="H22" s="192" t="s">
        <v>424</v>
      </c>
      <c r="I22" s="209">
        <f>'4indicators'!H155</f>
        <v>502.90399999999983</v>
      </c>
      <c r="J22" s="209"/>
      <c r="K22" s="209"/>
      <c r="L22" s="195">
        <f>LOOKUP(authority,'4indicators'!B3:B153,'4indicators'!I3:I153)</f>
        <v>1</v>
      </c>
      <c r="M22" s="195"/>
      <c r="N22" s="126" t="s">
        <v>428</v>
      </c>
      <c r="O22" s="127"/>
      <c r="P22" s="195">
        <f>'4indicators'!B1</f>
        <v>151</v>
      </c>
      <c r="Q22" s="195"/>
      <c r="R22" s="123"/>
      <c r="S22" s="123"/>
      <c r="T22" s="123"/>
      <c r="U22" s="123"/>
      <c r="V22" s="123"/>
      <c r="W22" s="123"/>
      <c r="X22" s="123"/>
      <c r="Y22" s="123"/>
      <c r="Z22" s="123"/>
      <c r="AA22" s="123"/>
      <c r="AB22" s="123"/>
      <c r="AC22" s="123"/>
      <c r="AD22" s="123"/>
      <c r="AE22" s="123"/>
      <c r="AF22" s="123"/>
      <c r="AG22" s="123"/>
      <c r="AH22" s="123"/>
      <c r="AI22" s="123"/>
      <c r="AJ22" s="123"/>
      <c r="AK22" s="123"/>
      <c r="AL22" s="124"/>
      <c r="AM22" s="123"/>
    </row>
    <row r="23" spans="1:39" x14ac:dyDescent="0.2">
      <c r="A23" s="213" t="str">
        <f>LOOKUP(authority,'4indicators'!B3:B153,'4indicators'!E3:E153)</f>
        <v>Urban</v>
      </c>
      <c r="B23" s="214"/>
      <c r="C23" s="214"/>
      <c r="D23" s="214"/>
      <c r="E23" s="214"/>
      <c r="F23" s="214"/>
      <c r="G23" s="214"/>
      <c r="H23" s="192"/>
      <c r="I23" s="209">
        <f>LOOKUP(A23,'4indicators'!E157:E159,'4indicators'!H157:H159)</f>
        <v>518.32641509433938</v>
      </c>
      <c r="J23" s="209"/>
      <c r="K23" s="209"/>
      <c r="L23" s="195">
        <f>LOOKUP(authority,'4indicators'!B3:B153,'4indicators'!K3:K153)</f>
        <v>1</v>
      </c>
      <c r="M23" s="195"/>
      <c r="N23" s="126" t="s">
        <v>428</v>
      </c>
      <c r="O23" s="127"/>
      <c r="P23" s="195">
        <f>LOOKUP(A23,'4indicators'!E157:E159,'4indicators'!I157:I159)</f>
        <v>106</v>
      </c>
      <c r="Q23" s="195"/>
      <c r="R23" s="123"/>
      <c r="S23" s="123"/>
      <c r="T23" s="123"/>
      <c r="U23" s="123"/>
      <c r="V23" s="123"/>
      <c r="W23" s="123"/>
      <c r="X23" s="123"/>
      <c r="Y23" s="123"/>
      <c r="Z23" s="123"/>
      <c r="AA23" s="123"/>
      <c r="AB23" s="123"/>
      <c r="AC23" s="123"/>
      <c r="AD23" s="123"/>
      <c r="AE23" s="123"/>
      <c r="AF23" s="123"/>
      <c r="AG23" s="123"/>
      <c r="AH23" s="123"/>
      <c r="AI23" s="123"/>
      <c r="AJ23" s="123"/>
      <c r="AK23" s="123"/>
      <c r="AL23" s="124"/>
      <c r="AM23" s="123"/>
    </row>
    <row r="24" spans="1:39" x14ac:dyDescent="0.2">
      <c r="A24" s="213" t="str">
        <f>LOOKUP(authority,'4indicators'!B3:B153,'4indicators'!F3:F153)</f>
        <v>Unitary</v>
      </c>
      <c r="B24" s="214"/>
      <c r="C24" s="214"/>
      <c r="D24" s="214"/>
      <c r="E24" s="214"/>
      <c r="F24" s="214"/>
      <c r="G24" s="214"/>
      <c r="H24" s="192"/>
      <c r="I24" s="209">
        <f>LOOKUP(A24,'4indicators'!F161:F164,'4indicators'!H161:H164)</f>
        <v>487.52363636363646</v>
      </c>
      <c r="J24" s="209"/>
      <c r="K24" s="209"/>
      <c r="L24" s="195">
        <f>LOOKUP(authority,'4indicators'!B3:B153,'4indicators'!M3:M153)</f>
        <v>1</v>
      </c>
      <c r="M24" s="195"/>
      <c r="N24" s="126" t="s">
        <v>428</v>
      </c>
      <c r="O24" s="127"/>
      <c r="P24" s="195">
        <f>LOOKUP(A24,'4indicators'!F161:F164,'4indicators'!I161:I164)</f>
        <v>55</v>
      </c>
      <c r="Q24" s="195"/>
      <c r="R24" s="123"/>
      <c r="S24" s="123"/>
      <c r="T24" s="123"/>
      <c r="U24" s="123"/>
      <c r="V24" s="123"/>
      <c r="W24" s="123"/>
      <c r="X24" s="123"/>
      <c r="Y24" s="123"/>
      <c r="Z24" s="123"/>
      <c r="AA24" s="123"/>
      <c r="AB24" s="123"/>
      <c r="AC24" s="123"/>
      <c r="AD24" s="123"/>
      <c r="AE24" s="123"/>
      <c r="AF24" s="123"/>
      <c r="AG24" s="123"/>
      <c r="AH24" s="123"/>
      <c r="AI24" s="123"/>
      <c r="AJ24" s="123"/>
      <c r="AK24" s="123"/>
      <c r="AL24" s="124"/>
      <c r="AM24" s="125"/>
    </row>
    <row r="25" spans="1:39" x14ac:dyDescent="0.2">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4"/>
      <c r="AM25" s="125"/>
    </row>
    <row r="26" spans="1:39" x14ac:dyDescent="0.2">
      <c r="A26" s="140"/>
      <c r="B26" s="135"/>
      <c r="C26" s="135"/>
      <c r="D26" s="135"/>
      <c r="E26" s="135"/>
      <c r="F26" s="135"/>
      <c r="G26" s="135"/>
      <c r="H26" s="135"/>
      <c r="I26" s="141"/>
      <c r="J26" s="141"/>
      <c r="K26" s="141"/>
      <c r="L26" s="141"/>
      <c r="M26" s="141"/>
      <c r="N26" s="142"/>
      <c r="O26" s="123"/>
      <c r="P26" s="141"/>
      <c r="Q26" s="141"/>
      <c r="R26" s="123"/>
      <c r="S26" s="123"/>
      <c r="T26" s="123"/>
      <c r="U26" s="123"/>
      <c r="V26" s="123"/>
      <c r="W26" s="123"/>
      <c r="X26" s="123"/>
      <c r="Y26" s="123"/>
      <c r="Z26" s="123"/>
      <c r="AA26" s="123"/>
      <c r="AB26" s="123"/>
      <c r="AC26" s="123"/>
      <c r="AD26" s="123"/>
      <c r="AE26" s="123"/>
      <c r="AF26" s="123"/>
      <c r="AG26" s="123"/>
      <c r="AH26" s="123"/>
      <c r="AI26" s="123"/>
      <c r="AJ26" s="123"/>
      <c r="AK26" s="123"/>
      <c r="AL26" s="124"/>
      <c r="AM26" s="135"/>
    </row>
    <row r="27" spans="1:39" ht="13.5" thickBot="1" x14ac:dyDescent="0.25">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1"/>
      <c r="AM27" s="123"/>
    </row>
    <row r="28" spans="1:39" ht="13.5" thickBot="1" x14ac:dyDescent="0.25">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3"/>
    </row>
    <row r="29" spans="1:39" x14ac:dyDescent="0.2">
      <c r="A29" s="204" t="s">
        <v>430</v>
      </c>
      <c r="B29" s="205"/>
      <c r="C29" s="205"/>
      <c r="D29" s="205"/>
      <c r="E29" s="205"/>
      <c r="F29" s="205"/>
      <c r="G29" s="205"/>
      <c r="H29" s="205"/>
      <c r="I29" s="205"/>
      <c r="J29" s="205"/>
      <c r="K29" s="205"/>
      <c r="L29" s="205"/>
      <c r="M29" s="205"/>
      <c r="N29" s="205"/>
      <c r="O29" s="205"/>
      <c r="P29" s="205"/>
      <c r="Q29" s="205"/>
      <c r="R29" s="205"/>
      <c r="S29" s="136"/>
      <c r="T29" s="136"/>
      <c r="U29" s="136"/>
      <c r="V29" s="136"/>
      <c r="W29" s="136"/>
      <c r="X29" s="136"/>
      <c r="Y29" s="136"/>
      <c r="Z29" s="136"/>
      <c r="AA29" s="136"/>
      <c r="AB29" s="137"/>
      <c r="AC29" s="137"/>
      <c r="AD29" s="137"/>
      <c r="AE29" s="137"/>
      <c r="AF29" s="137"/>
      <c r="AG29" s="137"/>
      <c r="AH29" s="137"/>
      <c r="AI29" s="137"/>
      <c r="AJ29" s="137"/>
      <c r="AK29" s="137"/>
      <c r="AL29" s="138"/>
      <c r="AM29" s="123"/>
    </row>
    <row r="30" spans="1:39" x14ac:dyDescent="0.2">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4"/>
      <c r="AM30" s="123"/>
    </row>
    <row r="31" spans="1:39" x14ac:dyDescent="0.2">
      <c r="A31" s="200" t="str">
        <f>authority</f>
        <v>Blackpool</v>
      </c>
      <c r="B31" s="201"/>
      <c r="C31" s="201"/>
      <c r="D31" s="201"/>
      <c r="E31" s="201"/>
      <c r="F31" s="201"/>
      <c r="G31" s="201"/>
      <c r="H31" s="201"/>
      <c r="I31" s="212">
        <f>LOOKUP(authority,'4indicators'!B3:B153,'4indicators'!O3:O153)</f>
        <v>0.623</v>
      </c>
      <c r="J31" s="212"/>
      <c r="K31" s="212"/>
      <c r="L31" s="203" t="s">
        <v>421</v>
      </c>
      <c r="M31" s="203"/>
      <c r="N31" s="203"/>
      <c r="O31" s="203"/>
      <c r="P31" s="203"/>
      <c r="Q31" s="203"/>
      <c r="R31" s="123"/>
      <c r="S31" s="123"/>
      <c r="T31" s="123"/>
      <c r="U31" s="123"/>
      <c r="V31" s="123"/>
      <c r="W31" s="123"/>
      <c r="X31" s="123"/>
      <c r="Y31" s="123"/>
      <c r="Z31" s="123"/>
      <c r="AA31" s="123"/>
      <c r="AB31" s="123"/>
      <c r="AC31" s="123"/>
      <c r="AD31" s="123"/>
      <c r="AE31" s="123"/>
      <c r="AF31" s="123"/>
      <c r="AG31" s="123"/>
      <c r="AH31" s="123"/>
      <c r="AI31" s="123"/>
      <c r="AJ31" s="123"/>
      <c r="AK31" s="123"/>
      <c r="AL31" s="124"/>
      <c r="AM31" s="123"/>
    </row>
    <row r="32" spans="1:39" x14ac:dyDescent="0.2">
      <c r="A32" s="200"/>
      <c r="B32" s="201"/>
      <c r="C32" s="201"/>
      <c r="D32" s="201"/>
      <c r="E32" s="201"/>
      <c r="F32" s="201"/>
      <c r="G32" s="201"/>
      <c r="H32" s="201"/>
      <c r="I32" s="212"/>
      <c r="J32" s="212"/>
      <c r="K32" s="212"/>
      <c r="L32" s="203"/>
      <c r="M32" s="203"/>
      <c r="N32" s="203"/>
      <c r="O32" s="203"/>
      <c r="P32" s="203"/>
      <c r="Q32" s="203"/>
      <c r="R32" s="123"/>
      <c r="S32" s="123"/>
      <c r="T32" s="123"/>
      <c r="U32" s="123"/>
      <c r="V32" s="123"/>
      <c r="W32" s="123"/>
      <c r="X32" s="123"/>
      <c r="Y32" s="123"/>
      <c r="Z32" s="123"/>
      <c r="AA32" s="123"/>
      <c r="AB32" s="123"/>
      <c r="AC32" s="123"/>
      <c r="AD32" s="123"/>
      <c r="AE32" s="123"/>
      <c r="AF32" s="123"/>
      <c r="AG32" s="123"/>
      <c r="AH32" s="123"/>
      <c r="AI32" s="123"/>
      <c r="AJ32" s="123"/>
      <c r="AK32" s="123"/>
      <c r="AL32" s="124"/>
      <c r="AM32" s="123"/>
    </row>
    <row r="33" spans="1:39" x14ac:dyDescent="0.2">
      <c r="A33" s="210" t="str">
        <f>A22</f>
        <v>Upper Tier</v>
      </c>
      <c r="B33" s="211"/>
      <c r="C33" s="211"/>
      <c r="D33" s="211"/>
      <c r="E33" s="211"/>
      <c r="F33" s="211"/>
      <c r="G33" s="211"/>
      <c r="H33" s="192" t="s">
        <v>424</v>
      </c>
      <c r="I33" s="215">
        <f>'4indicators'!O155</f>
        <v>0.65464900662251668</v>
      </c>
      <c r="J33" s="215"/>
      <c r="K33" s="215"/>
      <c r="L33" s="195">
        <f>LOOKUP(authority,'4indicators'!B3:B153,'4indicators'!P3:P153)</f>
        <v>22</v>
      </c>
      <c r="M33" s="195"/>
      <c r="N33" s="126" t="s">
        <v>428</v>
      </c>
      <c r="O33" s="127"/>
      <c r="P33" s="195">
        <f>'4indicators'!B1</f>
        <v>151</v>
      </c>
      <c r="Q33" s="195"/>
      <c r="R33" s="123"/>
      <c r="S33" s="123"/>
      <c r="T33" s="123"/>
      <c r="U33" s="123"/>
      <c r="V33" s="123"/>
      <c r="W33" s="123"/>
      <c r="X33" s="123"/>
      <c r="Y33" s="123"/>
      <c r="Z33" s="123"/>
      <c r="AA33" s="123"/>
      <c r="AB33" s="123"/>
      <c r="AC33" s="123"/>
      <c r="AD33" s="123"/>
      <c r="AE33" s="123"/>
      <c r="AF33" s="123"/>
      <c r="AG33" s="123"/>
      <c r="AH33" s="123"/>
      <c r="AI33" s="123"/>
      <c r="AJ33" s="123"/>
      <c r="AK33" s="123"/>
      <c r="AL33" s="124"/>
      <c r="AM33" s="125"/>
    </row>
    <row r="34" spans="1:39" x14ac:dyDescent="0.2">
      <c r="A34" s="210" t="str">
        <f>LOOKUP(authority,'4indicators'!B3:B153,'4indicators'!E3:E153)</f>
        <v>Urban</v>
      </c>
      <c r="B34" s="211"/>
      <c r="C34" s="211"/>
      <c r="D34" s="211"/>
      <c r="E34" s="211"/>
      <c r="F34" s="211"/>
      <c r="G34" s="211"/>
      <c r="H34" s="192"/>
      <c r="I34" s="215">
        <f>LOOKUP(A23,'4indicators'!E157:E159,'4indicators'!O157:O159)</f>
        <v>0.66628301886792463</v>
      </c>
      <c r="J34" s="215"/>
      <c r="K34" s="215"/>
      <c r="L34" s="195">
        <f>LOOKUP(authority,'4indicators'!B3:B153,'4indicators'!R3:R153)</f>
        <v>7</v>
      </c>
      <c r="M34" s="195"/>
      <c r="N34" s="126" t="s">
        <v>428</v>
      </c>
      <c r="O34" s="127"/>
      <c r="P34" s="195">
        <f>LOOKUP(A23,'4indicators'!E157:E159,'4indicators'!I157:I159)</f>
        <v>106</v>
      </c>
      <c r="Q34" s="195"/>
      <c r="R34" s="123"/>
      <c r="S34" s="123"/>
      <c r="T34" s="123"/>
      <c r="U34" s="123"/>
      <c r="V34" s="123"/>
      <c r="W34" s="123"/>
      <c r="X34" s="123"/>
      <c r="Y34" s="123"/>
      <c r="Z34" s="123"/>
      <c r="AA34" s="123"/>
      <c r="AB34" s="123"/>
      <c r="AC34" s="123"/>
      <c r="AD34" s="123"/>
      <c r="AE34" s="123"/>
      <c r="AF34" s="123"/>
      <c r="AG34" s="123"/>
      <c r="AH34" s="123"/>
      <c r="AI34" s="123"/>
      <c r="AJ34" s="123"/>
      <c r="AK34" s="123"/>
      <c r="AL34" s="124"/>
      <c r="AM34" s="125"/>
    </row>
    <row r="35" spans="1:39" x14ac:dyDescent="0.2">
      <c r="A35" s="210" t="str">
        <f>LOOKUP(authority,'4indicators'!B3:B153,'4indicators'!F3:F153)</f>
        <v>Unitary</v>
      </c>
      <c r="B35" s="211"/>
      <c r="C35" s="211"/>
      <c r="D35" s="211"/>
      <c r="E35" s="211"/>
      <c r="F35" s="211"/>
      <c r="G35" s="211"/>
      <c r="H35" s="192"/>
      <c r="I35" s="215">
        <f>LOOKUP(A35,'4indicators'!F161:F164,'4indicators'!O161:O164)</f>
        <v>0.64901818181818194</v>
      </c>
      <c r="J35" s="215"/>
      <c r="K35" s="215"/>
      <c r="L35" s="195">
        <f>LOOKUP(authority,'4indicators'!B3:B153,'4indicators'!T3:T153)</f>
        <v>10</v>
      </c>
      <c r="M35" s="195"/>
      <c r="N35" s="126" t="s">
        <v>428</v>
      </c>
      <c r="O35" s="127"/>
      <c r="P35" s="195">
        <f>LOOKUP(A24,'4indicators'!F161:F164,'4indicators'!I161:I164)</f>
        <v>55</v>
      </c>
      <c r="Q35" s="195"/>
      <c r="R35" s="123"/>
      <c r="S35" s="123"/>
      <c r="T35" s="123"/>
      <c r="U35" s="123"/>
      <c r="V35" s="123"/>
      <c r="W35" s="123"/>
      <c r="X35" s="123"/>
      <c r="Y35" s="123"/>
      <c r="Z35" s="123"/>
      <c r="AA35" s="123"/>
      <c r="AB35" s="123"/>
      <c r="AC35" s="123"/>
      <c r="AD35" s="123"/>
      <c r="AE35" s="123"/>
      <c r="AF35" s="123"/>
      <c r="AG35" s="123"/>
      <c r="AH35" s="123"/>
      <c r="AI35" s="123"/>
      <c r="AJ35" s="123"/>
      <c r="AK35" s="123"/>
      <c r="AL35" s="124"/>
      <c r="AM35" s="135"/>
    </row>
    <row r="36" spans="1:39" x14ac:dyDescent="0.2">
      <c r="A36" s="12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4"/>
      <c r="AM36" s="123"/>
    </row>
    <row r="37" spans="1:39" x14ac:dyDescent="0.2">
      <c r="A37" s="122"/>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4"/>
      <c r="AM37" s="123"/>
    </row>
    <row r="38" spans="1:39" ht="13.5" thickBot="1" x14ac:dyDescent="0.25">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1"/>
      <c r="AM38" s="123"/>
    </row>
    <row r="39" spans="1:39" ht="13.5" thickBot="1" x14ac:dyDescent="0.25">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3"/>
    </row>
    <row r="40" spans="1:39" x14ac:dyDescent="0.2">
      <c r="A40" s="204" t="s">
        <v>431</v>
      </c>
      <c r="B40" s="205"/>
      <c r="C40" s="205"/>
      <c r="D40" s="205"/>
      <c r="E40" s="205"/>
      <c r="F40" s="205"/>
      <c r="G40" s="205"/>
      <c r="H40" s="205"/>
      <c r="I40" s="205"/>
      <c r="J40" s="205"/>
      <c r="K40" s="205"/>
      <c r="L40" s="205"/>
      <c r="M40" s="205"/>
      <c r="N40" s="205"/>
      <c r="O40" s="205"/>
      <c r="P40" s="205"/>
      <c r="Q40" s="205"/>
      <c r="R40" s="205"/>
      <c r="S40" s="136"/>
      <c r="T40" s="136"/>
      <c r="U40" s="136"/>
      <c r="V40" s="136"/>
      <c r="W40" s="136"/>
      <c r="X40" s="136"/>
      <c r="Y40" s="136"/>
      <c r="Z40" s="136"/>
      <c r="AA40" s="136"/>
      <c r="AB40" s="137"/>
      <c r="AC40" s="137"/>
      <c r="AD40" s="137"/>
      <c r="AE40" s="137"/>
      <c r="AF40" s="137"/>
      <c r="AG40" s="137"/>
      <c r="AH40" s="137"/>
      <c r="AI40" s="137"/>
      <c r="AJ40" s="137"/>
      <c r="AK40" s="137"/>
      <c r="AL40" s="138"/>
      <c r="AM40" s="123"/>
    </row>
    <row r="41" spans="1:39" x14ac:dyDescent="0.2">
      <c r="A41" s="122"/>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4"/>
      <c r="AM41" s="123"/>
    </row>
    <row r="42" spans="1:39" x14ac:dyDescent="0.2">
      <c r="A42" s="200" t="str">
        <f>authority</f>
        <v>Blackpool</v>
      </c>
      <c r="B42" s="201"/>
      <c r="C42" s="201"/>
      <c r="D42" s="201"/>
      <c r="E42" s="201"/>
      <c r="F42" s="201"/>
      <c r="G42" s="201"/>
      <c r="H42" s="201"/>
      <c r="I42" s="212">
        <f>LOOKUP(authority,'4indicators'!B3:B153,'4indicators'!V3:V153)</f>
        <v>6.3E-2</v>
      </c>
      <c r="J42" s="212"/>
      <c r="K42" s="212"/>
      <c r="L42" s="203" t="s">
        <v>421</v>
      </c>
      <c r="M42" s="203"/>
      <c r="N42" s="203"/>
      <c r="O42" s="203"/>
      <c r="P42" s="203"/>
      <c r="Q42" s="203"/>
      <c r="R42" s="123"/>
      <c r="S42" s="123"/>
      <c r="T42" s="123"/>
      <c r="U42" s="123"/>
      <c r="V42" s="123"/>
      <c r="W42" s="123"/>
      <c r="X42" s="123"/>
      <c r="Y42" s="123"/>
      <c r="Z42" s="123"/>
      <c r="AA42" s="123"/>
      <c r="AB42" s="123"/>
      <c r="AC42" s="123"/>
      <c r="AD42" s="123"/>
      <c r="AE42" s="123"/>
      <c r="AF42" s="123"/>
      <c r="AG42" s="123"/>
      <c r="AH42" s="123"/>
      <c r="AI42" s="123"/>
      <c r="AJ42" s="123"/>
      <c r="AK42" s="123"/>
      <c r="AL42" s="124"/>
      <c r="AM42" s="125"/>
    </row>
    <row r="43" spans="1:39" x14ac:dyDescent="0.2">
      <c r="A43" s="200"/>
      <c r="B43" s="201"/>
      <c r="C43" s="201"/>
      <c r="D43" s="201"/>
      <c r="E43" s="201"/>
      <c r="F43" s="201"/>
      <c r="G43" s="201"/>
      <c r="H43" s="201"/>
      <c r="I43" s="212"/>
      <c r="J43" s="212"/>
      <c r="K43" s="212"/>
      <c r="L43" s="203"/>
      <c r="M43" s="203"/>
      <c r="N43" s="203"/>
      <c r="O43" s="203"/>
      <c r="P43" s="203"/>
      <c r="Q43" s="203"/>
      <c r="R43" s="123"/>
      <c r="S43" s="123"/>
      <c r="T43" s="123"/>
      <c r="U43" s="123"/>
      <c r="V43" s="123"/>
      <c r="W43" s="123"/>
      <c r="X43" s="123"/>
      <c r="Y43" s="123"/>
      <c r="Z43" s="123"/>
      <c r="AA43" s="123"/>
      <c r="AB43" s="123"/>
      <c r="AC43" s="123"/>
      <c r="AD43" s="123"/>
      <c r="AE43" s="123"/>
      <c r="AF43" s="123"/>
      <c r="AG43" s="123"/>
      <c r="AH43" s="123"/>
      <c r="AI43" s="123"/>
      <c r="AJ43" s="123"/>
      <c r="AK43" s="123"/>
      <c r="AL43" s="124"/>
      <c r="AM43" s="125"/>
    </row>
    <row r="44" spans="1:39" x14ac:dyDescent="0.2">
      <c r="A44" s="210" t="str">
        <f>A33</f>
        <v>Upper Tier</v>
      </c>
      <c r="B44" s="211"/>
      <c r="C44" s="211"/>
      <c r="D44" s="211"/>
      <c r="E44" s="211"/>
      <c r="F44" s="211"/>
      <c r="G44" s="211"/>
      <c r="H44" s="192" t="s">
        <v>424</v>
      </c>
      <c r="I44" s="215">
        <f>'4indicators'!V155</f>
        <v>3.9503311258278141E-2</v>
      </c>
      <c r="J44" s="215"/>
      <c r="K44" s="215"/>
      <c r="L44" s="195">
        <f>LOOKUP(authority,'4indicators'!B3:B153,'4indicators'!W3:W153)</f>
        <v>14</v>
      </c>
      <c r="M44" s="195"/>
      <c r="N44" s="126" t="s">
        <v>428</v>
      </c>
      <c r="O44" s="127"/>
      <c r="P44" s="195">
        <f>'4indicators'!B1</f>
        <v>151</v>
      </c>
      <c r="Q44" s="195"/>
      <c r="R44" s="123"/>
      <c r="S44" s="123"/>
      <c r="T44" s="123"/>
      <c r="U44" s="123"/>
      <c r="V44" s="123"/>
      <c r="W44" s="123"/>
      <c r="X44" s="123"/>
      <c r="Y44" s="123"/>
      <c r="Z44" s="123"/>
      <c r="AA44" s="123"/>
      <c r="AB44" s="123"/>
      <c r="AC44" s="123"/>
      <c r="AD44" s="123"/>
      <c r="AE44" s="123"/>
      <c r="AF44" s="123"/>
      <c r="AG44" s="123"/>
      <c r="AH44" s="123"/>
      <c r="AI44" s="123"/>
      <c r="AJ44" s="123"/>
      <c r="AK44" s="123"/>
      <c r="AL44" s="124"/>
      <c r="AM44" s="128"/>
    </row>
    <row r="45" spans="1:39" x14ac:dyDescent="0.2">
      <c r="A45" s="210" t="str">
        <f>LOOKUP(authority,'4indicators'!B3:B153,'4indicators'!E3:E153)</f>
        <v>Urban</v>
      </c>
      <c r="B45" s="211"/>
      <c r="C45" s="211"/>
      <c r="D45" s="211"/>
      <c r="E45" s="211"/>
      <c r="F45" s="211"/>
      <c r="G45" s="211"/>
      <c r="H45" s="192"/>
      <c r="I45" s="215">
        <f>LOOKUP(A23,'4indicators'!E157:E159,'4indicators'!V157:V159)</f>
        <v>4.3858490566037737E-2</v>
      </c>
      <c r="J45" s="215"/>
      <c r="K45" s="215"/>
      <c r="L45" s="195">
        <f>LOOKUP(authority,'4indicators'!B3:B153,'4indicators'!Y3:Y153)</f>
        <v>13</v>
      </c>
      <c r="M45" s="195"/>
      <c r="N45" s="126" t="s">
        <v>428</v>
      </c>
      <c r="O45" s="127"/>
      <c r="P45" s="195">
        <f>LOOKUP(A23,'4indicators'!E157:E159,'4indicators'!I157:I159)</f>
        <v>106</v>
      </c>
      <c r="Q45" s="195"/>
      <c r="R45" s="123"/>
      <c r="S45" s="123"/>
      <c r="T45" s="123"/>
      <c r="U45" s="123"/>
      <c r="V45" s="123"/>
      <c r="W45" s="123"/>
      <c r="X45" s="123"/>
      <c r="Y45" s="123"/>
      <c r="Z45" s="123"/>
      <c r="AA45" s="123"/>
      <c r="AB45" s="123"/>
      <c r="AC45" s="123"/>
      <c r="AD45" s="123"/>
      <c r="AE45" s="123"/>
      <c r="AF45" s="123"/>
      <c r="AG45" s="123"/>
      <c r="AH45" s="123"/>
      <c r="AI45" s="123"/>
      <c r="AJ45" s="123"/>
      <c r="AK45" s="123"/>
      <c r="AL45" s="124"/>
      <c r="AM45" s="123"/>
    </row>
    <row r="46" spans="1:39" x14ac:dyDescent="0.2">
      <c r="A46" s="210" t="str">
        <f>LOOKUP(authority,'4indicators'!B3:B153,'4indicators'!F3:F153)</f>
        <v>Unitary</v>
      </c>
      <c r="B46" s="211"/>
      <c r="C46" s="211"/>
      <c r="D46" s="211"/>
      <c r="E46" s="211"/>
      <c r="F46" s="211"/>
      <c r="G46" s="211"/>
      <c r="H46" s="192"/>
      <c r="I46" s="215">
        <f>LOOKUP(A46,'4indicators'!F161:F164,'4indicators'!V161:V164)</f>
        <v>3.9036363636363626E-2</v>
      </c>
      <c r="J46" s="215"/>
      <c r="K46" s="215"/>
      <c r="L46" s="195">
        <f>LOOKUP(authority,'4indicators'!B3:B153,'4indicators'!AA3:AA153)</f>
        <v>6</v>
      </c>
      <c r="M46" s="195"/>
      <c r="N46" s="126" t="s">
        <v>428</v>
      </c>
      <c r="O46" s="127"/>
      <c r="P46" s="195">
        <f>LOOKUP(A24,'4indicators'!F161:F164,'4indicators'!I161:I164)</f>
        <v>55</v>
      </c>
      <c r="Q46" s="195"/>
      <c r="R46" s="123"/>
      <c r="S46" s="123"/>
      <c r="T46" s="123"/>
      <c r="U46" s="123"/>
      <c r="V46" s="123"/>
      <c r="W46" s="123"/>
      <c r="X46" s="123"/>
      <c r="Y46" s="123"/>
      <c r="Z46" s="123"/>
      <c r="AA46" s="123"/>
      <c r="AB46" s="123"/>
      <c r="AC46" s="123"/>
      <c r="AD46" s="123"/>
      <c r="AE46" s="123"/>
      <c r="AF46" s="123"/>
      <c r="AG46" s="123"/>
      <c r="AH46" s="123"/>
      <c r="AI46" s="123"/>
      <c r="AJ46" s="123"/>
      <c r="AK46" s="123"/>
      <c r="AL46" s="124"/>
      <c r="AM46" s="123"/>
    </row>
    <row r="47" spans="1:39" x14ac:dyDescent="0.2">
      <c r="A47" s="122"/>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4"/>
      <c r="AM47" s="123"/>
    </row>
    <row r="48" spans="1:39" x14ac:dyDescent="0.2">
      <c r="A48" s="122"/>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4"/>
      <c r="AM48" s="123"/>
    </row>
    <row r="49" spans="1:39" ht="13.5" thickBot="1" x14ac:dyDescent="0.25">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1"/>
      <c r="AM49" s="123"/>
    </row>
    <row r="50" spans="1:39" ht="13.5" thickBot="1" x14ac:dyDescent="0.2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3"/>
    </row>
    <row r="51" spans="1:39" ht="12.75" customHeight="1" x14ac:dyDescent="0.2">
      <c r="A51" s="216" t="str">
        <f>'4indicators'!AC1</f>
        <v>Indicator 4: Number of public sector jobs as a percentage of population</v>
      </c>
      <c r="B51" s="217"/>
      <c r="C51" s="217"/>
      <c r="D51" s="217"/>
      <c r="E51" s="217"/>
      <c r="F51" s="217"/>
      <c r="G51" s="217"/>
      <c r="H51" s="217"/>
      <c r="I51" s="217"/>
      <c r="J51" s="217"/>
      <c r="K51" s="217"/>
      <c r="L51" s="217"/>
      <c r="M51" s="217"/>
      <c r="N51" s="217"/>
      <c r="O51" s="217"/>
      <c r="P51" s="217"/>
      <c r="Q51" s="217"/>
      <c r="R51" s="217"/>
      <c r="S51" s="132"/>
      <c r="T51" s="132"/>
      <c r="U51" s="132"/>
      <c r="V51" s="132"/>
      <c r="W51" s="132"/>
      <c r="X51" s="132"/>
      <c r="Y51" s="132"/>
      <c r="Z51" s="132"/>
      <c r="AA51" s="132"/>
      <c r="AB51" s="133"/>
      <c r="AC51" s="133"/>
      <c r="AD51" s="133"/>
      <c r="AE51" s="133"/>
      <c r="AF51" s="133"/>
      <c r="AG51" s="133"/>
      <c r="AH51" s="133"/>
      <c r="AI51" s="133"/>
      <c r="AJ51" s="133"/>
      <c r="AK51" s="133"/>
      <c r="AL51" s="134"/>
      <c r="AM51" s="125"/>
    </row>
    <row r="52" spans="1:39" x14ac:dyDescent="0.2">
      <c r="A52" s="218"/>
      <c r="B52" s="219"/>
      <c r="C52" s="219"/>
      <c r="D52" s="219"/>
      <c r="E52" s="219"/>
      <c r="F52" s="219"/>
      <c r="G52" s="219"/>
      <c r="H52" s="219"/>
      <c r="I52" s="219"/>
      <c r="J52" s="219"/>
      <c r="K52" s="219"/>
      <c r="L52" s="219"/>
      <c r="M52" s="219"/>
      <c r="N52" s="219"/>
      <c r="O52" s="219"/>
      <c r="P52" s="219"/>
      <c r="Q52" s="219"/>
      <c r="R52" s="219"/>
      <c r="S52" s="123"/>
      <c r="T52" s="123"/>
      <c r="U52" s="123"/>
      <c r="V52" s="123"/>
      <c r="W52" s="123"/>
      <c r="X52" s="123"/>
      <c r="Y52" s="123"/>
      <c r="Z52" s="123"/>
      <c r="AA52" s="123"/>
      <c r="AB52" s="123"/>
      <c r="AC52" s="123"/>
      <c r="AD52" s="123"/>
      <c r="AE52" s="123"/>
      <c r="AF52" s="123"/>
      <c r="AG52" s="123"/>
      <c r="AH52" s="123"/>
      <c r="AI52" s="123"/>
      <c r="AJ52" s="123"/>
      <c r="AK52" s="123"/>
      <c r="AL52" s="124"/>
      <c r="AM52" s="125"/>
    </row>
    <row r="53" spans="1:39" x14ac:dyDescent="0.2">
      <c r="A53" s="200" t="str">
        <f>authority</f>
        <v>Blackpool</v>
      </c>
      <c r="B53" s="201"/>
      <c r="C53" s="201"/>
      <c r="D53" s="201"/>
      <c r="E53" s="201"/>
      <c r="F53" s="201"/>
      <c r="G53" s="201"/>
      <c r="H53" s="201"/>
      <c r="I53" s="212">
        <f>LOOKUP(authority,'4indicators'!B3:B153,'4indicators'!AQ3:AQ153)</f>
        <v>0.14970401691331925</v>
      </c>
      <c r="J53" s="212"/>
      <c r="K53" s="212"/>
      <c r="L53" s="203" t="s">
        <v>421</v>
      </c>
      <c r="M53" s="203"/>
      <c r="N53" s="203"/>
      <c r="O53" s="203"/>
      <c r="P53" s="203"/>
      <c r="Q53" s="203"/>
      <c r="R53" s="123"/>
      <c r="S53" s="123"/>
      <c r="T53" s="123"/>
      <c r="U53" s="123"/>
      <c r="V53" s="123"/>
      <c r="W53" s="123"/>
      <c r="X53" s="123"/>
      <c r="Y53" s="123"/>
      <c r="Z53" s="123"/>
      <c r="AA53" s="123"/>
      <c r="AB53" s="123"/>
      <c r="AC53" s="123"/>
      <c r="AD53" s="123"/>
      <c r="AE53" s="123"/>
      <c r="AF53" s="123"/>
      <c r="AG53" s="123"/>
      <c r="AH53" s="123"/>
      <c r="AI53" s="123"/>
      <c r="AJ53" s="123"/>
      <c r="AK53" s="123"/>
      <c r="AL53" s="124"/>
      <c r="AM53" s="125"/>
    </row>
    <row r="54" spans="1:39" x14ac:dyDescent="0.2">
      <c r="A54" s="200"/>
      <c r="B54" s="201"/>
      <c r="C54" s="201"/>
      <c r="D54" s="201"/>
      <c r="E54" s="201"/>
      <c r="F54" s="201"/>
      <c r="G54" s="201"/>
      <c r="H54" s="201"/>
      <c r="I54" s="212"/>
      <c r="J54" s="212"/>
      <c r="K54" s="212"/>
      <c r="L54" s="203"/>
      <c r="M54" s="203"/>
      <c r="N54" s="203"/>
      <c r="O54" s="203"/>
      <c r="P54" s="203"/>
      <c r="Q54" s="203"/>
      <c r="R54" s="123"/>
      <c r="S54" s="123"/>
      <c r="T54" s="123"/>
      <c r="U54" s="123"/>
      <c r="V54" s="123"/>
      <c r="W54" s="123"/>
      <c r="X54" s="123"/>
      <c r="Y54" s="123"/>
      <c r="Z54" s="123"/>
      <c r="AA54" s="123"/>
      <c r="AB54" s="123"/>
      <c r="AC54" s="123"/>
      <c r="AD54" s="123"/>
      <c r="AE54" s="123"/>
      <c r="AF54" s="123"/>
      <c r="AG54" s="123"/>
      <c r="AH54" s="123"/>
      <c r="AI54" s="123"/>
      <c r="AJ54" s="123"/>
      <c r="AK54" s="123"/>
      <c r="AL54" s="124"/>
      <c r="AM54" s="125"/>
    </row>
    <row r="55" spans="1:39" x14ac:dyDescent="0.2">
      <c r="A55" s="210" t="str">
        <f>A44</f>
        <v>Upper Tier</v>
      </c>
      <c r="B55" s="211"/>
      <c r="C55" s="211"/>
      <c r="D55" s="211"/>
      <c r="E55" s="211"/>
      <c r="F55" s="211"/>
      <c r="G55" s="211"/>
      <c r="H55" s="192" t="s">
        <v>424</v>
      </c>
      <c r="I55" s="215">
        <f>'4indicators'!AQ155</f>
        <v>0.12921258718513565</v>
      </c>
      <c r="J55" s="215"/>
      <c r="K55" s="215"/>
      <c r="L55" s="195">
        <f>LOOKUP(authority,'4indicators'!B3:B153,'4indicators'!AR3:AR153)</f>
        <v>24</v>
      </c>
      <c r="M55" s="195"/>
      <c r="N55" s="126" t="s">
        <v>428</v>
      </c>
      <c r="O55" s="127"/>
      <c r="P55" s="195">
        <f>'4indicators'!B1</f>
        <v>151</v>
      </c>
      <c r="Q55" s="195"/>
      <c r="R55" s="123"/>
      <c r="S55" s="123"/>
      <c r="T55" s="123"/>
      <c r="U55" s="123"/>
      <c r="V55" s="123"/>
      <c r="W55" s="123"/>
      <c r="X55" s="123"/>
      <c r="Y55" s="123"/>
      <c r="Z55" s="123"/>
      <c r="AA55" s="123"/>
      <c r="AB55" s="123"/>
      <c r="AC55" s="123"/>
      <c r="AD55" s="123"/>
      <c r="AE55" s="123"/>
      <c r="AF55" s="123"/>
      <c r="AG55" s="123"/>
      <c r="AH55" s="123"/>
      <c r="AI55" s="123"/>
      <c r="AJ55" s="123"/>
      <c r="AK55" s="123"/>
      <c r="AL55" s="124"/>
      <c r="AM55" s="125"/>
    </row>
    <row r="56" spans="1:39" x14ac:dyDescent="0.2">
      <c r="A56" s="210" t="str">
        <f>LOOKUP(authority,'4indicators'!B3:B153,'4indicators'!E3:E153)</f>
        <v>Urban</v>
      </c>
      <c r="B56" s="211"/>
      <c r="C56" s="211"/>
      <c r="D56" s="211"/>
      <c r="E56" s="211"/>
      <c r="F56" s="211"/>
      <c r="G56" s="211"/>
      <c r="H56" s="192"/>
      <c r="I56" s="215">
        <f>'4indicators'!AS155</f>
        <v>0.1377730160640428</v>
      </c>
      <c r="J56" s="215"/>
      <c r="K56" s="215"/>
      <c r="L56" s="195">
        <f>LOOKUP(authority,'4indicators'!B3:B153,'4indicators'!AT3:AT153)</f>
        <v>22</v>
      </c>
      <c r="M56" s="195"/>
      <c r="N56" s="126" t="s">
        <v>428</v>
      </c>
      <c r="O56" s="127"/>
      <c r="P56" s="195">
        <f>LOOKUP(A23,'4indicators'!E157:E159,'4indicators'!I157:I159)</f>
        <v>106</v>
      </c>
      <c r="Q56" s="195"/>
      <c r="R56" s="123"/>
      <c r="S56" s="123"/>
      <c r="T56" s="123"/>
      <c r="U56" s="123"/>
      <c r="V56" s="123"/>
      <c r="W56" s="123"/>
      <c r="X56" s="123"/>
      <c r="Y56" s="123"/>
      <c r="Z56" s="123"/>
      <c r="AA56" s="123"/>
      <c r="AB56" s="123"/>
      <c r="AC56" s="123"/>
      <c r="AD56" s="123"/>
      <c r="AE56" s="123"/>
      <c r="AF56" s="123"/>
      <c r="AG56" s="123"/>
      <c r="AH56" s="123"/>
      <c r="AI56" s="123"/>
      <c r="AJ56" s="123"/>
      <c r="AK56" s="123"/>
      <c r="AL56" s="124"/>
      <c r="AM56" s="125"/>
    </row>
    <row r="57" spans="1:39" x14ac:dyDescent="0.2">
      <c r="A57" s="210" t="str">
        <f>LOOKUP(authority,'4indicators'!B3:B153,'4indicators'!F3:F153)</f>
        <v>Unitary</v>
      </c>
      <c r="B57" s="211"/>
      <c r="C57" s="211"/>
      <c r="D57" s="211"/>
      <c r="E57" s="211"/>
      <c r="F57" s="211"/>
      <c r="G57" s="211"/>
      <c r="H57" s="192"/>
      <c r="I57" s="215">
        <f>'4indicators'!AU155</f>
        <v>0.12453261211461177</v>
      </c>
      <c r="J57" s="215"/>
      <c r="K57" s="215"/>
      <c r="L57" s="195">
        <f>LOOKUP(authority,'4indicators'!B3:B153,'4indicators'!AV3:AV153)</f>
        <v>11</v>
      </c>
      <c r="M57" s="195"/>
      <c r="N57" s="126" t="s">
        <v>428</v>
      </c>
      <c r="O57" s="127"/>
      <c r="P57" s="195">
        <f>LOOKUP(A24,'4indicators'!F161:F164,'4indicators'!I161:I164)</f>
        <v>55</v>
      </c>
      <c r="Q57" s="195"/>
      <c r="R57" s="123"/>
      <c r="S57" s="123"/>
      <c r="T57" s="123"/>
      <c r="U57" s="123"/>
      <c r="V57" s="123"/>
      <c r="W57" s="123"/>
      <c r="X57" s="123"/>
      <c r="Y57" s="123"/>
      <c r="Z57" s="123"/>
      <c r="AA57" s="123"/>
      <c r="AB57" s="123"/>
      <c r="AC57" s="123"/>
      <c r="AD57" s="123"/>
      <c r="AE57" s="123"/>
      <c r="AF57" s="123"/>
      <c r="AG57" s="123"/>
      <c r="AH57" s="123"/>
      <c r="AI57" s="123"/>
      <c r="AJ57" s="123"/>
      <c r="AK57" s="123"/>
      <c r="AL57" s="124"/>
      <c r="AM57" s="125"/>
    </row>
    <row r="58" spans="1:39" x14ac:dyDescent="0.2">
      <c r="A58" s="122"/>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4"/>
      <c r="AM58" s="125"/>
    </row>
    <row r="59" spans="1:39" x14ac:dyDescent="0.2">
      <c r="A59" s="122"/>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4"/>
      <c r="AM59" s="125"/>
    </row>
    <row r="60" spans="1:39" ht="13.5" thickBot="1" x14ac:dyDescent="0.25">
      <c r="A60" s="129"/>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1"/>
      <c r="AM60" s="125"/>
    </row>
    <row r="61" spans="1:39"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row>
    <row r="62" spans="1:39" hidden="1" x14ac:dyDescent="0.2"/>
    <row r="63" spans="1:39" hidden="1" x14ac:dyDescent="0.2"/>
    <row r="64" spans="1:3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mergeCells count="82">
    <mergeCell ref="A56:G56"/>
    <mergeCell ref="L56:M56"/>
    <mergeCell ref="L57:M57"/>
    <mergeCell ref="L46:M46"/>
    <mergeCell ref="I57:K57"/>
    <mergeCell ref="L55:M55"/>
    <mergeCell ref="I24:K24"/>
    <mergeCell ref="L44:M44"/>
    <mergeCell ref="L31:Q32"/>
    <mergeCell ref="A45:G45"/>
    <mergeCell ref="A53:H54"/>
    <mergeCell ref="I53:K54"/>
    <mergeCell ref="L53:Q54"/>
    <mergeCell ref="L35:M35"/>
    <mergeCell ref="A40:R40"/>
    <mergeCell ref="P35:Q35"/>
    <mergeCell ref="I44:K44"/>
    <mergeCell ref="A44:G44"/>
    <mergeCell ref="L45:M45"/>
    <mergeCell ref="A42:H43"/>
    <mergeCell ref="L42:Q43"/>
    <mergeCell ref="I45:K45"/>
    <mergeCell ref="P45:Q45"/>
    <mergeCell ref="P46:Q46"/>
    <mergeCell ref="I42:K43"/>
    <mergeCell ref="P57:Q57"/>
    <mergeCell ref="P55:Q55"/>
    <mergeCell ref="A51:R52"/>
    <mergeCell ref="I46:K46"/>
    <mergeCell ref="H44:H46"/>
    <mergeCell ref="P44:Q44"/>
    <mergeCell ref="H55:H57"/>
    <mergeCell ref="P56:Q56"/>
    <mergeCell ref="A46:G46"/>
    <mergeCell ref="A57:G57"/>
    <mergeCell ref="I56:K56"/>
    <mergeCell ref="I55:K55"/>
    <mergeCell ref="A55:G55"/>
    <mergeCell ref="A35:G35"/>
    <mergeCell ref="A31:H32"/>
    <mergeCell ref="L24:M24"/>
    <mergeCell ref="P24:Q24"/>
    <mergeCell ref="P23:Q23"/>
    <mergeCell ref="A29:R29"/>
    <mergeCell ref="I31:K32"/>
    <mergeCell ref="A23:G23"/>
    <mergeCell ref="A33:G33"/>
    <mergeCell ref="I34:K34"/>
    <mergeCell ref="I35:K35"/>
    <mergeCell ref="A24:G24"/>
    <mergeCell ref="I33:K33"/>
    <mergeCell ref="A34:G34"/>
    <mergeCell ref="L34:M34"/>
    <mergeCell ref="I23:K23"/>
    <mergeCell ref="AE12:AF12"/>
    <mergeCell ref="R11:AD11"/>
    <mergeCell ref="L20:Q21"/>
    <mergeCell ref="P22:Q22"/>
    <mergeCell ref="R13:AD13"/>
    <mergeCell ref="AE13:AF13"/>
    <mergeCell ref="R14:AD14"/>
    <mergeCell ref="A18:R18"/>
    <mergeCell ref="A22:G22"/>
    <mergeCell ref="I20:K21"/>
    <mergeCell ref="L22:M22"/>
    <mergeCell ref="I22:K22"/>
    <mergeCell ref="A1:AL1"/>
    <mergeCell ref="H22:H24"/>
    <mergeCell ref="H33:H35"/>
    <mergeCell ref="E3:N3"/>
    <mergeCell ref="P3:AL9"/>
    <mergeCell ref="L23:M23"/>
    <mergeCell ref="P33:Q33"/>
    <mergeCell ref="P34:Q34"/>
    <mergeCell ref="AG15:AJ16"/>
    <mergeCell ref="R12:AD12"/>
    <mergeCell ref="AE14:AF14"/>
    <mergeCell ref="Q15:AD16"/>
    <mergeCell ref="AE15:AF16"/>
    <mergeCell ref="L33:M33"/>
    <mergeCell ref="A20:H21"/>
    <mergeCell ref="AE11:AF11"/>
  </mergeCells>
  <dataValidations count="2">
    <dataValidation type="list" allowBlank="1" showInputMessage="1" showErrorMessage="1" sqref="E3:N3">
      <formula1>Upper</formula1>
    </dataValidation>
    <dataValidation type="list" allowBlank="1" showInputMessage="1" showErrorMessage="1" sqref="C3:D3">
      <formula1>#REF!</formula1>
    </dataValidation>
  </dataValidations>
  <pageMargins left="0.23622047244094491" right="0.23622047244094491" top="0.15748031496062992" bottom="0.15748031496062992" header="0.31496062992125984" footer="0.31496062992125984"/>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M202"/>
  <sheetViews>
    <sheetView tabSelected="1" workbookViewId="0">
      <selection activeCell="E3" sqref="E3:N3"/>
    </sheetView>
  </sheetViews>
  <sheetFormatPr defaultColWidth="0" defaultRowHeight="12.75" zeroHeight="1" x14ac:dyDescent="0.2"/>
  <cols>
    <col min="1" max="39" width="2.7109375" customWidth="1"/>
    <col min="40" max="16384" width="9.140625" hidden="1"/>
  </cols>
  <sheetData>
    <row r="1" spans="1:39" ht="19.5" customHeight="1" x14ac:dyDescent="0.25">
      <c r="A1" s="191" t="s">
        <v>429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row>
    <row r="2" spans="1:39"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row>
    <row r="3" spans="1:39" ht="15.75" customHeight="1" x14ac:dyDescent="0.25">
      <c r="A3" s="21" t="s">
        <v>423</v>
      </c>
      <c r="E3" s="193" t="s">
        <v>170</v>
      </c>
      <c r="F3" s="193"/>
      <c r="G3" s="193"/>
      <c r="H3" s="193"/>
      <c r="I3" s="193"/>
      <c r="J3" s="193"/>
      <c r="K3" s="193"/>
      <c r="L3" s="193"/>
      <c r="M3" s="193"/>
      <c r="N3" s="193"/>
      <c r="O3" s="145"/>
      <c r="P3" s="145"/>
      <c r="Q3" s="194" t="s">
        <v>1221</v>
      </c>
      <c r="R3" s="194"/>
      <c r="S3" s="194"/>
      <c r="T3" s="194"/>
      <c r="U3" s="194"/>
      <c r="V3" s="194"/>
      <c r="W3" s="194"/>
      <c r="X3" s="194"/>
      <c r="Y3" s="194"/>
      <c r="Z3" s="194"/>
      <c r="AA3" s="194"/>
      <c r="AB3" s="194"/>
      <c r="AC3" s="194"/>
      <c r="AD3" s="194"/>
      <c r="AE3" s="194"/>
      <c r="AF3" s="194"/>
      <c r="AG3" s="194"/>
      <c r="AH3" s="194"/>
      <c r="AI3" s="194"/>
      <c r="AJ3" s="194"/>
      <c r="AK3" s="194"/>
      <c r="AL3" s="194"/>
      <c r="AM3" s="194"/>
    </row>
    <row r="4" spans="1:39" x14ac:dyDescent="0.2">
      <c r="A4" s="152" t="s">
        <v>441</v>
      </c>
      <c r="B4" s="125"/>
      <c r="C4" s="125"/>
      <c r="D4" s="125"/>
      <c r="E4" s="125"/>
      <c r="F4" s="125"/>
      <c r="G4" s="125"/>
      <c r="H4" s="125"/>
      <c r="I4" s="125"/>
      <c r="J4" s="125"/>
      <c r="K4" s="125"/>
      <c r="L4" s="125"/>
      <c r="M4" s="125"/>
      <c r="N4" s="125"/>
      <c r="O4" s="125"/>
      <c r="P4" s="145"/>
      <c r="Q4" s="194"/>
      <c r="R4" s="194"/>
      <c r="S4" s="194"/>
      <c r="T4" s="194"/>
      <c r="U4" s="194"/>
      <c r="V4" s="194"/>
      <c r="W4" s="194"/>
      <c r="X4" s="194"/>
      <c r="Y4" s="194"/>
      <c r="Z4" s="194"/>
      <c r="AA4" s="194"/>
      <c r="AB4" s="194"/>
      <c r="AC4" s="194"/>
      <c r="AD4" s="194"/>
      <c r="AE4" s="194"/>
      <c r="AF4" s="194"/>
      <c r="AG4" s="194"/>
      <c r="AH4" s="194"/>
      <c r="AI4" s="194"/>
      <c r="AJ4" s="194"/>
      <c r="AK4" s="194"/>
      <c r="AL4" s="194"/>
      <c r="AM4" s="194"/>
    </row>
    <row r="5" spans="1:39" ht="12.75" customHeight="1" x14ac:dyDescent="0.2">
      <c r="A5" s="125"/>
      <c r="B5" s="123"/>
      <c r="C5" s="123"/>
      <c r="D5" s="123"/>
      <c r="E5" s="123"/>
      <c r="F5" s="123"/>
      <c r="G5" s="123"/>
      <c r="H5" s="123"/>
      <c r="I5" s="123"/>
      <c r="J5" s="123"/>
      <c r="K5" s="123"/>
      <c r="L5" s="123"/>
      <c r="M5" s="123"/>
      <c r="N5" s="123"/>
      <c r="O5" s="125"/>
      <c r="P5" s="145"/>
      <c r="Q5" s="194"/>
      <c r="R5" s="194"/>
      <c r="S5" s="194"/>
      <c r="T5" s="194"/>
      <c r="U5" s="194"/>
      <c r="V5" s="194"/>
      <c r="W5" s="194"/>
      <c r="X5" s="194"/>
      <c r="Y5" s="194"/>
      <c r="Z5" s="194"/>
      <c r="AA5" s="194"/>
      <c r="AB5" s="194"/>
      <c r="AC5" s="194"/>
      <c r="AD5" s="194"/>
      <c r="AE5" s="194"/>
      <c r="AF5" s="194"/>
      <c r="AG5" s="194"/>
      <c r="AH5" s="194"/>
      <c r="AI5" s="194"/>
      <c r="AJ5" s="194"/>
      <c r="AK5" s="194"/>
      <c r="AL5" s="194"/>
      <c r="AM5" s="194"/>
    </row>
    <row r="6" spans="1:39" x14ac:dyDescent="0.2">
      <c r="A6" s="125"/>
      <c r="B6" s="123"/>
      <c r="C6" s="123"/>
      <c r="D6" s="123"/>
      <c r="E6" s="123"/>
      <c r="F6" s="123"/>
      <c r="G6" s="123"/>
      <c r="H6" s="123"/>
      <c r="I6" s="123"/>
      <c r="J6" s="123"/>
      <c r="K6" s="123"/>
      <c r="L6" s="123"/>
      <c r="M6" s="123"/>
      <c r="N6" s="123"/>
      <c r="O6" s="146"/>
      <c r="P6" s="145"/>
      <c r="Q6" s="194"/>
      <c r="R6" s="194"/>
      <c r="S6" s="194"/>
      <c r="T6" s="194"/>
      <c r="U6" s="194"/>
      <c r="V6" s="194"/>
      <c r="W6" s="194"/>
      <c r="X6" s="194"/>
      <c r="Y6" s="194"/>
      <c r="Z6" s="194"/>
      <c r="AA6" s="194"/>
      <c r="AB6" s="194"/>
      <c r="AC6" s="194"/>
      <c r="AD6" s="194"/>
      <c r="AE6" s="194"/>
      <c r="AF6" s="194"/>
      <c r="AG6" s="194"/>
      <c r="AH6" s="194"/>
      <c r="AI6" s="194"/>
      <c r="AJ6" s="194"/>
      <c r="AK6" s="194"/>
      <c r="AL6" s="194"/>
      <c r="AM6" s="194"/>
    </row>
    <row r="7" spans="1:39" x14ac:dyDescent="0.2">
      <c r="A7" s="125"/>
      <c r="B7" s="22">
        <f>COUNTIF('4indicators'!G:G,"Lower")-AE11</f>
        <v>194</v>
      </c>
      <c r="C7" s="123"/>
      <c r="D7" s="123"/>
      <c r="E7" s="123"/>
      <c r="F7" s="123"/>
      <c r="G7" s="123"/>
      <c r="H7" s="123"/>
      <c r="I7" s="123"/>
      <c r="J7" s="123"/>
      <c r="K7" s="123"/>
      <c r="L7" s="123"/>
      <c r="M7" s="123"/>
      <c r="N7" s="123"/>
      <c r="O7" s="146"/>
      <c r="P7" s="145"/>
      <c r="Q7" s="194"/>
      <c r="R7" s="194"/>
      <c r="S7" s="194"/>
      <c r="T7" s="194"/>
      <c r="U7" s="194"/>
      <c r="V7" s="194"/>
      <c r="W7" s="194"/>
      <c r="X7" s="194"/>
      <c r="Y7" s="194"/>
      <c r="Z7" s="194"/>
      <c r="AA7" s="194"/>
      <c r="AB7" s="194"/>
      <c r="AC7" s="194"/>
      <c r="AD7" s="194"/>
      <c r="AE7" s="194"/>
      <c r="AF7" s="194"/>
      <c r="AG7" s="194"/>
      <c r="AH7" s="194"/>
      <c r="AI7" s="194"/>
      <c r="AJ7" s="194"/>
      <c r="AK7" s="194"/>
      <c r="AL7" s="194"/>
      <c r="AM7" s="194"/>
    </row>
    <row r="8" spans="1:39" x14ac:dyDescent="0.2">
      <c r="A8" s="125"/>
      <c r="B8" s="22">
        <f>COUNTIF('4indicators'!G:G,"Lower")-AE12</f>
        <v>121</v>
      </c>
      <c r="C8" s="123"/>
      <c r="D8" s="123"/>
      <c r="E8" s="123"/>
      <c r="F8" s="123"/>
      <c r="G8" s="123"/>
      <c r="H8" s="123"/>
      <c r="I8" s="123"/>
      <c r="J8" s="123"/>
      <c r="K8" s="123"/>
      <c r="L8" s="123"/>
      <c r="M8" s="123"/>
      <c r="N8" s="123"/>
      <c r="O8" s="146"/>
      <c r="P8" s="145"/>
      <c r="Q8" s="194"/>
      <c r="R8" s="194"/>
      <c r="S8" s="194"/>
      <c r="T8" s="194"/>
      <c r="U8" s="194"/>
      <c r="V8" s="194"/>
      <c r="W8" s="194"/>
      <c r="X8" s="194"/>
      <c r="Y8" s="194"/>
      <c r="Z8" s="194"/>
      <c r="AA8" s="194"/>
      <c r="AB8" s="194"/>
      <c r="AC8" s="194"/>
      <c r="AD8" s="194"/>
      <c r="AE8" s="194"/>
      <c r="AF8" s="194"/>
      <c r="AG8" s="194"/>
      <c r="AH8" s="194"/>
      <c r="AI8" s="194"/>
      <c r="AJ8" s="194"/>
      <c r="AK8" s="194"/>
      <c r="AL8" s="194"/>
      <c r="AM8" s="194"/>
    </row>
    <row r="9" spans="1:39" x14ac:dyDescent="0.2">
      <c r="A9" s="125"/>
      <c r="B9" s="22">
        <f>COUNTIF('4indicators'!G:G,"Lower")-AE13</f>
        <v>155</v>
      </c>
      <c r="C9" s="123"/>
      <c r="D9" s="123"/>
      <c r="E9" s="123"/>
      <c r="F9" s="123"/>
      <c r="G9" s="123"/>
      <c r="H9" s="123"/>
      <c r="I9" s="123"/>
      <c r="J9" s="123"/>
      <c r="K9" s="123"/>
      <c r="L9" s="123"/>
      <c r="M9" s="123"/>
      <c r="N9" s="123"/>
      <c r="O9" s="125"/>
      <c r="P9" s="145"/>
      <c r="Q9" s="145"/>
      <c r="R9" s="145"/>
      <c r="S9" s="145"/>
      <c r="T9" s="145"/>
      <c r="U9" s="145"/>
      <c r="V9" s="145"/>
      <c r="W9" s="145"/>
      <c r="X9" s="145"/>
      <c r="Y9" s="145"/>
      <c r="Z9" s="145"/>
      <c r="AA9" s="145"/>
      <c r="AB9" s="145"/>
      <c r="AC9" s="145"/>
      <c r="AD9" s="145"/>
      <c r="AE9" s="145"/>
      <c r="AF9" s="145"/>
      <c r="AG9" s="145"/>
      <c r="AH9" s="145"/>
      <c r="AI9" s="145"/>
      <c r="AJ9" s="145"/>
      <c r="AK9" s="145"/>
      <c r="AL9" s="145"/>
      <c r="AM9" s="125"/>
    </row>
    <row r="10" spans="1:39" x14ac:dyDescent="0.2">
      <c r="A10" s="125"/>
      <c r="B10" s="22">
        <f>COUNTIF('4indicators'!G:G,"Lower")-AE14</f>
        <v>71</v>
      </c>
      <c r="C10" s="123"/>
      <c r="D10" s="123"/>
      <c r="E10" s="123"/>
      <c r="F10" s="123"/>
      <c r="G10" s="123"/>
      <c r="H10" s="123"/>
      <c r="I10" s="123"/>
      <c r="J10" s="123"/>
      <c r="K10" s="123"/>
      <c r="L10" s="123"/>
      <c r="M10" s="123"/>
      <c r="N10" s="123"/>
      <c r="O10" s="125"/>
      <c r="P10" s="125"/>
      <c r="Q10" s="147" t="s">
        <v>432</v>
      </c>
      <c r="R10" s="125"/>
      <c r="S10" s="125"/>
      <c r="T10" s="125"/>
      <c r="U10" s="125"/>
      <c r="V10" s="125"/>
      <c r="W10" s="125"/>
      <c r="X10" s="125"/>
      <c r="Y10" s="125"/>
      <c r="Z10" s="125"/>
      <c r="AA10" s="125"/>
      <c r="AB10" s="125"/>
      <c r="AC10" s="125"/>
      <c r="AD10" s="125"/>
      <c r="AE10" s="147" t="s">
        <v>439</v>
      </c>
      <c r="AF10" s="125"/>
      <c r="AG10" s="125"/>
      <c r="AH10" s="125"/>
      <c r="AI10" s="125"/>
      <c r="AJ10" s="125"/>
      <c r="AK10" s="125"/>
      <c r="AL10" s="125"/>
      <c r="AM10" s="125"/>
    </row>
    <row r="11" spans="1:39" x14ac:dyDescent="0.2">
      <c r="A11" s="125"/>
      <c r="B11" s="123"/>
      <c r="C11" s="123"/>
      <c r="D11" s="123"/>
      <c r="E11" s="123"/>
      <c r="F11" s="123"/>
      <c r="G11" s="123"/>
      <c r="H11" s="123"/>
      <c r="I11" s="123"/>
      <c r="J11" s="123"/>
      <c r="K11" s="123"/>
      <c r="L11" s="123"/>
      <c r="M11" s="123"/>
      <c r="N11" s="123"/>
      <c r="O11" s="125"/>
      <c r="P11" s="125"/>
      <c r="Q11" s="148" t="s">
        <v>433</v>
      </c>
      <c r="R11" s="202" t="s">
        <v>434</v>
      </c>
      <c r="S11" s="202"/>
      <c r="T11" s="202"/>
      <c r="U11" s="202"/>
      <c r="V11" s="202"/>
      <c r="W11" s="202"/>
      <c r="X11" s="202"/>
      <c r="Y11" s="202"/>
      <c r="Z11" s="202"/>
      <c r="AA11" s="202"/>
      <c r="AB11" s="202"/>
      <c r="AC11" s="202"/>
      <c r="AD11" s="202"/>
      <c r="AE11" s="198">
        <f>L22</f>
        <v>7</v>
      </c>
      <c r="AF11" s="198"/>
      <c r="AG11" s="149" t="str">
        <f>AG15</f>
        <v>out of 201</v>
      </c>
      <c r="AH11" s="150"/>
      <c r="AI11" s="150"/>
      <c r="AJ11" s="150"/>
      <c r="AK11" s="125"/>
      <c r="AL11" s="125"/>
      <c r="AM11" s="125"/>
    </row>
    <row r="12" spans="1:39" x14ac:dyDescent="0.2">
      <c r="A12" s="125"/>
      <c r="B12" s="123"/>
      <c r="C12" s="123"/>
      <c r="D12" s="123"/>
      <c r="E12" s="123"/>
      <c r="F12" s="123"/>
      <c r="G12" s="123"/>
      <c r="H12" s="123"/>
      <c r="I12" s="123"/>
      <c r="J12" s="123"/>
      <c r="K12" s="123"/>
      <c r="L12" s="123"/>
      <c r="M12" s="123"/>
      <c r="N12" s="123"/>
      <c r="O12" s="125"/>
      <c r="P12" s="125"/>
      <c r="Q12" s="148" t="s">
        <v>435</v>
      </c>
      <c r="R12" s="202" t="s">
        <v>448</v>
      </c>
      <c r="S12" s="197"/>
      <c r="T12" s="197"/>
      <c r="U12" s="197"/>
      <c r="V12" s="197"/>
      <c r="W12" s="197"/>
      <c r="X12" s="197"/>
      <c r="Y12" s="197"/>
      <c r="Z12" s="197"/>
      <c r="AA12" s="197"/>
      <c r="AB12" s="197"/>
      <c r="AC12" s="197"/>
      <c r="AD12" s="197"/>
      <c r="AE12" s="198">
        <f>L33</f>
        <v>80</v>
      </c>
      <c r="AF12" s="198"/>
      <c r="AG12" s="151" t="str">
        <f>AG15</f>
        <v>out of 201</v>
      </c>
      <c r="AH12" s="125"/>
      <c r="AI12" s="125"/>
      <c r="AJ12" s="125"/>
      <c r="AK12" s="125"/>
      <c r="AL12" s="125"/>
      <c r="AM12" s="125"/>
    </row>
    <row r="13" spans="1:39" x14ac:dyDescent="0.2">
      <c r="A13" s="125"/>
      <c r="B13" s="123"/>
      <c r="C13" s="123"/>
      <c r="D13" s="123"/>
      <c r="E13" s="123"/>
      <c r="F13" s="123"/>
      <c r="G13" s="123"/>
      <c r="H13" s="123"/>
      <c r="I13" s="123"/>
      <c r="J13" s="123"/>
      <c r="K13" s="123"/>
      <c r="L13" s="123"/>
      <c r="M13" s="123"/>
      <c r="N13" s="123"/>
      <c r="O13" s="125"/>
      <c r="P13" s="125"/>
      <c r="Q13" s="148" t="s">
        <v>436</v>
      </c>
      <c r="R13" s="202" t="s">
        <v>449</v>
      </c>
      <c r="S13" s="197"/>
      <c r="T13" s="197"/>
      <c r="U13" s="197"/>
      <c r="V13" s="197"/>
      <c r="W13" s="197"/>
      <c r="X13" s="197"/>
      <c r="Y13" s="197"/>
      <c r="Z13" s="197"/>
      <c r="AA13" s="197"/>
      <c r="AB13" s="197"/>
      <c r="AC13" s="197"/>
      <c r="AD13" s="197"/>
      <c r="AE13" s="198">
        <f>L44</f>
        <v>46</v>
      </c>
      <c r="AF13" s="198"/>
      <c r="AG13" s="151" t="str">
        <f>AG15</f>
        <v>out of 201</v>
      </c>
      <c r="AH13" s="125"/>
      <c r="AI13" s="125"/>
      <c r="AJ13" s="125"/>
      <c r="AK13" s="125"/>
      <c r="AL13" s="125"/>
      <c r="AM13" s="125"/>
    </row>
    <row r="14" spans="1:39" x14ac:dyDescent="0.2">
      <c r="A14" s="125"/>
      <c r="B14" s="123"/>
      <c r="C14" s="123"/>
      <c r="D14" s="123"/>
      <c r="E14" s="123"/>
      <c r="F14" s="123"/>
      <c r="G14" s="123"/>
      <c r="H14" s="123"/>
      <c r="I14" s="123"/>
      <c r="J14" s="123"/>
      <c r="K14" s="123"/>
      <c r="L14" s="123"/>
      <c r="M14" s="123"/>
      <c r="N14" s="123"/>
      <c r="O14" s="125"/>
      <c r="P14" s="125"/>
      <c r="Q14" s="148" t="s">
        <v>437</v>
      </c>
      <c r="R14" s="202" t="s">
        <v>450</v>
      </c>
      <c r="S14" s="197"/>
      <c r="T14" s="197"/>
      <c r="U14" s="197"/>
      <c r="V14" s="197"/>
      <c r="W14" s="197"/>
      <c r="X14" s="197"/>
      <c r="Y14" s="197"/>
      <c r="Z14" s="197"/>
      <c r="AA14" s="197"/>
      <c r="AB14" s="197"/>
      <c r="AC14" s="197"/>
      <c r="AD14" s="197"/>
      <c r="AE14" s="198">
        <f>L55</f>
        <v>130</v>
      </c>
      <c r="AF14" s="198"/>
      <c r="AG14" s="151" t="str">
        <f>AG15</f>
        <v>out of 201</v>
      </c>
      <c r="AH14" s="125"/>
      <c r="AI14" s="125"/>
      <c r="AJ14" s="125"/>
      <c r="AK14" s="125"/>
      <c r="AL14" s="125"/>
      <c r="AM14" s="125"/>
    </row>
    <row r="15" spans="1:39" x14ac:dyDescent="0.2">
      <c r="A15" s="125"/>
      <c r="B15" s="123"/>
      <c r="C15" s="123"/>
      <c r="D15" s="123"/>
      <c r="E15" s="123"/>
      <c r="F15" s="123"/>
      <c r="G15" s="123"/>
      <c r="H15" s="123"/>
      <c r="I15" s="123"/>
      <c r="J15" s="123"/>
      <c r="K15" s="123"/>
      <c r="L15" s="123"/>
      <c r="M15" s="123"/>
      <c r="N15" s="123"/>
      <c r="O15" s="125"/>
      <c r="P15" s="125"/>
      <c r="Q15" s="199" t="s">
        <v>440</v>
      </c>
      <c r="R15" s="199"/>
      <c r="S15" s="199"/>
      <c r="T15" s="199"/>
      <c r="U15" s="199"/>
      <c r="V15" s="199"/>
      <c r="W15" s="199"/>
      <c r="X15" s="199"/>
      <c r="Y15" s="199"/>
      <c r="Z15" s="199"/>
      <c r="AA15" s="199"/>
      <c r="AB15" s="199"/>
      <c r="AC15" s="199"/>
      <c r="AD15" s="199"/>
      <c r="AE15" s="196">
        <f>LOOKUP(district,'4indicators'!B170:B370,'4indicators'!AK170:AK370)</f>
        <v>27</v>
      </c>
      <c r="AF15" s="196"/>
      <c r="AG15" s="196" t="str">
        <f>"out of "&amp;'4indicators'!B2</f>
        <v>out of 201</v>
      </c>
      <c r="AH15" s="196"/>
      <c r="AI15" s="196"/>
      <c r="AJ15" s="196"/>
      <c r="AK15" s="125"/>
      <c r="AL15" s="125"/>
      <c r="AM15" s="125"/>
    </row>
    <row r="16" spans="1:39" x14ac:dyDescent="0.2">
      <c r="A16" s="125"/>
      <c r="B16" s="123"/>
      <c r="C16" s="123"/>
      <c r="D16" s="123"/>
      <c r="E16" s="123"/>
      <c r="F16" s="123"/>
      <c r="G16" s="123"/>
      <c r="H16" s="123"/>
      <c r="I16" s="123"/>
      <c r="J16" s="123"/>
      <c r="K16" s="123"/>
      <c r="L16" s="123"/>
      <c r="M16" s="123"/>
      <c r="N16" s="123"/>
      <c r="O16" s="125"/>
      <c r="P16" s="125"/>
      <c r="Q16" s="199"/>
      <c r="R16" s="199"/>
      <c r="S16" s="199"/>
      <c r="T16" s="199"/>
      <c r="U16" s="199"/>
      <c r="V16" s="199"/>
      <c r="W16" s="199"/>
      <c r="X16" s="199"/>
      <c r="Y16" s="199"/>
      <c r="Z16" s="199"/>
      <c r="AA16" s="199"/>
      <c r="AB16" s="199"/>
      <c r="AC16" s="199"/>
      <c r="AD16" s="199"/>
      <c r="AE16" s="196"/>
      <c r="AF16" s="196"/>
      <c r="AG16" s="196"/>
      <c r="AH16" s="196"/>
      <c r="AI16" s="196"/>
      <c r="AJ16" s="196"/>
      <c r="AK16" s="125"/>
      <c r="AL16" s="125"/>
      <c r="AM16" s="135"/>
    </row>
    <row r="17" spans="1:39" ht="13.5" thickBot="1" x14ac:dyDescent="0.2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3"/>
    </row>
    <row r="18" spans="1:39" x14ac:dyDescent="0.2">
      <c r="A18" s="19" t="str">
        <f>'4indicators'!H1</f>
        <v>Indicator 1: Weekly Pay</v>
      </c>
      <c r="B18" s="20"/>
      <c r="C18" s="20"/>
      <c r="D18" s="20"/>
      <c r="E18" s="20"/>
      <c r="F18" s="20"/>
      <c r="G18" s="20"/>
      <c r="H18" s="20"/>
      <c r="I18" s="20"/>
      <c r="J18" s="20"/>
      <c r="K18" s="20"/>
      <c r="L18" s="20"/>
      <c r="M18" s="20"/>
      <c r="N18" s="20"/>
      <c r="O18" s="20"/>
      <c r="P18" s="20"/>
      <c r="Q18" s="20"/>
      <c r="R18" s="20"/>
      <c r="S18" s="136"/>
      <c r="T18" s="136"/>
      <c r="U18" s="136"/>
      <c r="V18" s="136"/>
      <c r="W18" s="136"/>
      <c r="X18" s="136"/>
      <c r="Y18" s="136"/>
      <c r="Z18" s="136"/>
      <c r="AA18" s="136"/>
      <c r="AB18" s="143"/>
      <c r="AC18" s="143"/>
      <c r="AD18" s="143"/>
      <c r="AE18" s="143"/>
      <c r="AF18" s="143"/>
      <c r="AG18" s="143"/>
      <c r="AH18" s="143"/>
      <c r="AI18" s="143"/>
      <c r="AJ18" s="143"/>
      <c r="AK18" s="143"/>
      <c r="AL18" s="144"/>
      <c r="AM18" s="123"/>
    </row>
    <row r="19" spans="1:39" x14ac:dyDescent="0.2">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35"/>
      <c r="AC19" s="135"/>
      <c r="AD19" s="135"/>
      <c r="AE19" s="135"/>
      <c r="AF19" s="135"/>
      <c r="AG19" s="135"/>
      <c r="AH19" s="135"/>
      <c r="AI19" s="135"/>
      <c r="AJ19" s="135"/>
      <c r="AK19" s="135"/>
      <c r="AL19" s="139"/>
      <c r="AM19" s="123"/>
    </row>
    <row r="20" spans="1:39" x14ac:dyDescent="0.2">
      <c r="A20" s="200" t="str">
        <f>district</f>
        <v>Allerdale</v>
      </c>
      <c r="B20" s="201"/>
      <c r="C20" s="201"/>
      <c r="D20" s="201"/>
      <c r="E20" s="201"/>
      <c r="F20" s="201"/>
      <c r="G20" s="201"/>
      <c r="H20" s="201"/>
      <c r="I20" s="208">
        <f>LOOKUP(district,'4indicators'!B170:B370,'4indicators'!H170:H370)</f>
        <v>387.7</v>
      </c>
      <c r="J20" s="208"/>
      <c r="K20" s="208"/>
      <c r="L20" s="203" t="s">
        <v>439</v>
      </c>
      <c r="M20" s="203"/>
      <c r="N20" s="203"/>
      <c r="O20" s="203"/>
      <c r="P20" s="203"/>
      <c r="Q20" s="203"/>
      <c r="R20" s="123"/>
      <c r="S20" s="123"/>
      <c r="T20" s="123"/>
      <c r="U20" s="123"/>
      <c r="V20" s="123"/>
      <c r="W20" s="123"/>
      <c r="X20" s="123"/>
      <c r="Y20" s="123"/>
      <c r="Z20" s="123"/>
      <c r="AA20" s="123"/>
      <c r="AB20" s="123"/>
      <c r="AC20" s="123"/>
      <c r="AD20" s="123"/>
      <c r="AE20" s="123"/>
      <c r="AF20" s="123"/>
      <c r="AG20" s="123"/>
      <c r="AH20" s="123"/>
      <c r="AI20" s="123"/>
      <c r="AJ20" s="123"/>
      <c r="AK20" s="123"/>
      <c r="AL20" s="124"/>
      <c r="AM20" s="123"/>
    </row>
    <row r="21" spans="1:39" x14ac:dyDescent="0.2">
      <c r="A21" s="200"/>
      <c r="B21" s="201"/>
      <c r="C21" s="201"/>
      <c r="D21" s="201"/>
      <c r="E21" s="201"/>
      <c r="F21" s="201"/>
      <c r="G21" s="201"/>
      <c r="H21" s="201"/>
      <c r="I21" s="208"/>
      <c r="J21" s="208"/>
      <c r="K21" s="208"/>
      <c r="L21" s="203"/>
      <c r="M21" s="203"/>
      <c r="N21" s="203"/>
      <c r="O21" s="203"/>
      <c r="P21" s="203"/>
      <c r="Q21" s="203"/>
      <c r="R21" s="123"/>
      <c r="S21" s="123"/>
      <c r="T21" s="123"/>
      <c r="U21" s="123"/>
      <c r="V21" s="123"/>
      <c r="W21" s="123"/>
      <c r="X21" s="123"/>
      <c r="Y21" s="123"/>
      <c r="Z21" s="123"/>
      <c r="AA21" s="123"/>
      <c r="AB21" s="123"/>
      <c r="AC21" s="123"/>
      <c r="AD21" s="123"/>
      <c r="AE21" s="123"/>
      <c r="AF21" s="123"/>
      <c r="AG21" s="123"/>
      <c r="AH21" s="123"/>
      <c r="AI21" s="123"/>
      <c r="AJ21" s="123"/>
      <c r="AK21" s="123"/>
      <c r="AL21" s="124"/>
      <c r="AM21" s="123"/>
    </row>
    <row r="22" spans="1:39" x14ac:dyDescent="0.2">
      <c r="A22" s="220" t="s">
        <v>444</v>
      </c>
      <c r="B22" s="221"/>
      <c r="C22" s="221"/>
      <c r="D22" s="221"/>
      <c r="E22" s="221"/>
      <c r="F22" s="221"/>
      <c r="G22" s="221"/>
      <c r="H22" s="192" t="s">
        <v>424</v>
      </c>
      <c r="I22" s="209">
        <f>'4indicators'!H372</f>
        <v>473.2120000000001</v>
      </c>
      <c r="J22" s="209"/>
      <c r="K22" s="209"/>
      <c r="L22" s="195">
        <f>LOOKUP(district,'4indicators'!B170:B370,'4indicators'!I170:I370)</f>
        <v>7</v>
      </c>
      <c r="M22" s="195"/>
      <c r="N22" s="126" t="s">
        <v>428</v>
      </c>
      <c r="O22" s="127"/>
      <c r="P22" s="195">
        <f>'4indicators'!B2</f>
        <v>201</v>
      </c>
      <c r="Q22" s="195"/>
      <c r="R22" s="123"/>
      <c r="S22" s="123"/>
      <c r="T22" s="123"/>
      <c r="U22" s="123"/>
      <c r="V22" s="123"/>
      <c r="W22" s="123"/>
      <c r="X22" s="123"/>
      <c r="Y22" s="123"/>
      <c r="Z22" s="123"/>
      <c r="AA22" s="123"/>
      <c r="AB22" s="123"/>
      <c r="AC22" s="123"/>
      <c r="AD22" s="123"/>
      <c r="AE22" s="123"/>
      <c r="AF22" s="123"/>
      <c r="AG22" s="123"/>
      <c r="AH22" s="123"/>
      <c r="AI22" s="123"/>
      <c r="AJ22" s="123"/>
      <c r="AK22" s="123"/>
      <c r="AL22" s="124"/>
      <c r="AM22" s="123"/>
    </row>
    <row r="23" spans="1:39" x14ac:dyDescent="0.2">
      <c r="A23" s="210" t="str">
        <f>LOOKUP(district,'4indicators'!B170:B370,'4indicators'!D170:D370)</f>
        <v>Rural-80</v>
      </c>
      <c r="B23" s="211"/>
      <c r="C23" s="211"/>
      <c r="D23" s="211"/>
      <c r="E23" s="211"/>
      <c r="F23" s="211"/>
      <c r="G23" s="211"/>
      <c r="H23" s="192"/>
      <c r="I23" s="209">
        <f>'4indicators'!J372</f>
        <v>450.53599999999989</v>
      </c>
      <c r="J23" s="209"/>
      <c r="K23" s="209"/>
      <c r="L23" s="195">
        <f>LOOKUP(district,'4indicators'!B170:B370,'4indicators'!K170:K370)</f>
        <v>3</v>
      </c>
      <c r="M23" s="195"/>
      <c r="N23" s="126" t="s">
        <v>428</v>
      </c>
      <c r="O23" s="127"/>
      <c r="P23" s="195">
        <f>LOOKUP(A23,'4indicators'!D374:D379,'4indicators'!E374:E379)</f>
        <v>51</v>
      </c>
      <c r="Q23" s="195"/>
      <c r="R23" s="123"/>
      <c r="S23" s="123"/>
      <c r="T23" s="123"/>
      <c r="U23" s="123"/>
      <c r="V23" s="123"/>
      <c r="W23" s="123"/>
      <c r="X23" s="123"/>
      <c r="Y23" s="123"/>
      <c r="Z23" s="123"/>
      <c r="AA23" s="123"/>
      <c r="AB23" s="123"/>
      <c r="AC23" s="123"/>
      <c r="AD23" s="123"/>
      <c r="AE23" s="123"/>
      <c r="AF23" s="123"/>
      <c r="AG23" s="123"/>
      <c r="AH23" s="123"/>
      <c r="AI23" s="123"/>
      <c r="AJ23" s="123"/>
      <c r="AK23" s="123"/>
      <c r="AL23" s="124"/>
      <c r="AM23" s="123"/>
    </row>
    <row r="24" spans="1:39" x14ac:dyDescent="0.2">
      <c r="A24" s="210" t="str">
        <f>LOOKUP(district,'4indicators'!B170:B370,'4indicators'!C170:C370)</f>
        <v>Cumbria</v>
      </c>
      <c r="B24" s="211"/>
      <c r="C24" s="211"/>
      <c r="D24" s="211"/>
      <c r="E24" s="211"/>
      <c r="F24" s="211"/>
      <c r="G24" s="211"/>
      <c r="H24" s="192"/>
      <c r="I24" s="209">
        <f>'4indicators'!L372</f>
        <v>445.71666666666664</v>
      </c>
      <c r="J24" s="209"/>
      <c r="K24" s="209"/>
      <c r="L24" s="195">
        <f>LOOKUP(district,'4indicators'!B170:B370,'4indicators'!M170:M370)</f>
        <v>1</v>
      </c>
      <c r="M24" s="195"/>
      <c r="N24" s="126" t="s">
        <v>428</v>
      </c>
      <c r="O24" s="127"/>
      <c r="P24" s="195">
        <f>'4indicators'!E381</f>
        <v>6</v>
      </c>
      <c r="Q24" s="195"/>
      <c r="R24" s="123"/>
      <c r="S24" s="123"/>
      <c r="T24" s="123"/>
      <c r="U24" s="123"/>
      <c r="V24" s="123"/>
      <c r="W24" s="123"/>
      <c r="X24" s="123"/>
      <c r="Y24" s="123"/>
      <c r="Z24" s="123"/>
      <c r="AA24" s="123"/>
      <c r="AB24" s="123"/>
      <c r="AC24" s="123"/>
      <c r="AD24" s="123"/>
      <c r="AE24" s="123"/>
      <c r="AF24" s="123"/>
      <c r="AG24" s="123"/>
      <c r="AH24" s="123"/>
      <c r="AI24" s="123"/>
      <c r="AJ24" s="123"/>
      <c r="AK24" s="123"/>
      <c r="AL24" s="124"/>
      <c r="AM24" s="125"/>
    </row>
    <row r="25" spans="1:39" x14ac:dyDescent="0.2">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4"/>
      <c r="AM25" s="125"/>
    </row>
    <row r="26" spans="1:39" x14ac:dyDescent="0.2">
      <c r="A26" s="140"/>
      <c r="B26" s="135"/>
      <c r="C26" s="135"/>
      <c r="D26" s="135"/>
      <c r="E26" s="135"/>
      <c r="F26" s="135"/>
      <c r="G26" s="135"/>
      <c r="H26" s="135"/>
      <c r="I26" s="141"/>
      <c r="J26" s="141"/>
      <c r="K26" s="141"/>
      <c r="L26" s="141"/>
      <c r="M26" s="141"/>
      <c r="N26" s="142"/>
      <c r="O26" s="123"/>
      <c r="P26" s="141"/>
      <c r="Q26" s="141"/>
      <c r="R26" s="123"/>
      <c r="S26" s="123"/>
      <c r="T26" s="123"/>
      <c r="U26" s="123"/>
      <c r="V26" s="123"/>
      <c r="W26" s="123"/>
      <c r="X26" s="123"/>
      <c r="Y26" s="123"/>
      <c r="Z26" s="123"/>
      <c r="AA26" s="123"/>
      <c r="AB26" s="123"/>
      <c r="AC26" s="123"/>
      <c r="AD26" s="123"/>
      <c r="AE26" s="123"/>
      <c r="AF26" s="123"/>
      <c r="AG26" s="123"/>
      <c r="AH26" s="123"/>
      <c r="AI26" s="123"/>
      <c r="AJ26" s="123"/>
      <c r="AK26" s="123"/>
      <c r="AL26" s="124"/>
      <c r="AM26" s="135"/>
    </row>
    <row r="27" spans="1:39" ht="13.5" thickBot="1" x14ac:dyDescent="0.25">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1"/>
      <c r="AM27" s="123"/>
    </row>
    <row r="28" spans="1:39" ht="13.5" thickBot="1" x14ac:dyDescent="0.25">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3"/>
    </row>
    <row r="29" spans="1:39" x14ac:dyDescent="0.2">
      <c r="A29" s="19" t="str">
        <f>'4indicators'!O1</f>
        <v>Indicator 2: %age of population that is working age</v>
      </c>
      <c r="B29" s="20"/>
      <c r="C29" s="20"/>
      <c r="D29" s="20"/>
      <c r="E29" s="20"/>
      <c r="F29" s="20"/>
      <c r="G29" s="20"/>
      <c r="H29" s="20"/>
      <c r="I29" s="20"/>
      <c r="J29" s="20"/>
      <c r="K29" s="20"/>
      <c r="L29" s="20"/>
      <c r="M29" s="20"/>
      <c r="N29" s="20"/>
      <c r="O29" s="20"/>
      <c r="P29" s="20"/>
      <c r="Q29" s="20"/>
      <c r="R29" s="20"/>
      <c r="S29" s="136"/>
      <c r="T29" s="136"/>
      <c r="U29" s="136"/>
      <c r="V29" s="136"/>
      <c r="W29" s="136"/>
      <c r="X29" s="136"/>
      <c r="Y29" s="136"/>
      <c r="Z29" s="136"/>
      <c r="AA29" s="136"/>
      <c r="AB29" s="137"/>
      <c r="AC29" s="137"/>
      <c r="AD29" s="137"/>
      <c r="AE29" s="137"/>
      <c r="AF29" s="137"/>
      <c r="AG29" s="137"/>
      <c r="AH29" s="137"/>
      <c r="AI29" s="137"/>
      <c r="AJ29" s="137"/>
      <c r="AK29" s="137"/>
      <c r="AL29" s="138"/>
      <c r="AM29" s="123"/>
    </row>
    <row r="30" spans="1:39" x14ac:dyDescent="0.2">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4"/>
      <c r="AM30" s="123"/>
    </row>
    <row r="31" spans="1:39" x14ac:dyDescent="0.2">
      <c r="A31" s="200" t="str">
        <f>district</f>
        <v>Allerdale</v>
      </c>
      <c r="B31" s="201"/>
      <c r="C31" s="201"/>
      <c r="D31" s="201"/>
      <c r="E31" s="201"/>
      <c r="F31" s="201"/>
      <c r="G31" s="201"/>
      <c r="H31" s="201"/>
      <c r="I31" s="212">
        <f>LOOKUP(district,'4indicators'!B170:B370,'4indicators'!O170:O370)</f>
        <v>0.621</v>
      </c>
      <c r="J31" s="212"/>
      <c r="K31" s="212"/>
      <c r="L31" s="203" t="s">
        <v>439</v>
      </c>
      <c r="M31" s="203"/>
      <c r="N31" s="203"/>
      <c r="O31" s="203"/>
      <c r="P31" s="203"/>
      <c r="Q31" s="203"/>
      <c r="R31" s="123"/>
      <c r="S31" s="123"/>
      <c r="T31" s="123"/>
      <c r="U31" s="123"/>
      <c r="V31" s="123"/>
      <c r="W31" s="123"/>
      <c r="X31" s="123"/>
      <c r="Y31" s="123"/>
      <c r="Z31" s="123"/>
      <c r="AA31" s="123"/>
      <c r="AB31" s="123"/>
      <c r="AC31" s="123"/>
      <c r="AD31" s="123"/>
      <c r="AE31" s="123"/>
      <c r="AF31" s="123"/>
      <c r="AG31" s="123"/>
      <c r="AH31" s="123"/>
      <c r="AI31" s="123"/>
      <c r="AJ31" s="123"/>
      <c r="AK31" s="123"/>
      <c r="AL31" s="124"/>
      <c r="AM31" s="123"/>
    </row>
    <row r="32" spans="1:39" x14ac:dyDescent="0.2">
      <c r="A32" s="200"/>
      <c r="B32" s="201"/>
      <c r="C32" s="201"/>
      <c r="D32" s="201"/>
      <c r="E32" s="201"/>
      <c r="F32" s="201"/>
      <c r="G32" s="201"/>
      <c r="H32" s="201"/>
      <c r="I32" s="212"/>
      <c r="J32" s="212"/>
      <c r="K32" s="212"/>
      <c r="L32" s="203"/>
      <c r="M32" s="203"/>
      <c r="N32" s="203"/>
      <c r="O32" s="203"/>
      <c r="P32" s="203"/>
      <c r="Q32" s="203"/>
      <c r="R32" s="123"/>
      <c r="S32" s="123"/>
      <c r="T32" s="123"/>
      <c r="U32" s="123"/>
      <c r="V32" s="123"/>
      <c r="W32" s="123"/>
      <c r="X32" s="123"/>
      <c r="Y32" s="123"/>
      <c r="Z32" s="123"/>
      <c r="AA32" s="123"/>
      <c r="AB32" s="123"/>
      <c r="AC32" s="123"/>
      <c r="AD32" s="123"/>
      <c r="AE32" s="123"/>
      <c r="AF32" s="123"/>
      <c r="AG32" s="123"/>
      <c r="AH32" s="123"/>
      <c r="AI32" s="123"/>
      <c r="AJ32" s="123"/>
      <c r="AK32" s="123"/>
      <c r="AL32" s="124"/>
      <c r="AM32" s="123"/>
    </row>
    <row r="33" spans="1:39" x14ac:dyDescent="0.2">
      <c r="A33" s="210" t="str">
        <f>A22</f>
        <v>Districts Average</v>
      </c>
      <c r="B33" s="211"/>
      <c r="C33" s="211"/>
      <c r="D33" s="211"/>
      <c r="E33" s="211"/>
      <c r="F33" s="211"/>
      <c r="G33" s="211"/>
      <c r="H33" s="222" t="s">
        <v>424</v>
      </c>
      <c r="I33" s="215">
        <f>'4indicators'!O372</f>
        <v>0.62713930348258706</v>
      </c>
      <c r="J33" s="215"/>
      <c r="K33" s="215"/>
      <c r="L33" s="195">
        <f>LOOKUP(district,'4indicators'!B170:B370,'4indicators'!P170:P370)</f>
        <v>80</v>
      </c>
      <c r="M33" s="195"/>
      <c r="N33" s="126" t="s">
        <v>428</v>
      </c>
      <c r="O33" s="127"/>
      <c r="P33" s="195">
        <f>'4indicators'!B2</f>
        <v>201</v>
      </c>
      <c r="Q33" s="195"/>
      <c r="R33" s="123"/>
      <c r="S33" s="123"/>
      <c r="T33" s="123"/>
      <c r="U33" s="123"/>
      <c r="V33" s="123"/>
      <c r="W33" s="123"/>
      <c r="X33" s="123"/>
      <c r="Y33" s="123"/>
      <c r="Z33" s="123"/>
      <c r="AA33" s="123"/>
      <c r="AB33" s="123"/>
      <c r="AC33" s="123"/>
      <c r="AD33" s="123"/>
      <c r="AE33" s="123"/>
      <c r="AF33" s="123"/>
      <c r="AG33" s="123"/>
      <c r="AH33" s="123"/>
      <c r="AI33" s="123"/>
      <c r="AJ33" s="123"/>
      <c r="AK33" s="123"/>
      <c r="AL33" s="124"/>
      <c r="AM33" s="125"/>
    </row>
    <row r="34" spans="1:39" x14ac:dyDescent="0.2">
      <c r="A34" s="210" t="str">
        <f>LOOKUP(district,'4indicators'!B170:B370,'4indicators'!D170:D370)</f>
        <v>Rural-80</v>
      </c>
      <c r="B34" s="211"/>
      <c r="C34" s="211"/>
      <c r="D34" s="211"/>
      <c r="E34" s="211"/>
      <c r="F34" s="211"/>
      <c r="G34" s="211"/>
      <c r="H34" s="222"/>
      <c r="I34" s="215">
        <f>'4indicators'!Q372</f>
        <v>0.61152941176470599</v>
      </c>
      <c r="J34" s="215"/>
      <c r="K34" s="215"/>
      <c r="L34" s="195">
        <f>LOOKUP(district,'4indicators'!B170:B370,'4indicators'!R170:R370)</f>
        <v>35</v>
      </c>
      <c r="M34" s="195"/>
      <c r="N34" s="126" t="s">
        <v>428</v>
      </c>
      <c r="O34" s="127"/>
      <c r="P34" s="195">
        <f>LOOKUP(A23,'4indicators'!D374:D379,'4indicators'!E374:E379)</f>
        <v>51</v>
      </c>
      <c r="Q34" s="195"/>
      <c r="R34" s="123"/>
      <c r="S34" s="123"/>
      <c r="T34" s="123"/>
      <c r="U34" s="123"/>
      <c r="V34" s="123"/>
      <c r="W34" s="123"/>
      <c r="X34" s="123"/>
      <c r="Y34" s="123"/>
      <c r="Z34" s="123"/>
      <c r="AA34" s="123"/>
      <c r="AB34" s="123"/>
      <c r="AC34" s="123"/>
      <c r="AD34" s="123"/>
      <c r="AE34" s="123"/>
      <c r="AF34" s="123"/>
      <c r="AG34" s="123"/>
      <c r="AH34" s="123"/>
      <c r="AI34" s="123"/>
      <c r="AJ34" s="123"/>
      <c r="AK34" s="123"/>
      <c r="AL34" s="124"/>
      <c r="AM34" s="125"/>
    </row>
    <row r="35" spans="1:39" x14ac:dyDescent="0.2">
      <c r="A35" s="210" t="str">
        <f>LOOKUP(district,'4indicators'!B170:B370,'4indicators'!C170:C370)</f>
        <v>Cumbria</v>
      </c>
      <c r="B35" s="211"/>
      <c r="C35" s="211"/>
      <c r="D35" s="211"/>
      <c r="E35" s="211"/>
      <c r="F35" s="211"/>
      <c r="G35" s="211"/>
      <c r="H35" s="222"/>
      <c r="I35" s="215">
        <f>'4indicators'!S372</f>
        <v>0.62583333333333335</v>
      </c>
      <c r="J35" s="215"/>
      <c r="K35" s="215"/>
      <c r="L35" s="195">
        <f>LOOKUP(district,'4indicators'!B170:B370,'4indicators'!T170:T370)</f>
        <v>3</v>
      </c>
      <c r="M35" s="195"/>
      <c r="N35" s="126" t="s">
        <v>428</v>
      </c>
      <c r="O35" s="127"/>
      <c r="P35" s="195">
        <f>'4indicators'!E381</f>
        <v>6</v>
      </c>
      <c r="Q35" s="195"/>
      <c r="R35" s="123"/>
      <c r="S35" s="123"/>
      <c r="T35" s="123"/>
      <c r="U35" s="123"/>
      <c r="V35" s="123"/>
      <c r="W35" s="123"/>
      <c r="X35" s="123"/>
      <c r="Y35" s="123"/>
      <c r="Z35" s="123"/>
      <c r="AA35" s="123"/>
      <c r="AB35" s="123"/>
      <c r="AC35" s="123"/>
      <c r="AD35" s="123"/>
      <c r="AE35" s="123"/>
      <c r="AF35" s="123"/>
      <c r="AG35" s="123"/>
      <c r="AH35" s="123"/>
      <c r="AI35" s="123"/>
      <c r="AJ35" s="123"/>
      <c r="AK35" s="123"/>
      <c r="AL35" s="124"/>
      <c r="AM35" s="135"/>
    </row>
    <row r="36" spans="1:39" x14ac:dyDescent="0.2">
      <c r="A36" s="12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4"/>
      <c r="AM36" s="123"/>
    </row>
    <row r="37" spans="1:39" x14ac:dyDescent="0.2">
      <c r="A37" s="122"/>
      <c r="B37" s="135"/>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4"/>
      <c r="AM37" s="123"/>
    </row>
    <row r="38" spans="1:39" ht="13.5" thickBot="1" x14ac:dyDescent="0.25">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1"/>
      <c r="AM38" s="123"/>
    </row>
    <row r="39" spans="1:39" ht="13.5" thickBot="1" x14ac:dyDescent="0.25">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3"/>
    </row>
    <row r="40" spans="1:39" x14ac:dyDescent="0.2">
      <c r="A40" s="19" t="str">
        <f>'4indicators'!V1</f>
        <v>Indicator 3: %age of population receiving JSA</v>
      </c>
      <c r="B40" s="20"/>
      <c r="C40" s="20"/>
      <c r="D40" s="20"/>
      <c r="E40" s="20"/>
      <c r="F40" s="20"/>
      <c r="G40" s="20"/>
      <c r="H40" s="20"/>
      <c r="I40" s="20"/>
      <c r="J40" s="20"/>
      <c r="K40" s="20"/>
      <c r="L40" s="20"/>
      <c r="M40" s="20"/>
      <c r="N40" s="20"/>
      <c r="O40" s="20"/>
      <c r="P40" s="20"/>
      <c r="Q40" s="20"/>
      <c r="R40" s="20"/>
      <c r="S40" s="18"/>
      <c r="T40" s="18"/>
      <c r="U40" s="18"/>
      <c r="V40" s="18"/>
      <c r="W40" s="18"/>
      <c r="X40" s="18"/>
      <c r="Y40" s="18"/>
      <c r="Z40" s="18"/>
      <c r="AA40" s="18"/>
      <c r="AB40" s="16"/>
      <c r="AC40" s="16"/>
      <c r="AD40" s="16"/>
      <c r="AE40" s="16"/>
      <c r="AF40" s="16"/>
      <c r="AG40" s="16"/>
      <c r="AH40" s="16"/>
      <c r="AI40" s="16"/>
      <c r="AJ40" s="16"/>
      <c r="AK40" s="16"/>
      <c r="AL40" s="17"/>
      <c r="AM40" s="15"/>
    </row>
    <row r="41" spans="1:39" x14ac:dyDescent="0.2">
      <c r="A41" s="122"/>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4"/>
      <c r="AM41" s="123"/>
    </row>
    <row r="42" spans="1:39" x14ac:dyDescent="0.2">
      <c r="A42" s="200" t="str">
        <f>district</f>
        <v>Allerdale</v>
      </c>
      <c r="B42" s="201"/>
      <c r="C42" s="201"/>
      <c r="D42" s="201"/>
      <c r="E42" s="201"/>
      <c r="F42" s="201"/>
      <c r="G42" s="201"/>
      <c r="H42" s="201"/>
      <c r="I42" s="212">
        <f>LOOKUP(district,'4indicators'!B170:B370,'4indicators'!V170:V370)</f>
        <v>3.3000000000000002E-2</v>
      </c>
      <c r="J42" s="212"/>
      <c r="K42" s="212"/>
      <c r="L42" s="203" t="s">
        <v>439</v>
      </c>
      <c r="M42" s="203"/>
      <c r="N42" s="203"/>
      <c r="O42" s="203"/>
      <c r="P42" s="203"/>
      <c r="Q42" s="203"/>
      <c r="R42" s="123"/>
      <c r="S42" s="123"/>
      <c r="T42" s="123"/>
      <c r="U42" s="123"/>
      <c r="V42" s="123"/>
      <c r="W42" s="123"/>
      <c r="X42" s="123"/>
      <c r="Y42" s="123"/>
      <c r="Z42" s="123"/>
      <c r="AA42" s="123"/>
      <c r="AB42" s="123"/>
      <c r="AC42" s="123"/>
      <c r="AD42" s="123"/>
      <c r="AE42" s="123"/>
      <c r="AF42" s="123"/>
      <c r="AG42" s="123"/>
      <c r="AH42" s="123"/>
      <c r="AI42" s="123"/>
      <c r="AJ42" s="123"/>
      <c r="AK42" s="123"/>
      <c r="AL42" s="124"/>
      <c r="AM42" s="125"/>
    </row>
    <row r="43" spans="1:39" x14ac:dyDescent="0.2">
      <c r="A43" s="200"/>
      <c r="B43" s="201"/>
      <c r="C43" s="201"/>
      <c r="D43" s="201"/>
      <c r="E43" s="201"/>
      <c r="F43" s="201"/>
      <c r="G43" s="201"/>
      <c r="H43" s="201"/>
      <c r="I43" s="212"/>
      <c r="J43" s="212"/>
      <c r="K43" s="212"/>
      <c r="L43" s="203"/>
      <c r="M43" s="203"/>
      <c r="N43" s="203"/>
      <c r="O43" s="203"/>
      <c r="P43" s="203"/>
      <c r="Q43" s="203"/>
      <c r="R43" s="123"/>
      <c r="S43" s="123"/>
      <c r="T43" s="123"/>
      <c r="U43" s="123"/>
      <c r="V43" s="123"/>
      <c r="W43" s="123"/>
      <c r="X43" s="123"/>
      <c r="Y43" s="123"/>
      <c r="Z43" s="123"/>
      <c r="AA43" s="123"/>
      <c r="AB43" s="123"/>
      <c r="AC43" s="123"/>
      <c r="AD43" s="123"/>
      <c r="AE43" s="123"/>
      <c r="AF43" s="123"/>
      <c r="AG43" s="123"/>
      <c r="AH43" s="123"/>
      <c r="AI43" s="123"/>
      <c r="AJ43" s="123"/>
      <c r="AK43" s="123"/>
      <c r="AL43" s="124"/>
      <c r="AM43" s="125"/>
    </row>
    <row r="44" spans="1:39" x14ac:dyDescent="0.2">
      <c r="A44" s="210" t="str">
        <f>A33</f>
        <v>Districts Average</v>
      </c>
      <c r="B44" s="211"/>
      <c r="C44" s="211"/>
      <c r="D44" s="211"/>
      <c r="E44" s="211"/>
      <c r="F44" s="211"/>
      <c r="G44" s="211"/>
      <c r="H44" s="192" t="s">
        <v>424</v>
      </c>
      <c r="I44" s="215">
        <f>'4indicators'!V372</f>
        <v>2.6606965174129329E-2</v>
      </c>
      <c r="J44" s="215"/>
      <c r="K44" s="215"/>
      <c r="L44" s="195">
        <f>LOOKUP(district,'4indicators'!B170:B370,'4indicators'!W170:W370)</f>
        <v>46</v>
      </c>
      <c r="M44" s="195"/>
      <c r="N44" s="126" t="s">
        <v>428</v>
      </c>
      <c r="O44" s="127"/>
      <c r="P44" s="195">
        <f>'4indicators'!B2</f>
        <v>201</v>
      </c>
      <c r="Q44" s="195"/>
      <c r="R44" s="123"/>
      <c r="S44" s="123"/>
      <c r="T44" s="123"/>
      <c r="U44" s="123"/>
      <c r="V44" s="123"/>
      <c r="W44" s="123"/>
      <c r="X44" s="123"/>
      <c r="Y44" s="123"/>
      <c r="Z44" s="123"/>
      <c r="AA44" s="123"/>
      <c r="AB44" s="123"/>
      <c r="AC44" s="123"/>
      <c r="AD44" s="123"/>
      <c r="AE44" s="123"/>
      <c r="AF44" s="123"/>
      <c r="AG44" s="123"/>
      <c r="AH44" s="123"/>
      <c r="AI44" s="123"/>
      <c r="AJ44" s="123"/>
      <c r="AK44" s="123"/>
      <c r="AL44" s="124"/>
      <c r="AM44" s="128"/>
    </row>
    <row r="45" spans="1:39" x14ac:dyDescent="0.2">
      <c r="A45" s="210" t="str">
        <f>LOOKUP(district,'4indicators'!B170:B370,'4indicators'!D170:D370)</f>
        <v>Rural-80</v>
      </c>
      <c r="B45" s="211"/>
      <c r="C45" s="211"/>
      <c r="D45" s="211"/>
      <c r="E45" s="211"/>
      <c r="F45" s="211"/>
      <c r="G45" s="211"/>
      <c r="H45" s="192"/>
      <c r="I45" s="215">
        <f>'4indicators'!X372</f>
        <v>2.1529411764705894E-2</v>
      </c>
      <c r="J45" s="215"/>
      <c r="K45" s="215"/>
      <c r="L45" s="195">
        <f>LOOKUP(district,'4indicators'!B170:B370,'4indicators'!Y170:Y370)</f>
        <v>5</v>
      </c>
      <c r="M45" s="195"/>
      <c r="N45" s="126" t="s">
        <v>428</v>
      </c>
      <c r="O45" s="127"/>
      <c r="P45" s="195">
        <f>LOOKUP(A23,'4indicators'!D374:D379,'4indicators'!E374:E379)</f>
        <v>51</v>
      </c>
      <c r="Q45" s="195"/>
      <c r="R45" s="123"/>
      <c r="S45" s="123"/>
      <c r="T45" s="123"/>
      <c r="U45" s="123"/>
      <c r="V45" s="123"/>
      <c r="W45" s="123"/>
      <c r="X45" s="123"/>
      <c r="Y45" s="123"/>
      <c r="Z45" s="123"/>
      <c r="AA45" s="123"/>
      <c r="AB45" s="123"/>
      <c r="AC45" s="123"/>
      <c r="AD45" s="123"/>
      <c r="AE45" s="123"/>
      <c r="AF45" s="123"/>
      <c r="AG45" s="123"/>
      <c r="AH45" s="123"/>
      <c r="AI45" s="123"/>
      <c r="AJ45" s="123"/>
      <c r="AK45" s="123"/>
      <c r="AL45" s="124"/>
      <c r="AM45" s="123"/>
    </row>
    <row r="46" spans="1:39" x14ac:dyDescent="0.2">
      <c r="A46" s="210" t="str">
        <f>LOOKUP(district,'4indicators'!B170:B370,'4indicators'!C170:C370)</f>
        <v>Cumbria</v>
      </c>
      <c r="B46" s="211"/>
      <c r="C46" s="211"/>
      <c r="D46" s="211"/>
      <c r="E46" s="211"/>
      <c r="F46" s="211"/>
      <c r="G46" s="211"/>
      <c r="H46" s="192"/>
      <c r="I46" s="215">
        <f>'4indicators'!Z372</f>
        <v>2.8166666666666673E-2</v>
      </c>
      <c r="J46" s="215"/>
      <c r="K46" s="215"/>
      <c r="L46" s="195">
        <f>LOOKUP(district,'4indicators'!B170:B370,'4indicators'!AA170:AA370)</f>
        <v>3</v>
      </c>
      <c r="M46" s="195"/>
      <c r="N46" s="126" t="s">
        <v>428</v>
      </c>
      <c r="O46" s="127"/>
      <c r="P46" s="195">
        <f>'4indicators'!E381</f>
        <v>6</v>
      </c>
      <c r="Q46" s="195"/>
      <c r="R46" s="123"/>
      <c r="S46" s="123"/>
      <c r="T46" s="123"/>
      <c r="U46" s="123"/>
      <c r="V46" s="123"/>
      <c r="W46" s="123"/>
      <c r="X46" s="123"/>
      <c r="Y46" s="123"/>
      <c r="Z46" s="123"/>
      <c r="AA46" s="123"/>
      <c r="AB46" s="123"/>
      <c r="AC46" s="123"/>
      <c r="AD46" s="123"/>
      <c r="AE46" s="123"/>
      <c r="AF46" s="123"/>
      <c r="AG46" s="123"/>
      <c r="AH46" s="123"/>
      <c r="AI46" s="123"/>
      <c r="AJ46" s="123"/>
      <c r="AK46" s="123"/>
      <c r="AL46" s="124"/>
      <c r="AM46" s="123"/>
    </row>
    <row r="47" spans="1:39" x14ac:dyDescent="0.2">
      <c r="A47" s="122"/>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4"/>
      <c r="AM47" s="123"/>
    </row>
    <row r="48" spans="1:39" x14ac:dyDescent="0.2">
      <c r="A48" s="122"/>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4"/>
      <c r="AM48" s="123"/>
    </row>
    <row r="49" spans="1:39" ht="13.5" thickBot="1" x14ac:dyDescent="0.25">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1"/>
      <c r="AM49" s="123"/>
    </row>
    <row r="50" spans="1:39" ht="13.5" thickBot="1" x14ac:dyDescent="0.2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3"/>
    </row>
    <row r="51" spans="1:39" x14ac:dyDescent="0.2">
      <c r="A51" s="216" t="str">
        <f>'4indicators'!AC1</f>
        <v>Indicator 4: Number of public sector jobs as a percentage of population</v>
      </c>
      <c r="B51" s="217"/>
      <c r="C51" s="217"/>
      <c r="D51" s="217"/>
      <c r="E51" s="217"/>
      <c r="F51" s="217"/>
      <c r="G51" s="217"/>
      <c r="H51" s="217"/>
      <c r="I51" s="217"/>
      <c r="J51" s="217"/>
      <c r="K51" s="217"/>
      <c r="L51" s="217"/>
      <c r="M51" s="217"/>
      <c r="N51" s="217"/>
      <c r="O51" s="217"/>
      <c r="P51" s="217"/>
      <c r="Q51" s="217"/>
      <c r="R51" s="217"/>
      <c r="S51" s="132"/>
      <c r="T51" s="132"/>
      <c r="U51" s="132"/>
      <c r="V51" s="132"/>
      <c r="W51" s="132"/>
      <c r="X51" s="132"/>
      <c r="Y51" s="132"/>
      <c r="Z51" s="132"/>
      <c r="AA51" s="132"/>
      <c r="AB51" s="133"/>
      <c r="AC51" s="133"/>
      <c r="AD51" s="133"/>
      <c r="AE51" s="133"/>
      <c r="AF51" s="133"/>
      <c r="AG51" s="133"/>
      <c r="AH51" s="133"/>
      <c r="AI51" s="133"/>
      <c r="AJ51" s="133"/>
      <c r="AK51" s="133"/>
      <c r="AL51" s="134"/>
      <c r="AM51" s="125"/>
    </row>
    <row r="52" spans="1:39" x14ac:dyDescent="0.2">
      <c r="A52" s="218"/>
      <c r="B52" s="219"/>
      <c r="C52" s="219"/>
      <c r="D52" s="219"/>
      <c r="E52" s="219"/>
      <c r="F52" s="219"/>
      <c r="G52" s="219"/>
      <c r="H52" s="219"/>
      <c r="I52" s="219"/>
      <c r="J52" s="219"/>
      <c r="K52" s="219"/>
      <c r="L52" s="219"/>
      <c r="M52" s="219"/>
      <c r="N52" s="219"/>
      <c r="O52" s="219"/>
      <c r="P52" s="219"/>
      <c r="Q52" s="219"/>
      <c r="R52" s="219"/>
      <c r="S52" s="123"/>
      <c r="T52" s="123"/>
      <c r="U52" s="123"/>
      <c r="V52" s="123"/>
      <c r="W52" s="123"/>
      <c r="X52" s="123"/>
      <c r="Y52" s="123"/>
      <c r="Z52" s="123"/>
      <c r="AA52" s="123"/>
      <c r="AB52" s="123"/>
      <c r="AC52" s="123"/>
      <c r="AD52" s="123"/>
      <c r="AE52" s="123"/>
      <c r="AF52" s="123"/>
      <c r="AG52" s="123"/>
      <c r="AH52" s="123"/>
      <c r="AI52" s="123"/>
      <c r="AJ52" s="123"/>
      <c r="AK52" s="123"/>
      <c r="AL52" s="124"/>
      <c r="AM52" s="125"/>
    </row>
    <row r="53" spans="1:39" x14ac:dyDescent="0.2">
      <c r="A53" s="200" t="str">
        <f>district</f>
        <v>Allerdale</v>
      </c>
      <c r="B53" s="201"/>
      <c r="C53" s="201"/>
      <c r="D53" s="201"/>
      <c r="E53" s="201"/>
      <c r="F53" s="201"/>
      <c r="G53" s="201"/>
      <c r="H53" s="201"/>
      <c r="I53" s="212">
        <f>LOOKUP(district,'4indicators'!B170:B370,'4indicators'!AQ170:AQ370)</f>
        <v>8.6539682539682541E-2</v>
      </c>
      <c r="J53" s="212"/>
      <c r="K53" s="212"/>
      <c r="L53" s="203" t="s">
        <v>439</v>
      </c>
      <c r="M53" s="203"/>
      <c r="N53" s="203"/>
      <c r="O53" s="203"/>
      <c r="P53" s="203"/>
      <c r="Q53" s="203"/>
      <c r="R53" s="123"/>
      <c r="S53" s="123"/>
      <c r="T53" s="123"/>
      <c r="U53" s="123"/>
      <c r="V53" s="123"/>
      <c r="W53" s="123"/>
      <c r="X53" s="123"/>
      <c r="Y53" s="123"/>
      <c r="Z53" s="123"/>
      <c r="AA53" s="123"/>
      <c r="AB53" s="123"/>
      <c r="AC53" s="123"/>
      <c r="AD53" s="123"/>
      <c r="AE53" s="123"/>
      <c r="AF53" s="123"/>
      <c r="AG53" s="123"/>
      <c r="AH53" s="123"/>
      <c r="AI53" s="123"/>
      <c r="AJ53" s="123"/>
      <c r="AK53" s="123"/>
      <c r="AL53" s="124"/>
      <c r="AM53" s="125"/>
    </row>
    <row r="54" spans="1:39" x14ac:dyDescent="0.2">
      <c r="A54" s="200"/>
      <c r="B54" s="201"/>
      <c r="C54" s="201"/>
      <c r="D54" s="201"/>
      <c r="E54" s="201"/>
      <c r="F54" s="201"/>
      <c r="G54" s="201"/>
      <c r="H54" s="201"/>
      <c r="I54" s="212"/>
      <c r="J54" s="212"/>
      <c r="K54" s="212"/>
      <c r="L54" s="203"/>
      <c r="M54" s="203"/>
      <c r="N54" s="203"/>
      <c r="O54" s="203"/>
      <c r="P54" s="203"/>
      <c r="Q54" s="203"/>
      <c r="R54" s="123"/>
      <c r="S54" s="123"/>
      <c r="T54" s="123"/>
      <c r="U54" s="123"/>
      <c r="V54" s="123"/>
      <c r="W54" s="123"/>
      <c r="X54" s="123"/>
      <c r="Y54" s="123"/>
      <c r="Z54" s="123"/>
      <c r="AA54" s="123"/>
      <c r="AB54" s="123"/>
      <c r="AC54" s="123"/>
      <c r="AD54" s="123"/>
      <c r="AE54" s="123"/>
      <c r="AF54" s="123"/>
      <c r="AG54" s="123"/>
      <c r="AH54" s="123"/>
      <c r="AI54" s="123"/>
      <c r="AJ54" s="123"/>
      <c r="AK54" s="123"/>
      <c r="AL54" s="124"/>
      <c r="AM54" s="125"/>
    </row>
    <row r="55" spans="1:39" x14ac:dyDescent="0.2">
      <c r="A55" s="210" t="str">
        <f>A44</f>
        <v>Districts Average</v>
      </c>
      <c r="B55" s="211"/>
      <c r="C55" s="211"/>
      <c r="D55" s="211"/>
      <c r="E55" s="211"/>
      <c r="F55" s="211"/>
      <c r="G55" s="211"/>
      <c r="H55" s="192" t="s">
        <v>424</v>
      </c>
      <c r="I55" s="215">
        <f>'4indicators'!AQ372</f>
        <v>0.10529205165741357</v>
      </c>
      <c r="J55" s="215"/>
      <c r="K55" s="215"/>
      <c r="L55" s="195">
        <f>LOOKUP(district,'4indicators'!B170:B370,'4indicators'!AR170:AR370)</f>
        <v>130</v>
      </c>
      <c r="M55" s="195"/>
      <c r="N55" s="126" t="s">
        <v>428</v>
      </c>
      <c r="O55" s="127"/>
      <c r="P55" s="195">
        <f>'4indicators'!B2</f>
        <v>201</v>
      </c>
      <c r="Q55" s="195"/>
      <c r="R55" s="123"/>
      <c r="S55" s="123"/>
      <c r="T55" s="123"/>
      <c r="U55" s="123"/>
      <c r="V55" s="123"/>
      <c r="W55" s="123"/>
      <c r="X55" s="123"/>
      <c r="Y55" s="123"/>
      <c r="Z55" s="123"/>
      <c r="AA55" s="123"/>
      <c r="AB55" s="123"/>
      <c r="AC55" s="123"/>
      <c r="AD55" s="123"/>
      <c r="AE55" s="123"/>
      <c r="AF55" s="123"/>
      <c r="AG55" s="123"/>
      <c r="AH55" s="123"/>
      <c r="AI55" s="123"/>
      <c r="AJ55" s="123"/>
      <c r="AK55" s="123"/>
      <c r="AL55" s="124"/>
      <c r="AM55" s="125"/>
    </row>
    <row r="56" spans="1:39" x14ac:dyDescent="0.2">
      <c r="A56" s="210" t="str">
        <f>LOOKUP(district,'4indicators'!B170:B370,'4indicators'!D170:D370)</f>
        <v>Rural-80</v>
      </c>
      <c r="B56" s="211"/>
      <c r="C56" s="211"/>
      <c r="D56" s="211"/>
      <c r="E56" s="211"/>
      <c r="F56" s="211"/>
      <c r="G56" s="211"/>
      <c r="H56" s="192"/>
      <c r="I56" s="215">
        <f>'4indicators'!AQ372</f>
        <v>0.10529205165741357</v>
      </c>
      <c r="J56" s="215"/>
      <c r="K56" s="215"/>
      <c r="L56" s="195">
        <f>LOOKUP(district,'4indicators'!B170:B370,'4indicators'!AT170:AT370)</f>
        <v>24</v>
      </c>
      <c r="M56" s="195"/>
      <c r="N56" s="126" t="s">
        <v>428</v>
      </c>
      <c r="O56" s="127"/>
      <c r="P56" s="195">
        <f>LOOKUP(A23,'4indicators'!D374:D379,'4indicators'!E374:E379)</f>
        <v>51</v>
      </c>
      <c r="Q56" s="195"/>
      <c r="R56" s="123"/>
      <c r="S56" s="123"/>
      <c r="T56" s="123"/>
      <c r="U56" s="123"/>
      <c r="V56" s="123"/>
      <c r="W56" s="123"/>
      <c r="X56" s="123"/>
      <c r="Y56" s="123"/>
      <c r="Z56" s="123"/>
      <c r="AA56" s="123"/>
      <c r="AB56" s="123"/>
      <c r="AC56" s="123"/>
      <c r="AD56" s="123"/>
      <c r="AE56" s="123"/>
      <c r="AF56" s="123"/>
      <c r="AG56" s="123"/>
      <c r="AH56" s="123"/>
      <c r="AI56" s="123"/>
      <c r="AJ56" s="123"/>
      <c r="AK56" s="123"/>
      <c r="AL56" s="124"/>
      <c r="AM56" s="125"/>
    </row>
    <row r="57" spans="1:39" x14ac:dyDescent="0.2">
      <c r="A57" s="210" t="str">
        <f>LOOKUP(district,'4indicators'!B170:B370,'4indicators'!C170:C370)</f>
        <v>Cumbria</v>
      </c>
      <c r="B57" s="211"/>
      <c r="C57" s="211"/>
      <c r="D57" s="211"/>
      <c r="E57" s="211"/>
      <c r="F57" s="211"/>
      <c r="G57" s="211"/>
      <c r="H57" s="192"/>
      <c r="I57" s="215">
        <f>'4indicators'!AQ372</f>
        <v>0.10529205165741357</v>
      </c>
      <c r="J57" s="215"/>
      <c r="K57" s="215"/>
      <c r="L57" s="195">
        <f>LOOKUP(district,'4indicators'!B170:B370,'4indicators'!AV170:AV370)</f>
        <v>6</v>
      </c>
      <c r="M57" s="195"/>
      <c r="N57" s="126" t="s">
        <v>428</v>
      </c>
      <c r="O57" s="127"/>
      <c r="P57" s="195">
        <f>'4indicators'!E381</f>
        <v>6</v>
      </c>
      <c r="Q57" s="195"/>
      <c r="R57" s="123"/>
      <c r="S57" s="123"/>
      <c r="T57" s="123"/>
      <c r="U57" s="123"/>
      <c r="V57" s="123"/>
      <c r="W57" s="123"/>
      <c r="X57" s="123"/>
      <c r="Y57" s="123"/>
      <c r="Z57" s="123"/>
      <c r="AA57" s="123"/>
      <c r="AB57" s="123"/>
      <c r="AC57" s="123"/>
      <c r="AD57" s="123"/>
      <c r="AE57" s="123"/>
      <c r="AF57" s="123"/>
      <c r="AG57" s="123"/>
      <c r="AH57" s="123"/>
      <c r="AI57" s="123"/>
      <c r="AJ57" s="123"/>
      <c r="AK57" s="123"/>
      <c r="AL57" s="124"/>
      <c r="AM57" s="125"/>
    </row>
    <row r="58" spans="1:39" x14ac:dyDescent="0.2">
      <c r="A58" s="122"/>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4"/>
      <c r="AM58" s="125"/>
    </row>
    <row r="59" spans="1:39" x14ac:dyDescent="0.2">
      <c r="A59" s="122"/>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4"/>
      <c r="AM59" s="125"/>
    </row>
    <row r="60" spans="1:39" ht="13.5" thickBot="1" x14ac:dyDescent="0.25">
      <c r="A60" s="129"/>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1"/>
      <c r="AM60" s="125"/>
    </row>
    <row r="61" spans="1:39"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row>
    <row r="62" spans="1:39" hidden="1" x14ac:dyDescent="0.2"/>
    <row r="63" spans="1:39" hidden="1" x14ac:dyDescent="0.2"/>
    <row r="64" spans="1:3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sheetData>
  <mergeCells count="79">
    <mergeCell ref="I53:K54"/>
    <mergeCell ref="L53:Q54"/>
    <mergeCell ref="A51:R52"/>
    <mergeCell ref="H55:H57"/>
    <mergeCell ref="I55:K55"/>
    <mergeCell ref="L55:M55"/>
    <mergeCell ref="P55:Q55"/>
    <mergeCell ref="I56:K56"/>
    <mergeCell ref="L56:M56"/>
    <mergeCell ref="P56:Q56"/>
    <mergeCell ref="I57:K57"/>
    <mergeCell ref="L57:M57"/>
    <mergeCell ref="P57:Q57"/>
    <mergeCell ref="A57:G57"/>
    <mergeCell ref="A53:H54"/>
    <mergeCell ref="A55:G55"/>
    <mergeCell ref="I42:K43"/>
    <mergeCell ref="L42:Q43"/>
    <mergeCell ref="H44:H46"/>
    <mergeCell ref="I44:K44"/>
    <mergeCell ref="L44:M44"/>
    <mergeCell ref="P44:Q44"/>
    <mergeCell ref="I45:K45"/>
    <mergeCell ref="L45:M45"/>
    <mergeCell ref="P45:Q45"/>
    <mergeCell ref="I46:K46"/>
    <mergeCell ref="L46:M46"/>
    <mergeCell ref="P46:Q46"/>
    <mergeCell ref="A42:H43"/>
    <mergeCell ref="A44:G44"/>
    <mergeCell ref="A45:G45"/>
    <mergeCell ref="A46:G46"/>
    <mergeCell ref="I31:K32"/>
    <mergeCell ref="L31:Q32"/>
    <mergeCell ref="H33:H35"/>
    <mergeCell ref="I33:K33"/>
    <mergeCell ref="L33:M33"/>
    <mergeCell ref="P33:Q33"/>
    <mergeCell ref="I34:K34"/>
    <mergeCell ref="L34:M34"/>
    <mergeCell ref="P34:Q34"/>
    <mergeCell ref="I35:K35"/>
    <mergeCell ref="L35:M35"/>
    <mergeCell ref="P35:Q35"/>
    <mergeCell ref="AG15:AJ16"/>
    <mergeCell ref="A20:H21"/>
    <mergeCell ref="I20:K21"/>
    <mergeCell ref="L20:Q21"/>
    <mergeCell ref="H22:H24"/>
    <mergeCell ref="I22:K22"/>
    <mergeCell ref="L22:M22"/>
    <mergeCell ref="P22:Q22"/>
    <mergeCell ref="I23:K23"/>
    <mergeCell ref="L23:M23"/>
    <mergeCell ref="P23:Q23"/>
    <mergeCell ref="I24:K24"/>
    <mergeCell ref="L24:M24"/>
    <mergeCell ref="P24:Q24"/>
    <mergeCell ref="A22:G22"/>
    <mergeCell ref="A23:G23"/>
    <mergeCell ref="R13:AD13"/>
    <mergeCell ref="AE13:AF13"/>
    <mergeCell ref="R14:AD14"/>
    <mergeCell ref="AE14:AF14"/>
    <mergeCell ref="Q15:AD16"/>
    <mergeCell ref="AE15:AF16"/>
    <mergeCell ref="A1:AL1"/>
    <mergeCell ref="E3:N3"/>
    <mergeCell ref="R11:AD11"/>
    <mergeCell ref="AE11:AF11"/>
    <mergeCell ref="R12:AD12"/>
    <mergeCell ref="AE12:AF12"/>
    <mergeCell ref="Q3:AM8"/>
    <mergeCell ref="A56:G56"/>
    <mergeCell ref="A24:G24"/>
    <mergeCell ref="A33:G33"/>
    <mergeCell ref="A34:G34"/>
    <mergeCell ref="A35:G35"/>
    <mergeCell ref="A31:H32"/>
  </mergeCells>
  <dataValidations count="2">
    <dataValidation type="list" allowBlank="1" showInputMessage="1" showErrorMessage="1" sqref="E3:N3">
      <formula1>Lower</formula1>
    </dataValidation>
    <dataValidation type="list" allowBlank="1" showInputMessage="1" showErrorMessage="1" sqref="C3:D3">
      <formula1>#REF!</formula1>
    </dataValidation>
  </dataValidations>
  <pageMargins left="0.23622047244094491" right="0.23622047244094491" top="0.15748031496062992" bottom="0.15748031496062992" header="0.31496062992125984" footer="0.31496062992125984"/>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BC408"/>
  <sheetViews>
    <sheetView zoomScale="110" zoomScaleNormal="110" zoomScalePageLayoutView="110" workbookViewId="0">
      <pane xSplit="2" ySplit="2" topLeftCell="AT3" activePane="bottomRight" state="frozen"/>
      <selection pane="topRight" activeCell="C1" sqref="C1"/>
      <selection pane="bottomLeft" activeCell="A11" sqref="A11"/>
      <selection pane="bottomRight" activeCell="BB370" sqref="BB3:BB370"/>
    </sheetView>
  </sheetViews>
  <sheetFormatPr defaultColWidth="8.85546875" defaultRowHeight="12.75" x14ac:dyDescent="0.2"/>
  <cols>
    <col min="1" max="1" width="31.42578125" style="3" customWidth="1"/>
    <col min="2" max="2" width="25.7109375" style="3" customWidth="1"/>
    <col min="3" max="3" width="25.7109375" style="12" customWidth="1"/>
    <col min="4" max="5" width="21" style="24" customWidth="1"/>
    <col min="6" max="7" width="14.140625" style="12" customWidth="1"/>
    <col min="8" max="8" width="8.85546875" style="65"/>
    <col min="9" max="9" width="8.85546875" style="68"/>
    <col min="10" max="10" width="11" style="68" customWidth="1"/>
    <col min="11" max="13" width="8.85546875" style="68"/>
    <col min="14" max="14" width="2.7109375" style="39" customWidth="1"/>
    <col min="15" max="15" width="10.42578125" style="76" bestFit="1" customWidth="1"/>
    <col min="16" max="20" width="8.85546875" style="76"/>
    <col min="21" max="21" width="3.28515625" style="39" customWidth="1"/>
    <col min="22" max="27" width="8.85546875" style="83"/>
    <col min="28" max="28" width="3.28515625" style="39" customWidth="1"/>
    <col min="29" max="34" width="8.85546875" style="90"/>
    <col min="35" max="35" width="8.85546875" style="39"/>
    <col min="36" max="37" width="8.85546875" style="59"/>
    <col min="38" max="38" width="8.85546875" style="26"/>
    <col min="39" max="39" width="11.28515625" style="40" bestFit="1" customWidth="1"/>
    <col min="40" max="40" width="27.28515625" style="40" bestFit="1" customWidth="1"/>
    <col min="41" max="48" width="8.85546875" style="40"/>
    <col min="49" max="16384" width="8.85546875" style="3"/>
  </cols>
  <sheetData>
    <row r="1" spans="1:55" ht="12.75" customHeight="1" x14ac:dyDescent="0.2">
      <c r="A1" s="153" t="s">
        <v>418</v>
      </c>
      <c r="B1" s="6">
        <f>COUNTIF(G:G,A1)</f>
        <v>151</v>
      </c>
      <c r="C1" s="35"/>
      <c r="D1" s="23"/>
      <c r="E1" s="23"/>
      <c r="G1" s="35"/>
      <c r="H1" s="226" t="s">
        <v>425</v>
      </c>
      <c r="I1" s="226"/>
      <c r="J1" s="226"/>
      <c r="K1" s="226"/>
      <c r="L1" s="226"/>
      <c r="M1" s="226"/>
      <c r="N1" s="30"/>
      <c r="O1" s="227" t="s">
        <v>430</v>
      </c>
      <c r="P1" s="227"/>
      <c r="Q1" s="227"/>
      <c r="R1" s="227"/>
      <c r="S1" s="227"/>
      <c r="T1" s="227"/>
      <c r="U1" s="31"/>
      <c r="V1" s="228" t="s">
        <v>431</v>
      </c>
      <c r="W1" s="228"/>
      <c r="X1" s="228"/>
      <c r="Y1" s="228"/>
      <c r="Z1" s="228"/>
      <c r="AA1" s="228"/>
      <c r="AB1" s="31"/>
      <c r="AC1" s="229" t="s">
        <v>451</v>
      </c>
      <c r="AD1" s="229"/>
      <c r="AE1" s="229"/>
      <c r="AF1" s="229"/>
      <c r="AG1" s="229"/>
      <c r="AH1" s="229"/>
      <c r="AJ1" s="230" t="s">
        <v>539</v>
      </c>
      <c r="AK1" s="230"/>
      <c r="AM1" s="225" t="s">
        <v>443</v>
      </c>
      <c r="AN1" s="225"/>
      <c r="AO1" s="225"/>
      <c r="AP1" s="225"/>
      <c r="AQ1" s="225"/>
      <c r="AR1" s="225"/>
      <c r="AS1" s="225"/>
      <c r="AT1" s="225"/>
      <c r="AU1" s="225"/>
      <c r="AX1" s="185" t="s">
        <v>26</v>
      </c>
      <c r="AY1" s="223" t="s">
        <v>25</v>
      </c>
      <c r="AZ1" s="224"/>
      <c r="BA1" s="223" t="s">
        <v>1226</v>
      </c>
      <c r="BB1" s="224"/>
    </row>
    <row r="2" spans="1:55" x14ac:dyDescent="0.2">
      <c r="A2" s="155" t="s">
        <v>419</v>
      </c>
      <c r="B2" s="114">
        <f>COUNTIF(G:G,A2)</f>
        <v>201</v>
      </c>
      <c r="G2" s="154"/>
      <c r="H2" s="63" t="s">
        <v>24</v>
      </c>
      <c r="I2" s="64" t="s">
        <v>422</v>
      </c>
      <c r="J2" s="64" t="str">
        <f>LOOKUP(authority,B3:B153,E3:E153)</f>
        <v>Urban</v>
      </c>
      <c r="K2" s="64" t="s">
        <v>422</v>
      </c>
      <c r="L2" s="64" t="str">
        <f>LOOKUP(authority,$B$3:$B$153,$F$3:$F$153)</f>
        <v>Unitary</v>
      </c>
      <c r="M2" s="64" t="s">
        <v>422</v>
      </c>
      <c r="N2" s="58"/>
      <c r="O2" s="72" t="s">
        <v>24</v>
      </c>
      <c r="P2" s="72" t="s">
        <v>422</v>
      </c>
      <c r="Q2" s="72" t="str">
        <f>LOOKUP(authority,B3:B153,E3:E153)</f>
        <v>Urban</v>
      </c>
      <c r="R2" s="72" t="s">
        <v>422</v>
      </c>
      <c r="S2" s="72" t="str">
        <f>LOOKUP(authority,$B$3:$B$153,$F$3:$F$153)</f>
        <v>Unitary</v>
      </c>
      <c r="T2" s="72" t="s">
        <v>422</v>
      </c>
      <c r="U2" s="58"/>
      <c r="V2" s="79" t="s">
        <v>24</v>
      </c>
      <c r="W2" s="79" t="s">
        <v>422</v>
      </c>
      <c r="X2" s="79" t="str">
        <f>LOOKUP(authority,B3:B153,E3:E153)</f>
        <v>Urban</v>
      </c>
      <c r="Y2" s="79" t="s">
        <v>422</v>
      </c>
      <c r="Z2" s="79" t="str">
        <f>LOOKUP(authority,$B$3:$B$153,$F$3:$F$153)</f>
        <v>Unitary</v>
      </c>
      <c r="AA2" s="79" t="s">
        <v>422</v>
      </c>
      <c r="AB2" s="58"/>
      <c r="AC2" s="86" t="s">
        <v>24</v>
      </c>
      <c r="AD2" s="86" t="s">
        <v>422</v>
      </c>
      <c r="AE2" s="86" t="str">
        <f>LOOKUP(authority,B3:B153,E3:E153)</f>
        <v>Urban</v>
      </c>
      <c r="AF2" s="86" t="s">
        <v>422</v>
      </c>
      <c r="AG2" s="86" t="str">
        <f>LOOKUP(authority,$B$3:$B$153,$F$3:$F$153)</f>
        <v>Unitary</v>
      </c>
      <c r="AH2" s="86" t="s">
        <v>422</v>
      </c>
      <c r="AJ2" s="59" t="s">
        <v>538</v>
      </c>
      <c r="AK2" s="59" t="s">
        <v>421</v>
      </c>
      <c r="AQ2" s="54" t="s">
        <v>24</v>
      </c>
      <c r="AR2" s="54" t="s">
        <v>422</v>
      </c>
      <c r="AS2" s="54" t="str">
        <f>LOOKUP(authority,B3:B153,E3:E153)</f>
        <v>Urban</v>
      </c>
      <c r="AT2" s="54" t="s">
        <v>422</v>
      </c>
      <c r="AU2" s="54" t="str">
        <f>LOOKUP(authority,$B$3:$B$153,$F$3:$F$153)</f>
        <v>Unitary</v>
      </c>
      <c r="AV2" s="54" t="s">
        <v>422</v>
      </c>
      <c r="AX2" s="188"/>
      <c r="AY2" s="186" t="s">
        <v>24</v>
      </c>
      <c r="AZ2" s="186" t="s">
        <v>1227</v>
      </c>
      <c r="BA2" s="186" t="s">
        <v>24</v>
      </c>
      <c r="BB2" s="186" t="s">
        <v>1227</v>
      </c>
    </row>
    <row r="3" spans="1:55" x14ac:dyDescent="0.2">
      <c r="A3" s="2" t="s">
        <v>558</v>
      </c>
      <c r="B3" s="2" t="str">
        <f>VLOOKUP(A3,'Auth Info'!A:B,2,FALSE)</f>
        <v>Barking and Dagenham</v>
      </c>
      <c r="C3" s="14" t="str">
        <f>VLOOKUP($A3,'Auth Info'!$A:$G,3,FALSE)</f>
        <v>Barking and Dagenham</v>
      </c>
      <c r="D3" s="121" t="str">
        <f>VLOOKUP($A3,'Auth Info'!$A:$G,4,FALSE)</f>
        <v>MU</v>
      </c>
      <c r="E3" s="121" t="str">
        <f>VLOOKUP($A3,'Auth Info'!$A:$G,5,FALSE)</f>
        <v>Urban</v>
      </c>
      <c r="F3" s="14" t="str">
        <f>VLOOKUP($A3,'Auth Info'!$A:$G,6,FALSE)</f>
        <v>London</v>
      </c>
      <c r="G3" s="14" t="str">
        <f>VLOOKUP($A3,'Auth Info'!$A:$G,7,FALSE)</f>
        <v>Upper</v>
      </c>
      <c r="H3" s="65">
        <f>VLOOKUP(A3,'1'!F:H,2,FALSE)</f>
        <v>551.70000000000005</v>
      </c>
      <c r="I3" s="66">
        <f>RANK(H3,H$3:H$153,1)</f>
        <v>123</v>
      </c>
      <c r="J3" s="67">
        <f>IF($E3=J$2,H3,"")</f>
        <v>551.70000000000005</v>
      </c>
      <c r="K3" s="66">
        <f>IF($E3=J$2,RANK(J3,J$3:J$153,1),"")</f>
        <v>79</v>
      </c>
      <c r="L3" s="67" t="str">
        <f>IF($F3=$L$2,H3,"")</f>
        <v/>
      </c>
      <c r="M3" s="66" t="str">
        <f>IF($F3=$L$2,RANK(L3,L$3:L$153,1),"")</f>
        <v/>
      </c>
      <c r="N3" s="60"/>
      <c r="O3" s="189">
        <f>BB3/100</f>
        <v>0.64</v>
      </c>
      <c r="P3" s="74">
        <f>RANK(O3,O$3:O$153,1)</f>
        <v>60</v>
      </c>
      <c r="Q3" s="75">
        <f>IF($E3=Q$2,O3,"")</f>
        <v>0.64</v>
      </c>
      <c r="R3" s="74">
        <f>IF($E3=Q$2,RANK(Q3,Q$3:Q$153,1),"")</f>
        <v>27</v>
      </c>
      <c r="S3" s="75" t="str">
        <f t="shared" ref="S3:S34" si="0">IF($F3=$L$2,O3,"")</f>
        <v/>
      </c>
      <c r="T3" s="74" t="str">
        <f>IF($F3=$L$2,RANK(S3,S$3:S$153,1),"")</f>
        <v/>
      </c>
      <c r="U3" s="60"/>
      <c r="V3" s="80">
        <f>VLOOKUP(A3,'3'!A:C,3,FALSE)/100</f>
        <v>0.06</v>
      </c>
      <c r="W3" s="81">
        <f>RANK(V3,V$3:V$153,0)</f>
        <v>16</v>
      </c>
      <c r="X3" s="82">
        <f>IF($E3=X$2,V3,"")</f>
        <v>0.06</v>
      </c>
      <c r="Y3" s="81">
        <f>IF($E3=X$2,RANK(X3,X$3:X$153,0),"")</f>
        <v>15</v>
      </c>
      <c r="Z3" s="82" t="str">
        <f t="shared" ref="Z3:Z34" si="1">IF($F3=$L$2,V3,"")</f>
        <v/>
      </c>
      <c r="AA3" s="81" t="str">
        <f>IF($F3=$L$2,RANK(Z3,Z$3:Z$153,0),"")</f>
        <v/>
      </c>
      <c r="AB3" s="60"/>
      <c r="AC3" s="87">
        <f>VLOOKUP(A3,'4'!A:E,4,FALSE)/100</f>
        <v>0.307</v>
      </c>
      <c r="AD3" s="88">
        <f>RANK(AC3,AC$3:AC$153,0)</f>
        <v>8</v>
      </c>
      <c r="AE3" s="89">
        <f>IF($E3=AE$2,AC3,"")</f>
        <v>0.307</v>
      </c>
      <c r="AF3" s="88">
        <f>IF($E3=AE$2,RANK(AE3,AE$3:AE$153,0),"")</f>
        <v>8</v>
      </c>
      <c r="AG3" s="89" t="str">
        <f t="shared" ref="AG3:AG34" si="2">IF($F3=$L$2,AC3,"")</f>
        <v/>
      </c>
      <c r="AH3" s="88" t="str">
        <f>IF($F3=$L$2,RANK(AG3,AG$3:AG$153,0),"")</f>
        <v/>
      </c>
      <c r="AJ3" s="62">
        <f>I3+P3+W3+AR3</f>
        <v>347</v>
      </c>
      <c r="AK3" s="59">
        <f>RANK(AJ3,$AJ$3:$AJ$153,1)</f>
        <v>100</v>
      </c>
      <c r="AM3" s="42" t="s">
        <v>169</v>
      </c>
      <c r="AN3" s="43" t="s">
        <v>123</v>
      </c>
      <c r="AO3" s="44">
        <v>12620</v>
      </c>
      <c r="AP3" s="44">
        <v>168900</v>
      </c>
      <c r="AQ3" s="45">
        <f>AO3/AP3</f>
        <v>7.4718768502072236E-2</v>
      </c>
      <c r="AR3" s="46">
        <f>RANK(AQ3,AQ$3:AQ$153,0)</f>
        <v>148</v>
      </c>
      <c r="AS3" s="47">
        <f>IF($E3=AS$2,AQ3,"")</f>
        <v>7.4718768502072236E-2</v>
      </c>
      <c r="AT3" s="46">
        <f>IF($E3=AS$2,RANK(AS3,AS$3:AS$153,0),"")</f>
        <v>103</v>
      </c>
      <c r="AU3" s="48" t="str">
        <f>IF($F3=$L$2,AQ3,"")</f>
        <v/>
      </c>
      <c r="AV3" s="46" t="str">
        <f t="shared" ref="AV3:AV66" si="3">IF($F3=$L$2,RANK(AU3,AU$3:AU$153,0),"")</f>
        <v/>
      </c>
      <c r="AX3" s="116" t="s">
        <v>123</v>
      </c>
      <c r="AY3" s="97">
        <v>179700</v>
      </c>
      <c r="AZ3" s="98">
        <v>100</v>
      </c>
      <c r="BA3" s="97">
        <v>115000</v>
      </c>
      <c r="BB3" s="98">
        <v>64</v>
      </c>
      <c r="BC3" s="187" t="b">
        <f>AX3=B3</f>
        <v>1</v>
      </c>
    </row>
    <row r="4" spans="1:55" x14ac:dyDescent="0.2">
      <c r="A4" s="2" t="s">
        <v>560</v>
      </c>
      <c r="B4" s="2" t="str">
        <f>VLOOKUP(A4,'Auth Info'!A:B,2,FALSE)</f>
        <v>Barnet</v>
      </c>
      <c r="C4" s="14" t="str">
        <f>VLOOKUP($A4,'Auth Info'!$A:$G,3,FALSE)</f>
        <v>Barnet</v>
      </c>
      <c r="D4" s="121" t="str">
        <f>VLOOKUP($A4,'Auth Info'!$A:$G,4,FALSE)</f>
        <v>MU</v>
      </c>
      <c r="E4" s="121" t="str">
        <f>VLOOKUP($A4,'Auth Info'!$A:$G,5,FALSE)</f>
        <v>Urban</v>
      </c>
      <c r="F4" s="14" t="str">
        <f>VLOOKUP($A4,'Auth Info'!$A:$G,6,FALSE)</f>
        <v>London</v>
      </c>
      <c r="G4" s="14" t="str">
        <f>VLOOKUP($A4,'Auth Info'!$A:$G,7,FALSE)</f>
        <v>Upper</v>
      </c>
      <c r="H4" s="65">
        <f>VLOOKUP(A4,'1'!F:H,2,FALSE)</f>
        <v>583.1</v>
      </c>
      <c r="I4" s="66">
        <f t="shared" ref="I4:I67" si="4">RANK(H4,H$3:H$153,1)</f>
        <v>133</v>
      </c>
      <c r="J4" s="67">
        <f t="shared" ref="J4:J67" si="5">IF($E4=J$2,H4,"")</f>
        <v>583.1</v>
      </c>
      <c r="K4" s="66">
        <f t="shared" ref="K4:K67" si="6">IF($E4=J$2,RANK(J4,J$3:J$153,1),"")</f>
        <v>89</v>
      </c>
      <c r="L4" s="67" t="str">
        <f t="shared" ref="L4:L67" si="7">IF($F4=$L$2,H4,"")</f>
        <v/>
      </c>
      <c r="M4" s="66" t="str">
        <f t="shared" ref="M4:M67" si="8">IF($F4=$L$2,RANK(L4,L$3:L$153,1),"")</f>
        <v/>
      </c>
      <c r="N4" s="60"/>
      <c r="O4" s="189">
        <f t="shared" ref="O4:O67" si="9">BB4/100</f>
        <v>0.65799999999999992</v>
      </c>
      <c r="P4" s="74">
        <f t="shared" ref="P4:P67" si="10">RANK(O4,O$3:O$153,1)</f>
        <v>98</v>
      </c>
      <c r="Q4" s="75">
        <f t="shared" ref="Q4:Q67" si="11">IF($E4=Q$2,O4,"")</f>
        <v>0.65799999999999992</v>
      </c>
      <c r="R4" s="74">
        <f t="shared" ref="R4:R67" si="12">IF($E4=Q$2,RANK(Q4,Q$3:Q$153,1),"")</f>
        <v>54</v>
      </c>
      <c r="S4" s="75" t="str">
        <f t="shared" si="0"/>
        <v/>
      </c>
      <c r="T4" s="74" t="str">
        <f t="shared" ref="T4:T67" si="13">IF($F4=$L$2,RANK(S4,S$3:S$153,1),"")</f>
        <v/>
      </c>
      <c r="U4" s="60"/>
      <c r="V4" s="80">
        <f>VLOOKUP(A4,'3'!A:C,3,FALSE)/100</f>
        <v>0.03</v>
      </c>
      <c r="W4" s="81">
        <f t="shared" ref="W4:W67" si="14">RANK(V4,V$3:V$153,0)</f>
        <v>102</v>
      </c>
      <c r="X4" s="82">
        <f t="shared" ref="X4:X67" si="15">IF($E4=X$2,V4,"")</f>
        <v>0.03</v>
      </c>
      <c r="Y4" s="81">
        <f t="shared" ref="Y4:Y67" si="16">IF($E4=X$2,RANK(X4,X$3:X$153,0),"")</f>
        <v>85</v>
      </c>
      <c r="Z4" s="82" t="str">
        <f t="shared" si="1"/>
        <v/>
      </c>
      <c r="AA4" s="81" t="str">
        <f t="shared" ref="AA4:AA67" si="17">IF($F4=$L$2,RANK(Z4,Z$3:Z$153,0),"")</f>
        <v/>
      </c>
      <c r="AB4" s="60"/>
      <c r="AC4" s="87">
        <f>VLOOKUP(A4,'4'!A:E,4,FALSE)/100</f>
        <v>0.21600000000000003</v>
      </c>
      <c r="AD4" s="88">
        <f t="shared" ref="AD4:AD67" si="18">RANK(AC4,AC$3:AC$153,0)</f>
        <v>116</v>
      </c>
      <c r="AE4" s="89">
        <f t="shared" ref="AE4:AE67" si="19">IF($E4=AE$2,AC4,"")</f>
        <v>0.21600000000000003</v>
      </c>
      <c r="AF4" s="88">
        <f t="shared" ref="AF4:AF67" si="20">IF($E4=AE$2,RANK(AE4,AE$3:AE$153,0),"")</f>
        <v>82</v>
      </c>
      <c r="AG4" s="89" t="str">
        <f t="shared" si="2"/>
        <v/>
      </c>
      <c r="AH4" s="88" t="str">
        <f t="shared" ref="AH4:AH67" si="21">IF($F4=$L$2,RANK(AG4,AG$3:AG$153,0),"")</f>
        <v/>
      </c>
      <c r="AJ4" s="62">
        <f t="shared" ref="AJ4:AJ67" si="22">I4+P4+W4+AR4</f>
        <v>446</v>
      </c>
      <c r="AK4" s="59">
        <f t="shared" ref="AK4:AK67" si="23">RANK(AJ4,$AJ$3:$AJ$153,1)</f>
        <v>140</v>
      </c>
      <c r="AM4" s="42" t="s">
        <v>169</v>
      </c>
      <c r="AN4" s="43" t="s">
        <v>124</v>
      </c>
      <c r="AO4" s="44">
        <v>32917</v>
      </c>
      <c r="AP4" s="44">
        <v>331500</v>
      </c>
      <c r="AQ4" s="45">
        <f>AO4/AP4</f>
        <v>9.9297134238310714E-2</v>
      </c>
      <c r="AR4" s="46">
        <f t="shared" ref="AR4:AR67" si="24">RANK(AQ4,AQ$3:AQ$153,0)</f>
        <v>113</v>
      </c>
      <c r="AS4" s="47">
        <f t="shared" ref="AS4:AS67" si="25">IF($E4=AS$2,AQ4,"")</f>
        <v>9.9297134238310714E-2</v>
      </c>
      <c r="AT4" s="46">
        <f t="shared" ref="AT4:AT67" si="26">IF($E4=AS$2,RANK(AS4,AS$3:AS$153,0),"")</f>
        <v>80</v>
      </c>
      <c r="AU4" s="48" t="str">
        <f>IF($F4=$L$2,AQ4,"")</f>
        <v/>
      </c>
      <c r="AV4" s="46" t="str">
        <f t="shared" si="3"/>
        <v/>
      </c>
      <c r="AX4" s="116" t="s">
        <v>124</v>
      </c>
      <c r="AY4" s="97">
        <v>348200</v>
      </c>
      <c r="AZ4" s="98">
        <v>100</v>
      </c>
      <c r="BA4" s="97">
        <v>229100</v>
      </c>
      <c r="BB4" s="98">
        <v>65.8</v>
      </c>
      <c r="BC4" s="187" t="b">
        <f>AX4=B4</f>
        <v>1</v>
      </c>
    </row>
    <row r="5" spans="1:55" x14ac:dyDescent="0.2">
      <c r="A5" s="2" t="s">
        <v>563</v>
      </c>
      <c r="B5" s="2" t="str">
        <f>VLOOKUP(A5,'Auth Info'!A:B,2,FALSE)</f>
        <v>Barnsley</v>
      </c>
      <c r="C5" s="14" t="str">
        <f>VLOOKUP($A5,'Auth Info'!$A:$G,3,FALSE)</f>
        <v>Barnsley</v>
      </c>
      <c r="D5" s="121" t="str">
        <f>VLOOKUP($A5,'Auth Info'!$A:$G,4,FALSE)</f>
        <v>OU</v>
      </c>
      <c r="E5" s="121" t="str">
        <f>VLOOKUP($A5,'Auth Info'!$A:$G,5,FALSE)</f>
        <v>Urban</v>
      </c>
      <c r="F5" s="14" t="str">
        <f>VLOOKUP($A5,'Auth Info'!$A:$G,6,FALSE)</f>
        <v>Met</v>
      </c>
      <c r="G5" s="14" t="str">
        <f>VLOOKUP($A5,'Auth Info'!$A:$G,7,FALSE)</f>
        <v>Upper</v>
      </c>
      <c r="H5" s="65">
        <f>VLOOKUP(A5,'1'!F:H,2,FALSE)</f>
        <v>437.6</v>
      </c>
      <c r="I5" s="66">
        <f t="shared" si="4"/>
        <v>20</v>
      </c>
      <c r="J5" s="67">
        <f t="shared" si="5"/>
        <v>437.6</v>
      </c>
      <c r="K5" s="66">
        <f t="shared" si="6"/>
        <v>12</v>
      </c>
      <c r="L5" s="67" t="str">
        <f t="shared" si="7"/>
        <v/>
      </c>
      <c r="M5" s="66" t="str">
        <f t="shared" si="8"/>
        <v/>
      </c>
      <c r="N5" s="60"/>
      <c r="O5" s="189">
        <f t="shared" si="9"/>
        <v>0.64400000000000002</v>
      </c>
      <c r="P5" s="74">
        <f t="shared" si="10"/>
        <v>68</v>
      </c>
      <c r="Q5" s="75">
        <f t="shared" si="11"/>
        <v>0.64400000000000002</v>
      </c>
      <c r="R5" s="74">
        <f t="shared" si="12"/>
        <v>32</v>
      </c>
      <c r="S5" s="75" t="str">
        <f t="shared" si="0"/>
        <v/>
      </c>
      <c r="T5" s="74" t="str">
        <f t="shared" si="13"/>
        <v/>
      </c>
      <c r="U5" s="60"/>
      <c r="V5" s="80">
        <f>VLOOKUP(A5,'3'!A:C,3,FALSE)/100</f>
        <v>4.8000000000000001E-2</v>
      </c>
      <c r="W5" s="81">
        <f t="shared" si="14"/>
        <v>42</v>
      </c>
      <c r="X5" s="82">
        <f t="shared" si="15"/>
        <v>4.8000000000000001E-2</v>
      </c>
      <c r="Y5" s="81">
        <f t="shared" si="16"/>
        <v>41</v>
      </c>
      <c r="Z5" s="82" t="str">
        <f t="shared" si="1"/>
        <v/>
      </c>
      <c r="AA5" s="81" t="str">
        <f t="shared" si="17"/>
        <v/>
      </c>
      <c r="AB5" s="60"/>
      <c r="AC5" s="87">
        <f>VLOOKUP(A5,'4'!A:E,4,FALSE)/100</f>
        <v>0.26100000000000001</v>
      </c>
      <c r="AD5" s="88">
        <f t="shared" si="18"/>
        <v>53</v>
      </c>
      <c r="AE5" s="89">
        <f t="shared" si="19"/>
        <v>0.26100000000000001</v>
      </c>
      <c r="AF5" s="88">
        <f t="shared" si="20"/>
        <v>43</v>
      </c>
      <c r="AG5" s="89" t="str">
        <f t="shared" si="2"/>
        <v/>
      </c>
      <c r="AH5" s="88" t="str">
        <f t="shared" si="21"/>
        <v/>
      </c>
      <c r="AJ5" s="62">
        <f t="shared" si="22"/>
        <v>232</v>
      </c>
      <c r="AK5" s="59">
        <f t="shared" si="23"/>
        <v>42</v>
      </c>
      <c r="AM5" s="42" t="s">
        <v>169</v>
      </c>
      <c r="AN5" s="43" t="s">
        <v>73</v>
      </c>
      <c r="AO5" s="44">
        <v>22927</v>
      </c>
      <c r="AP5" s="44">
        <v>225900</v>
      </c>
      <c r="AQ5" s="45">
        <f t="shared" ref="AQ5:AQ34" si="27">AO5/AP5</f>
        <v>0.10149181053563523</v>
      </c>
      <c r="AR5" s="46">
        <f t="shared" si="24"/>
        <v>102</v>
      </c>
      <c r="AS5" s="47">
        <f t="shared" si="25"/>
        <v>0.10149181053563523</v>
      </c>
      <c r="AT5" s="46">
        <f t="shared" si="26"/>
        <v>73</v>
      </c>
      <c r="AU5" s="48" t="str">
        <f>IF($F5=$L$2,AQ5,"")</f>
        <v/>
      </c>
      <c r="AV5" s="46" t="str">
        <f t="shared" si="3"/>
        <v/>
      </c>
      <c r="AX5" s="116" t="s">
        <v>73</v>
      </c>
      <c r="AY5" s="97">
        <v>227600</v>
      </c>
      <c r="AZ5" s="98">
        <v>100</v>
      </c>
      <c r="BA5" s="97">
        <v>146600</v>
      </c>
      <c r="BB5" s="98">
        <v>64.400000000000006</v>
      </c>
      <c r="BC5" s="187" t="b">
        <f>AX5=B5</f>
        <v>1</v>
      </c>
    </row>
    <row r="6" spans="1:55" x14ac:dyDescent="0.2">
      <c r="A6" s="2" t="s">
        <v>568</v>
      </c>
      <c r="B6" s="2" t="str">
        <f>VLOOKUP(A6,'Auth Info'!A:B,2,FALSE)</f>
        <v>Bath and North East Somerset</v>
      </c>
      <c r="C6" s="14" t="str">
        <f>VLOOKUP($A6,'Auth Info'!$A:$G,3,FALSE)</f>
        <v>Bath and North East Somerset</v>
      </c>
      <c r="D6" s="121" t="str">
        <f>VLOOKUP($A6,'Auth Info'!$A:$G,4,FALSE)</f>
        <v>Significant Rural</v>
      </c>
      <c r="E6" s="121" t="str">
        <f>VLOOKUP($A6,'Auth Info'!$A:$G,5,FALSE)</f>
        <v>Significant Rural</v>
      </c>
      <c r="F6" s="14" t="str">
        <f>VLOOKUP($A6,'Auth Info'!$A:$G,6,FALSE)</f>
        <v>Unitary</v>
      </c>
      <c r="G6" s="14" t="str">
        <f>VLOOKUP($A6,'Auth Info'!$A:$G,7,FALSE)</f>
        <v>Upper</v>
      </c>
      <c r="H6" s="65">
        <f>VLOOKUP(A6,'1'!F:H,2,FALSE)</f>
        <v>492.8</v>
      </c>
      <c r="I6" s="66">
        <f t="shared" si="4"/>
        <v>86</v>
      </c>
      <c r="J6" s="67" t="str">
        <f t="shared" si="5"/>
        <v/>
      </c>
      <c r="K6" s="66" t="str">
        <f t="shared" si="6"/>
        <v/>
      </c>
      <c r="L6" s="67">
        <f t="shared" si="7"/>
        <v>492.8</v>
      </c>
      <c r="M6" s="66">
        <f t="shared" si="8"/>
        <v>37</v>
      </c>
      <c r="N6" s="60"/>
      <c r="O6" s="189">
        <f t="shared" si="9"/>
        <v>0.65799999999999992</v>
      </c>
      <c r="P6" s="74">
        <f t="shared" si="10"/>
        <v>98</v>
      </c>
      <c r="Q6" s="75" t="str">
        <f t="shared" si="11"/>
        <v/>
      </c>
      <c r="R6" s="74" t="str">
        <f t="shared" si="12"/>
        <v/>
      </c>
      <c r="S6" s="75">
        <f t="shared" si="0"/>
        <v>0.65799999999999992</v>
      </c>
      <c r="T6" s="74">
        <f t="shared" si="13"/>
        <v>38</v>
      </c>
      <c r="U6" s="60"/>
      <c r="V6" s="80">
        <f>VLOOKUP(A6,'3'!A:C,3,FALSE)/100</f>
        <v>1.9E-2</v>
      </c>
      <c r="W6" s="81">
        <f t="shared" si="14"/>
        <v>141</v>
      </c>
      <c r="X6" s="82" t="str">
        <f t="shared" si="15"/>
        <v/>
      </c>
      <c r="Y6" s="81" t="str">
        <f t="shared" si="16"/>
        <v/>
      </c>
      <c r="Z6" s="82">
        <f t="shared" si="1"/>
        <v>1.9E-2</v>
      </c>
      <c r="AA6" s="81">
        <f t="shared" si="17"/>
        <v>51</v>
      </c>
      <c r="AB6" s="60"/>
      <c r="AC6" s="87">
        <f>VLOOKUP(A6,'4'!A:E,4,FALSE)/100</f>
        <v>0.255</v>
      </c>
      <c r="AD6" s="88">
        <f t="shared" si="18"/>
        <v>61</v>
      </c>
      <c r="AE6" s="89" t="str">
        <f t="shared" si="19"/>
        <v/>
      </c>
      <c r="AF6" s="88" t="str">
        <f t="shared" si="20"/>
        <v/>
      </c>
      <c r="AG6" s="89">
        <f t="shared" si="2"/>
        <v>0.255</v>
      </c>
      <c r="AH6" s="88">
        <f t="shared" si="21"/>
        <v>22</v>
      </c>
      <c r="AJ6" s="62">
        <f t="shared" si="22"/>
        <v>345</v>
      </c>
      <c r="AK6" s="59">
        <f t="shared" si="23"/>
        <v>98</v>
      </c>
      <c r="AM6" s="42" t="s">
        <v>169</v>
      </c>
      <c r="AN6" s="43" t="s">
        <v>159</v>
      </c>
      <c r="AO6" s="44">
        <v>27478</v>
      </c>
      <c r="AP6" s="44">
        <v>180300</v>
      </c>
      <c r="AQ6" s="45">
        <f t="shared" si="27"/>
        <v>0.15240155296727675</v>
      </c>
      <c r="AR6" s="46">
        <f t="shared" si="24"/>
        <v>20</v>
      </c>
      <c r="AS6" s="47" t="str">
        <f t="shared" si="25"/>
        <v/>
      </c>
      <c r="AT6" s="46" t="str">
        <f t="shared" si="26"/>
        <v/>
      </c>
      <c r="AU6" s="48">
        <f>IF($F6=$L$2,AQ6,"")</f>
        <v>0.15240155296727675</v>
      </c>
      <c r="AV6" s="46">
        <f t="shared" si="3"/>
        <v>8</v>
      </c>
      <c r="AX6" s="116" t="s">
        <v>159</v>
      </c>
      <c r="AY6" s="97">
        <v>179700</v>
      </c>
      <c r="AZ6" s="98">
        <v>100</v>
      </c>
      <c r="BA6" s="97">
        <v>118200</v>
      </c>
      <c r="BB6" s="98">
        <v>65.8</v>
      </c>
      <c r="BC6" s="187" t="b">
        <f t="shared" ref="BC6:BC69" si="28">AX6=B6</f>
        <v>1</v>
      </c>
    </row>
    <row r="7" spans="1:55" x14ac:dyDescent="0.2">
      <c r="A7" s="2" t="s">
        <v>570</v>
      </c>
      <c r="B7" s="2" t="str">
        <f>VLOOKUP(A7,'Auth Info'!A:B,2,FALSE)</f>
        <v>Bedford</v>
      </c>
      <c r="C7" s="14" t="str">
        <f>VLOOKUP($A7,'Auth Info'!$A:$G,3,FALSE)</f>
        <v>Bedford</v>
      </c>
      <c r="D7" s="121" t="str">
        <f>VLOOKUP($A7,'Auth Info'!$A:$G,4,FALSE)</f>
        <v>Significant Rural</v>
      </c>
      <c r="E7" s="121" t="str">
        <f>VLOOKUP($A7,'Auth Info'!$A:$G,5,FALSE)</f>
        <v>Significant Rural</v>
      </c>
      <c r="F7" s="14" t="str">
        <f>VLOOKUP($A7,'Auth Info'!$A:$G,6,FALSE)</f>
        <v>Unitary</v>
      </c>
      <c r="G7" s="14" t="str">
        <f>VLOOKUP($A7,'Auth Info'!$A:$G,7,FALSE)</f>
        <v>Upper</v>
      </c>
      <c r="H7" s="65">
        <f>VLOOKUP(A7,'1'!F:H,2,FALSE)</f>
        <v>488.5</v>
      </c>
      <c r="I7" s="66">
        <f t="shared" si="4"/>
        <v>80</v>
      </c>
      <c r="J7" s="67" t="str">
        <f t="shared" si="5"/>
        <v/>
      </c>
      <c r="K7" s="66" t="str">
        <f t="shared" si="6"/>
        <v/>
      </c>
      <c r="L7" s="67">
        <f t="shared" si="7"/>
        <v>488.5</v>
      </c>
      <c r="M7" s="66">
        <f t="shared" si="8"/>
        <v>35</v>
      </c>
      <c r="N7" s="60"/>
      <c r="O7" s="189">
        <f t="shared" si="9"/>
        <v>0.64900000000000002</v>
      </c>
      <c r="P7" s="74">
        <f t="shared" si="10"/>
        <v>82</v>
      </c>
      <c r="Q7" s="75" t="str">
        <f t="shared" si="11"/>
        <v/>
      </c>
      <c r="R7" s="74" t="str">
        <f t="shared" si="12"/>
        <v/>
      </c>
      <c r="S7" s="75">
        <f t="shared" si="0"/>
        <v>0.64900000000000002</v>
      </c>
      <c r="T7" s="74">
        <f t="shared" si="13"/>
        <v>27</v>
      </c>
      <c r="U7" s="60"/>
      <c r="V7" s="80">
        <f>VLOOKUP(A7,'3'!A:C,3,FALSE)/100</f>
        <v>3.6000000000000004E-2</v>
      </c>
      <c r="W7" s="81">
        <f t="shared" si="14"/>
        <v>81</v>
      </c>
      <c r="X7" s="82" t="str">
        <f t="shared" si="15"/>
        <v/>
      </c>
      <c r="Y7" s="81" t="str">
        <f t="shared" si="16"/>
        <v/>
      </c>
      <c r="Z7" s="82">
        <f t="shared" si="1"/>
        <v>3.6000000000000004E-2</v>
      </c>
      <c r="AA7" s="81">
        <f t="shared" si="17"/>
        <v>30</v>
      </c>
      <c r="AB7" s="60"/>
      <c r="AC7" s="87">
        <f>VLOOKUP(A7,'4'!A:E,4,FALSE)/100</f>
        <v>0.26300000000000001</v>
      </c>
      <c r="AD7" s="88">
        <f t="shared" si="18"/>
        <v>50</v>
      </c>
      <c r="AE7" s="89" t="str">
        <f t="shared" si="19"/>
        <v/>
      </c>
      <c r="AF7" s="88" t="str">
        <f t="shared" si="20"/>
        <v/>
      </c>
      <c r="AG7" s="89">
        <f t="shared" si="2"/>
        <v>0.26300000000000001</v>
      </c>
      <c r="AH7" s="88">
        <f t="shared" si="21"/>
        <v>18</v>
      </c>
      <c r="AJ7" s="62">
        <f t="shared" si="22"/>
        <v>268</v>
      </c>
      <c r="AK7" s="59">
        <f t="shared" si="23"/>
        <v>59</v>
      </c>
      <c r="AM7" s="42" t="s">
        <v>169</v>
      </c>
      <c r="AN7" s="43" t="s">
        <v>102</v>
      </c>
      <c r="AO7" s="44">
        <v>22357</v>
      </c>
      <c r="AP7" s="44">
        <v>155700</v>
      </c>
      <c r="AQ7" s="45">
        <f t="shared" si="27"/>
        <v>0.14359023763648041</v>
      </c>
      <c r="AR7" s="46">
        <f t="shared" si="24"/>
        <v>25</v>
      </c>
      <c r="AS7" s="47" t="str">
        <f t="shared" si="25"/>
        <v/>
      </c>
      <c r="AT7" s="46" t="str">
        <f t="shared" si="26"/>
        <v/>
      </c>
      <c r="AU7" s="48">
        <f t="shared" ref="AU7:AU70" si="29">IF($F7=$L$2,AQ7,"")</f>
        <v>0.14359023763648041</v>
      </c>
      <c r="AV7" s="46">
        <f t="shared" si="3"/>
        <v>12</v>
      </c>
      <c r="AX7" s="116" t="s">
        <v>102</v>
      </c>
      <c r="AY7" s="97">
        <v>160800</v>
      </c>
      <c r="AZ7" s="98">
        <v>100</v>
      </c>
      <c r="BA7" s="97">
        <v>104400</v>
      </c>
      <c r="BB7" s="98">
        <v>64.900000000000006</v>
      </c>
      <c r="BC7" s="187" t="b">
        <f t="shared" si="28"/>
        <v>1</v>
      </c>
    </row>
    <row r="8" spans="1:55" x14ac:dyDescent="0.2">
      <c r="A8" s="2" t="s">
        <v>572</v>
      </c>
      <c r="B8" s="2" t="str">
        <f>VLOOKUP(A8,'Auth Info'!A:B,2,FALSE)</f>
        <v>Bexley</v>
      </c>
      <c r="C8" s="14" t="str">
        <f>VLOOKUP($A8,'Auth Info'!$A:$G,3,FALSE)</f>
        <v>Bexley</v>
      </c>
      <c r="D8" s="121" t="str">
        <f>VLOOKUP($A8,'Auth Info'!$A:$G,4,FALSE)</f>
        <v>MU</v>
      </c>
      <c r="E8" s="121" t="str">
        <f>VLOOKUP($A8,'Auth Info'!$A:$G,5,FALSE)</f>
        <v>Urban</v>
      </c>
      <c r="F8" s="14" t="str">
        <f>VLOOKUP($A8,'Auth Info'!$A:$G,6,FALSE)</f>
        <v>London</v>
      </c>
      <c r="G8" s="14" t="str">
        <f>VLOOKUP($A8,'Auth Info'!$A:$G,7,FALSE)</f>
        <v>Upper</v>
      </c>
      <c r="H8" s="65">
        <f>VLOOKUP(A8,'1'!F:H,2,FALSE)</f>
        <v>520.9</v>
      </c>
      <c r="I8" s="66">
        <f t="shared" si="4"/>
        <v>105</v>
      </c>
      <c r="J8" s="67">
        <f t="shared" si="5"/>
        <v>520.9</v>
      </c>
      <c r="K8" s="66">
        <f t="shared" si="6"/>
        <v>65</v>
      </c>
      <c r="L8" s="67" t="str">
        <f t="shared" si="7"/>
        <v/>
      </c>
      <c r="M8" s="66" t="str">
        <f t="shared" si="8"/>
        <v/>
      </c>
      <c r="N8" s="60"/>
      <c r="O8" s="189">
        <f t="shared" si="9"/>
        <v>0.63800000000000001</v>
      </c>
      <c r="P8" s="74">
        <f t="shared" si="10"/>
        <v>54</v>
      </c>
      <c r="Q8" s="75">
        <f t="shared" si="11"/>
        <v>0.63800000000000001</v>
      </c>
      <c r="R8" s="74">
        <f t="shared" si="12"/>
        <v>21</v>
      </c>
      <c r="S8" s="75" t="str">
        <f t="shared" si="0"/>
        <v/>
      </c>
      <c r="T8" s="74" t="str">
        <f t="shared" si="13"/>
        <v/>
      </c>
      <c r="U8" s="60"/>
      <c r="V8" s="80">
        <f>VLOOKUP(A8,'3'!A:C,3,FALSE)/100</f>
        <v>0.03</v>
      </c>
      <c r="W8" s="81">
        <f t="shared" si="14"/>
        <v>102</v>
      </c>
      <c r="X8" s="82">
        <f t="shared" si="15"/>
        <v>0.03</v>
      </c>
      <c r="Y8" s="81">
        <f t="shared" si="16"/>
        <v>85</v>
      </c>
      <c r="Z8" s="82" t="str">
        <f t="shared" si="1"/>
        <v/>
      </c>
      <c r="AA8" s="81" t="str">
        <f t="shared" si="17"/>
        <v/>
      </c>
      <c r="AB8" s="60"/>
      <c r="AC8" s="87">
        <f>VLOOKUP(A8,'4'!A:E,4,FALSE)/100</f>
        <v>0.26899999999999996</v>
      </c>
      <c r="AD8" s="88">
        <f t="shared" si="18"/>
        <v>42</v>
      </c>
      <c r="AE8" s="89">
        <f t="shared" si="19"/>
        <v>0.26899999999999996</v>
      </c>
      <c r="AF8" s="88">
        <f t="shared" si="20"/>
        <v>34</v>
      </c>
      <c r="AG8" s="89" t="str">
        <f t="shared" si="2"/>
        <v/>
      </c>
      <c r="AH8" s="88" t="str">
        <f t="shared" si="21"/>
        <v/>
      </c>
      <c r="AJ8" s="62">
        <f t="shared" si="22"/>
        <v>406</v>
      </c>
      <c r="AK8" s="59">
        <f t="shared" si="23"/>
        <v>126</v>
      </c>
      <c r="AM8" s="42" t="s">
        <v>169</v>
      </c>
      <c r="AN8" s="43" t="s">
        <v>125</v>
      </c>
      <c r="AO8" s="44">
        <v>17423</v>
      </c>
      <c r="AP8" s="44">
        <v>223300</v>
      </c>
      <c r="AQ8" s="45">
        <f t="shared" si="27"/>
        <v>7.8025078369905951E-2</v>
      </c>
      <c r="AR8" s="46">
        <f t="shared" si="24"/>
        <v>145</v>
      </c>
      <c r="AS8" s="47">
        <f t="shared" si="25"/>
        <v>7.8025078369905951E-2</v>
      </c>
      <c r="AT8" s="46">
        <f t="shared" si="26"/>
        <v>101</v>
      </c>
      <c r="AU8" s="48" t="str">
        <f t="shared" si="29"/>
        <v/>
      </c>
      <c r="AV8" s="46" t="str">
        <f t="shared" si="3"/>
        <v/>
      </c>
      <c r="AX8" s="116" t="s">
        <v>125</v>
      </c>
      <c r="AY8" s="97">
        <v>228000</v>
      </c>
      <c r="AZ8" s="98">
        <v>100</v>
      </c>
      <c r="BA8" s="97">
        <v>145500</v>
      </c>
      <c r="BB8" s="98">
        <v>63.8</v>
      </c>
      <c r="BC8" s="187" t="b">
        <f t="shared" si="28"/>
        <v>1</v>
      </c>
    </row>
    <row r="9" spans="1:55" x14ac:dyDescent="0.2">
      <c r="A9" s="2" t="s">
        <v>574</v>
      </c>
      <c r="B9" s="2" t="str">
        <f>VLOOKUP(A9,'Auth Info'!A:B,2,FALSE)</f>
        <v>Birmingham</v>
      </c>
      <c r="C9" s="14" t="str">
        <f>VLOOKUP($A9,'Auth Info'!$A:$G,3,FALSE)</f>
        <v>Birmingham</v>
      </c>
      <c r="D9" s="121" t="str">
        <f>VLOOKUP($A9,'Auth Info'!$A:$G,4,FALSE)</f>
        <v>MU</v>
      </c>
      <c r="E9" s="121" t="str">
        <f>VLOOKUP($A9,'Auth Info'!$A:$G,5,FALSE)</f>
        <v>Urban</v>
      </c>
      <c r="F9" s="14" t="str">
        <f>VLOOKUP($A9,'Auth Info'!$A:$G,6,FALSE)</f>
        <v>Met</v>
      </c>
      <c r="G9" s="14" t="str">
        <f>VLOOKUP($A9,'Auth Info'!$A:$G,7,FALSE)</f>
        <v>Upper</v>
      </c>
      <c r="H9" s="65">
        <f>VLOOKUP(A9,'1'!F:H,2,FALSE)</f>
        <v>499.9</v>
      </c>
      <c r="I9" s="66">
        <f t="shared" si="4"/>
        <v>94</v>
      </c>
      <c r="J9" s="67">
        <f t="shared" si="5"/>
        <v>499.9</v>
      </c>
      <c r="K9" s="66">
        <f t="shared" si="6"/>
        <v>55</v>
      </c>
      <c r="L9" s="67" t="str">
        <f t="shared" si="7"/>
        <v/>
      </c>
      <c r="M9" s="66" t="str">
        <f t="shared" si="8"/>
        <v/>
      </c>
      <c r="N9" s="60"/>
      <c r="O9" s="189">
        <f t="shared" si="9"/>
        <v>0.64900000000000002</v>
      </c>
      <c r="P9" s="74">
        <f t="shared" si="10"/>
        <v>82</v>
      </c>
      <c r="Q9" s="75">
        <f t="shared" si="11"/>
        <v>0.64900000000000002</v>
      </c>
      <c r="R9" s="74">
        <f t="shared" si="12"/>
        <v>44</v>
      </c>
      <c r="S9" s="75" t="str">
        <f t="shared" si="0"/>
        <v/>
      </c>
      <c r="T9" s="74" t="str">
        <f t="shared" si="13"/>
        <v/>
      </c>
      <c r="U9" s="60"/>
      <c r="V9" s="80">
        <f>VLOOKUP(A9,'3'!A:C,3,FALSE)/100</f>
        <v>7.0000000000000007E-2</v>
      </c>
      <c r="W9" s="81">
        <f t="shared" si="14"/>
        <v>5</v>
      </c>
      <c r="X9" s="82">
        <f t="shared" si="15"/>
        <v>7.0000000000000007E-2</v>
      </c>
      <c r="Y9" s="81">
        <f t="shared" si="16"/>
        <v>5</v>
      </c>
      <c r="Z9" s="82" t="str">
        <f t="shared" si="1"/>
        <v/>
      </c>
      <c r="AA9" s="81" t="str">
        <f t="shared" si="17"/>
        <v/>
      </c>
      <c r="AB9" s="60"/>
      <c r="AC9" s="87">
        <f>VLOOKUP(A9,'4'!A:E,4,FALSE)/100</f>
        <v>0.28399999999999997</v>
      </c>
      <c r="AD9" s="88">
        <f t="shared" si="18"/>
        <v>24</v>
      </c>
      <c r="AE9" s="89">
        <f t="shared" si="19"/>
        <v>0.28399999999999997</v>
      </c>
      <c r="AF9" s="88">
        <f t="shared" si="20"/>
        <v>20</v>
      </c>
      <c r="AG9" s="89" t="str">
        <f t="shared" si="2"/>
        <v/>
      </c>
      <c r="AH9" s="88" t="str">
        <f t="shared" si="21"/>
        <v/>
      </c>
      <c r="AJ9" s="62">
        <f t="shared" si="22"/>
        <v>200</v>
      </c>
      <c r="AK9" s="59">
        <f t="shared" si="23"/>
        <v>23</v>
      </c>
      <c r="AM9" s="42" t="s">
        <v>169</v>
      </c>
      <c r="AN9" s="43" t="s">
        <v>94</v>
      </c>
      <c r="AO9" s="44">
        <v>156044</v>
      </c>
      <c r="AP9" s="44">
        <v>1016800</v>
      </c>
      <c r="AQ9" s="45">
        <f t="shared" si="27"/>
        <v>0.15346577498033045</v>
      </c>
      <c r="AR9" s="46">
        <f t="shared" si="24"/>
        <v>19</v>
      </c>
      <c r="AS9" s="47">
        <f t="shared" si="25"/>
        <v>0.15346577498033045</v>
      </c>
      <c r="AT9" s="46">
        <f t="shared" si="26"/>
        <v>19</v>
      </c>
      <c r="AU9" s="48" t="str">
        <f t="shared" si="29"/>
        <v/>
      </c>
      <c r="AV9" s="46" t="str">
        <f t="shared" si="3"/>
        <v/>
      </c>
      <c r="AX9" s="116" t="s">
        <v>94</v>
      </c>
      <c r="AY9" s="97">
        <v>1036900</v>
      </c>
      <c r="AZ9" s="98">
        <v>100</v>
      </c>
      <c r="BA9" s="97">
        <v>672500</v>
      </c>
      <c r="BB9" s="98">
        <v>64.900000000000006</v>
      </c>
      <c r="BC9" s="187" t="b">
        <f t="shared" si="28"/>
        <v>1</v>
      </c>
    </row>
    <row r="10" spans="1:55" s="12" customFormat="1" x14ac:dyDescent="0.2">
      <c r="A10" s="2" t="s">
        <v>577</v>
      </c>
      <c r="B10" s="2" t="str">
        <f>VLOOKUP(A10,'Auth Info'!A:B,2,FALSE)</f>
        <v>Blackburn with Darwen</v>
      </c>
      <c r="C10" s="14" t="str">
        <f>VLOOKUP($A10,'Auth Info'!$A:$G,3,FALSE)</f>
        <v>Blackburn with Darwen</v>
      </c>
      <c r="D10" s="121" t="str">
        <f>VLOOKUP($A10,'Auth Info'!$A:$G,4,FALSE)</f>
        <v>OU</v>
      </c>
      <c r="E10" s="121" t="str">
        <f>VLOOKUP($A10,'Auth Info'!$A:$G,5,FALSE)</f>
        <v>Urban</v>
      </c>
      <c r="F10" s="14" t="str">
        <f>VLOOKUP($A10,'Auth Info'!$A:$G,6,FALSE)</f>
        <v>Unitary</v>
      </c>
      <c r="G10" s="14" t="str">
        <f>VLOOKUP($A10,'Auth Info'!$A:$G,7,FALSE)</f>
        <v>Upper</v>
      </c>
      <c r="H10" s="65">
        <f>VLOOKUP(A10,'1'!F:H,2,FALSE)</f>
        <v>446.2</v>
      </c>
      <c r="I10" s="66">
        <f t="shared" si="4"/>
        <v>33</v>
      </c>
      <c r="J10" s="67">
        <f t="shared" si="5"/>
        <v>446.2</v>
      </c>
      <c r="K10" s="66">
        <f t="shared" si="6"/>
        <v>20</v>
      </c>
      <c r="L10" s="67">
        <f t="shared" si="7"/>
        <v>446.2</v>
      </c>
      <c r="M10" s="66">
        <f t="shared" si="8"/>
        <v>11</v>
      </c>
      <c r="N10" s="60"/>
      <c r="O10" s="189">
        <f t="shared" si="9"/>
        <v>0.628</v>
      </c>
      <c r="P10" s="74">
        <f t="shared" si="10"/>
        <v>31</v>
      </c>
      <c r="Q10" s="75">
        <f t="shared" si="11"/>
        <v>0.628</v>
      </c>
      <c r="R10" s="74">
        <f t="shared" si="12"/>
        <v>10</v>
      </c>
      <c r="S10" s="75">
        <f t="shared" si="0"/>
        <v>0.628</v>
      </c>
      <c r="T10" s="74">
        <f t="shared" si="13"/>
        <v>14</v>
      </c>
      <c r="U10" s="60"/>
      <c r="V10" s="80">
        <f>VLOOKUP(A10,'3'!A:C,3,FALSE)/100</f>
        <v>4.4999999999999998E-2</v>
      </c>
      <c r="W10" s="81">
        <f t="shared" si="14"/>
        <v>54</v>
      </c>
      <c r="X10" s="82">
        <f t="shared" si="15"/>
        <v>4.4999999999999998E-2</v>
      </c>
      <c r="Y10" s="81">
        <f t="shared" si="16"/>
        <v>52</v>
      </c>
      <c r="Z10" s="82">
        <f t="shared" si="1"/>
        <v>4.4999999999999998E-2</v>
      </c>
      <c r="AA10" s="81">
        <f t="shared" si="17"/>
        <v>16</v>
      </c>
      <c r="AB10" s="60"/>
      <c r="AC10" s="87">
        <f>VLOOKUP(A10,'4'!A:E,4,FALSE)/100</f>
        <v>0.25800000000000001</v>
      </c>
      <c r="AD10" s="88">
        <f t="shared" si="18"/>
        <v>57</v>
      </c>
      <c r="AE10" s="89">
        <f t="shared" si="19"/>
        <v>0.25800000000000001</v>
      </c>
      <c r="AF10" s="88">
        <f t="shared" si="20"/>
        <v>46</v>
      </c>
      <c r="AG10" s="89">
        <f t="shared" si="2"/>
        <v>0.25800000000000001</v>
      </c>
      <c r="AH10" s="88">
        <f t="shared" si="21"/>
        <v>20</v>
      </c>
      <c r="AI10" s="39"/>
      <c r="AJ10" s="62">
        <f t="shared" si="22"/>
        <v>156</v>
      </c>
      <c r="AK10" s="59">
        <f t="shared" si="23"/>
        <v>8</v>
      </c>
      <c r="AL10" s="25"/>
      <c r="AM10" s="42" t="s">
        <v>169</v>
      </c>
      <c r="AN10" s="43" t="s">
        <v>49</v>
      </c>
      <c r="AO10" s="44">
        <v>18852</v>
      </c>
      <c r="AP10" s="44">
        <v>140700</v>
      </c>
      <c r="AQ10" s="45">
        <f t="shared" si="27"/>
        <v>0.13398720682302773</v>
      </c>
      <c r="AR10" s="46">
        <f t="shared" si="24"/>
        <v>38</v>
      </c>
      <c r="AS10" s="47">
        <f t="shared" si="25"/>
        <v>0.13398720682302773</v>
      </c>
      <c r="AT10" s="46">
        <f t="shared" si="26"/>
        <v>34</v>
      </c>
      <c r="AU10" s="48">
        <f t="shared" si="29"/>
        <v>0.13398720682302773</v>
      </c>
      <c r="AV10" s="46">
        <f t="shared" si="3"/>
        <v>19</v>
      </c>
      <c r="AX10" s="116" t="s">
        <v>49</v>
      </c>
      <c r="AY10" s="97">
        <v>140000</v>
      </c>
      <c r="AZ10" s="98">
        <v>100</v>
      </c>
      <c r="BA10" s="97">
        <v>88000</v>
      </c>
      <c r="BB10" s="98">
        <v>62.8</v>
      </c>
      <c r="BC10" s="187" t="b">
        <f t="shared" si="28"/>
        <v>1</v>
      </c>
    </row>
    <row r="11" spans="1:55" x14ac:dyDescent="0.2">
      <c r="A11" s="2" t="s">
        <v>579</v>
      </c>
      <c r="B11" s="2" t="str">
        <f>VLOOKUP(A11,'Auth Info'!A:B,2,FALSE)</f>
        <v>Blackpool</v>
      </c>
      <c r="C11" s="14" t="str">
        <f>VLOOKUP($A11,'Auth Info'!$A:$G,3,FALSE)</f>
        <v>Blackpool</v>
      </c>
      <c r="D11" s="121" t="str">
        <f>VLOOKUP($A11,'Auth Info'!$A:$G,4,FALSE)</f>
        <v>LU</v>
      </c>
      <c r="E11" s="121" t="str">
        <f>VLOOKUP($A11,'Auth Info'!$A:$G,5,FALSE)</f>
        <v>Urban</v>
      </c>
      <c r="F11" s="14" t="str">
        <f>VLOOKUP($A11,'Auth Info'!$A:$G,6,FALSE)</f>
        <v>Unitary</v>
      </c>
      <c r="G11" s="14" t="str">
        <f>VLOOKUP($A11,'Auth Info'!$A:$G,7,FALSE)</f>
        <v>Upper</v>
      </c>
      <c r="H11" s="65">
        <f>VLOOKUP(A11,'1'!F:H,2,FALSE)</f>
        <v>381.3</v>
      </c>
      <c r="I11" s="66">
        <f t="shared" si="4"/>
        <v>1</v>
      </c>
      <c r="J11" s="67">
        <f t="shared" si="5"/>
        <v>381.3</v>
      </c>
      <c r="K11" s="66">
        <f t="shared" si="6"/>
        <v>1</v>
      </c>
      <c r="L11" s="67">
        <f t="shared" si="7"/>
        <v>381.3</v>
      </c>
      <c r="M11" s="66">
        <f t="shared" si="8"/>
        <v>1</v>
      </c>
      <c r="N11" s="60"/>
      <c r="O11" s="189">
        <f t="shared" si="9"/>
        <v>0.623</v>
      </c>
      <c r="P11" s="74">
        <f t="shared" si="10"/>
        <v>22</v>
      </c>
      <c r="Q11" s="75">
        <f t="shared" si="11"/>
        <v>0.623</v>
      </c>
      <c r="R11" s="74">
        <f t="shared" si="12"/>
        <v>7</v>
      </c>
      <c r="S11" s="75">
        <f t="shared" si="0"/>
        <v>0.623</v>
      </c>
      <c r="T11" s="74">
        <f t="shared" si="13"/>
        <v>10</v>
      </c>
      <c r="U11" s="60"/>
      <c r="V11" s="80">
        <f>VLOOKUP(A11,'3'!A:C,3,FALSE)/100</f>
        <v>6.3E-2</v>
      </c>
      <c r="W11" s="81">
        <f t="shared" si="14"/>
        <v>14</v>
      </c>
      <c r="X11" s="82">
        <f t="shared" si="15"/>
        <v>6.3E-2</v>
      </c>
      <c r="Y11" s="81">
        <f t="shared" si="16"/>
        <v>13</v>
      </c>
      <c r="Z11" s="82">
        <f t="shared" si="1"/>
        <v>6.3E-2</v>
      </c>
      <c r="AA11" s="81">
        <f t="shared" si="17"/>
        <v>6</v>
      </c>
      <c r="AB11" s="60"/>
      <c r="AC11" s="87">
        <f>VLOOKUP(A11,'4'!A:E,4,FALSE)/100</f>
        <v>0.27300000000000002</v>
      </c>
      <c r="AD11" s="88">
        <f t="shared" si="18"/>
        <v>33</v>
      </c>
      <c r="AE11" s="89">
        <f t="shared" si="19"/>
        <v>0.27300000000000002</v>
      </c>
      <c r="AF11" s="88">
        <f t="shared" si="20"/>
        <v>27</v>
      </c>
      <c r="AG11" s="89">
        <f t="shared" si="2"/>
        <v>0.27300000000000002</v>
      </c>
      <c r="AH11" s="88">
        <f t="shared" si="21"/>
        <v>11</v>
      </c>
      <c r="AJ11" s="62">
        <f t="shared" si="22"/>
        <v>61</v>
      </c>
      <c r="AK11" s="59">
        <f t="shared" si="23"/>
        <v>1</v>
      </c>
      <c r="AM11" s="42" t="s">
        <v>169</v>
      </c>
      <c r="AN11" s="43" t="s">
        <v>50</v>
      </c>
      <c r="AO11" s="44">
        <v>21243</v>
      </c>
      <c r="AP11" s="44">
        <v>141900</v>
      </c>
      <c r="AQ11" s="45">
        <f t="shared" si="27"/>
        <v>0.14970401691331925</v>
      </c>
      <c r="AR11" s="46">
        <f t="shared" si="24"/>
        <v>24</v>
      </c>
      <c r="AS11" s="47">
        <f t="shared" si="25"/>
        <v>0.14970401691331925</v>
      </c>
      <c r="AT11" s="46">
        <f t="shared" si="26"/>
        <v>22</v>
      </c>
      <c r="AU11" s="48">
        <f t="shared" si="29"/>
        <v>0.14970401691331925</v>
      </c>
      <c r="AV11" s="46">
        <f t="shared" si="3"/>
        <v>11</v>
      </c>
      <c r="AX11" s="116" t="s">
        <v>50</v>
      </c>
      <c r="AY11" s="97">
        <v>140000</v>
      </c>
      <c r="AZ11" s="98">
        <v>100</v>
      </c>
      <c r="BA11" s="97">
        <v>87200</v>
      </c>
      <c r="BB11" s="98">
        <v>62.3</v>
      </c>
      <c r="BC11" s="187" t="b">
        <f t="shared" si="28"/>
        <v>1</v>
      </c>
    </row>
    <row r="12" spans="1:55" x14ac:dyDescent="0.2">
      <c r="A12" s="2" t="s">
        <v>584</v>
      </c>
      <c r="B12" s="2" t="str">
        <f>VLOOKUP(A12,'Auth Info'!A:B,2,FALSE)</f>
        <v>Bolton</v>
      </c>
      <c r="C12" s="14" t="str">
        <f>VLOOKUP($A12,'Auth Info'!$A:$G,3,FALSE)</f>
        <v>Bolton</v>
      </c>
      <c r="D12" s="121" t="str">
        <f>VLOOKUP($A12,'Auth Info'!$A:$G,4,FALSE)</f>
        <v>MU</v>
      </c>
      <c r="E12" s="121" t="str">
        <f>VLOOKUP($A12,'Auth Info'!$A:$G,5,FALSE)</f>
        <v>Urban</v>
      </c>
      <c r="F12" s="14" t="str">
        <f>VLOOKUP($A12,'Auth Info'!$A:$G,6,FALSE)</f>
        <v>Met</v>
      </c>
      <c r="G12" s="14" t="str">
        <f>VLOOKUP($A12,'Auth Info'!$A:$G,7,FALSE)</f>
        <v>Upper</v>
      </c>
      <c r="H12" s="65">
        <f>VLOOKUP(A12,'1'!F:H,2,FALSE)</f>
        <v>438.1</v>
      </c>
      <c r="I12" s="66">
        <f t="shared" si="4"/>
        <v>21</v>
      </c>
      <c r="J12" s="67">
        <f t="shared" si="5"/>
        <v>438.1</v>
      </c>
      <c r="K12" s="66">
        <f t="shared" si="6"/>
        <v>13</v>
      </c>
      <c r="L12" s="67" t="str">
        <f t="shared" si="7"/>
        <v/>
      </c>
      <c r="M12" s="66" t="str">
        <f t="shared" si="8"/>
        <v/>
      </c>
      <c r="N12" s="60"/>
      <c r="O12" s="189">
        <f t="shared" si="9"/>
        <v>0.63300000000000001</v>
      </c>
      <c r="P12" s="74">
        <f t="shared" si="10"/>
        <v>42</v>
      </c>
      <c r="Q12" s="75">
        <f t="shared" si="11"/>
        <v>0.63300000000000001</v>
      </c>
      <c r="R12" s="74">
        <f t="shared" si="12"/>
        <v>15</v>
      </c>
      <c r="S12" s="75" t="str">
        <f t="shared" si="0"/>
        <v/>
      </c>
      <c r="T12" s="74" t="str">
        <f t="shared" si="13"/>
        <v/>
      </c>
      <c r="U12" s="60"/>
      <c r="V12" s="80">
        <f>VLOOKUP(A12,'3'!A:C,3,FALSE)/100</f>
        <v>4.5999999999999999E-2</v>
      </c>
      <c r="W12" s="81">
        <f t="shared" si="14"/>
        <v>48</v>
      </c>
      <c r="X12" s="82">
        <f t="shared" si="15"/>
        <v>4.5999999999999999E-2</v>
      </c>
      <c r="Y12" s="81">
        <f t="shared" si="16"/>
        <v>47</v>
      </c>
      <c r="Z12" s="82" t="str">
        <f t="shared" si="1"/>
        <v/>
      </c>
      <c r="AA12" s="81" t="str">
        <f t="shared" si="17"/>
        <v/>
      </c>
      <c r="AB12" s="60"/>
      <c r="AC12" s="87">
        <f>VLOOKUP(A12,'4'!A:E,4,FALSE)/100</f>
        <v>0.28000000000000003</v>
      </c>
      <c r="AD12" s="88">
        <f t="shared" si="18"/>
        <v>27</v>
      </c>
      <c r="AE12" s="89">
        <f t="shared" si="19"/>
        <v>0.28000000000000003</v>
      </c>
      <c r="AF12" s="88">
        <f t="shared" si="20"/>
        <v>22</v>
      </c>
      <c r="AG12" s="89" t="str">
        <f t="shared" si="2"/>
        <v/>
      </c>
      <c r="AH12" s="88" t="str">
        <f t="shared" si="21"/>
        <v/>
      </c>
      <c r="AJ12" s="62">
        <f t="shared" si="22"/>
        <v>193</v>
      </c>
      <c r="AK12" s="59">
        <f t="shared" si="23"/>
        <v>19</v>
      </c>
      <c r="AM12" s="42" t="s">
        <v>169</v>
      </c>
      <c r="AN12" s="43" t="s">
        <v>54</v>
      </c>
      <c r="AO12" s="44">
        <v>28620</v>
      </c>
      <c r="AP12" s="44">
        <v>262800</v>
      </c>
      <c r="AQ12" s="45">
        <f t="shared" si="27"/>
        <v>0.10890410958904109</v>
      </c>
      <c r="AR12" s="46">
        <f t="shared" si="24"/>
        <v>82</v>
      </c>
      <c r="AS12" s="47">
        <f t="shared" si="25"/>
        <v>0.10890410958904109</v>
      </c>
      <c r="AT12" s="46">
        <f t="shared" si="26"/>
        <v>63</v>
      </c>
      <c r="AU12" s="48" t="str">
        <f t="shared" si="29"/>
        <v/>
      </c>
      <c r="AV12" s="46" t="str">
        <f t="shared" si="3"/>
        <v/>
      </c>
      <c r="AX12" s="116" t="s">
        <v>54</v>
      </c>
      <c r="AY12" s="97">
        <v>266500</v>
      </c>
      <c r="AZ12" s="98">
        <v>100</v>
      </c>
      <c r="BA12" s="97">
        <v>168800</v>
      </c>
      <c r="BB12" s="98">
        <v>63.3</v>
      </c>
      <c r="BC12" s="187" t="b">
        <f t="shared" si="28"/>
        <v>1</v>
      </c>
    </row>
    <row r="13" spans="1:55" x14ac:dyDescent="0.2">
      <c r="A13" s="2" t="s">
        <v>587</v>
      </c>
      <c r="B13" s="2" t="str">
        <f>VLOOKUP(A13,'Auth Info'!A:B,2,FALSE)</f>
        <v>Bournemouth</v>
      </c>
      <c r="C13" s="14" t="str">
        <f>VLOOKUP($A13,'Auth Info'!$A:$G,3,FALSE)</f>
        <v>Bournemouth</v>
      </c>
      <c r="D13" s="121" t="str">
        <f>VLOOKUP($A13,'Auth Info'!$A:$G,4,FALSE)</f>
        <v>LU</v>
      </c>
      <c r="E13" s="121" t="str">
        <f>VLOOKUP($A13,'Auth Info'!$A:$G,5,FALSE)</f>
        <v>Urban</v>
      </c>
      <c r="F13" s="14" t="str">
        <f>VLOOKUP($A13,'Auth Info'!$A:$G,6,FALSE)</f>
        <v>Unitary</v>
      </c>
      <c r="G13" s="14" t="str">
        <f>VLOOKUP($A13,'Auth Info'!$A:$G,7,FALSE)</f>
        <v>Upper</v>
      </c>
      <c r="H13" s="65">
        <f>VLOOKUP(A13,'1'!F:H,2,FALSE)</f>
        <v>442.1</v>
      </c>
      <c r="I13" s="66">
        <f t="shared" si="4"/>
        <v>27</v>
      </c>
      <c r="J13" s="67">
        <f t="shared" si="5"/>
        <v>442.1</v>
      </c>
      <c r="K13" s="66">
        <f t="shared" si="6"/>
        <v>16</v>
      </c>
      <c r="L13" s="67">
        <f t="shared" si="7"/>
        <v>442.1</v>
      </c>
      <c r="M13" s="66">
        <f t="shared" si="8"/>
        <v>8</v>
      </c>
      <c r="N13" s="60"/>
      <c r="O13" s="189">
        <f t="shared" si="9"/>
        <v>0.65400000000000003</v>
      </c>
      <c r="P13" s="74">
        <f t="shared" si="10"/>
        <v>93</v>
      </c>
      <c r="Q13" s="75">
        <f t="shared" si="11"/>
        <v>0.65400000000000003</v>
      </c>
      <c r="R13" s="74">
        <f t="shared" si="12"/>
        <v>51</v>
      </c>
      <c r="S13" s="75">
        <f t="shared" si="0"/>
        <v>0.65400000000000003</v>
      </c>
      <c r="T13" s="74">
        <f t="shared" si="13"/>
        <v>35</v>
      </c>
      <c r="U13" s="60"/>
      <c r="V13" s="80">
        <f>VLOOKUP(A13,'3'!A:C,3,FALSE)/100</f>
        <v>3.6000000000000004E-2</v>
      </c>
      <c r="W13" s="81">
        <f t="shared" si="14"/>
        <v>81</v>
      </c>
      <c r="X13" s="82">
        <f t="shared" si="15"/>
        <v>3.6000000000000004E-2</v>
      </c>
      <c r="Y13" s="81">
        <f t="shared" si="16"/>
        <v>74</v>
      </c>
      <c r="Z13" s="82">
        <f t="shared" si="1"/>
        <v>3.6000000000000004E-2</v>
      </c>
      <c r="AA13" s="81">
        <f t="shared" si="17"/>
        <v>30</v>
      </c>
      <c r="AB13" s="60"/>
      <c r="AC13" s="87">
        <f>VLOOKUP(A13,'4'!A:E,4,FALSE)/100</f>
        <v>0.23800000000000002</v>
      </c>
      <c r="AD13" s="88">
        <f t="shared" si="18"/>
        <v>86</v>
      </c>
      <c r="AE13" s="89">
        <f t="shared" si="19"/>
        <v>0.23800000000000002</v>
      </c>
      <c r="AF13" s="88">
        <f t="shared" si="20"/>
        <v>63</v>
      </c>
      <c r="AG13" s="89">
        <f t="shared" si="2"/>
        <v>0.23800000000000002</v>
      </c>
      <c r="AH13" s="88">
        <f t="shared" si="21"/>
        <v>33</v>
      </c>
      <c r="AJ13" s="62">
        <f t="shared" si="22"/>
        <v>241</v>
      </c>
      <c r="AK13" s="59">
        <f t="shared" si="23"/>
        <v>46</v>
      </c>
      <c r="AM13" s="42" t="s">
        <v>169</v>
      </c>
      <c r="AN13" s="43" t="s">
        <v>160</v>
      </c>
      <c r="AO13" s="44">
        <v>21671</v>
      </c>
      <c r="AP13" s="44">
        <v>163900</v>
      </c>
      <c r="AQ13" s="45">
        <f t="shared" si="27"/>
        <v>0.13222086638194019</v>
      </c>
      <c r="AR13" s="46">
        <f t="shared" si="24"/>
        <v>40</v>
      </c>
      <c r="AS13" s="47">
        <f t="shared" si="25"/>
        <v>0.13222086638194019</v>
      </c>
      <c r="AT13" s="46">
        <f t="shared" si="26"/>
        <v>36</v>
      </c>
      <c r="AU13" s="48">
        <f t="shared" si="29"/>
        <v>0.13222086638194019</v>
      </c>
      <c r="AV13" s="46">
        <f t="shared" si="3"/>
        <v>21</v>
      </c>
      <c r="AX13" s="116" t="s">
        <v>160</v>
      </c>
      <c r="AY13" s="97">
        <v>168100</v>
      </c>
      <c r="AZ13" s="98">
        <v>100</v>
      </c>
      <c r="BA13" s="97">
        <v>110000</v>
      </c>
      <c r="BB13" s="98">
        <v>65.400000000000006</v>
      </c>
      <c r="BC13" s="187" t="b">
        <f t="shared" si="28"/>
        <v>1</v>
      </c>
    </row>
    <row r="14" spans="1:55" x14ac:dyDescent="0.2">
      <c r="A14" s="2" t="s">
        <v>589</v>
      </c>
      <c r="B14" s="2" t="str">
        <f>VLOOKUP(A14,'Auth Info'!A:B,2,FALSE)</f>
        <v>Bracknell Forest</v>
      </c>
      <c r="C14" s="14" t="str">
        <f>VLOOKUP($A14,'Auth Info'!$A:$G,3,FALSE)</f>
        <v>Bracknell Forest</v>
      </c>
      <c r="D14" s="121" t="str">
        <f>VLOOKUP($A14,'Auth Info'!$A:$G,4,FALSE)</f>
        <v>LU</v>
      </c>
      <c r="E14" s="121" t="str">
        <f>VLOOKUP($A14,'Auth Info'!$A:$G,5,FALSE)</f>
        <v>Urban</v>
      </c>
      <c r="F14" s="14" t="str">
        <f>VLOOKUP($A14,'Auth Info'!$A:$G,6,FALSE)</f>
        <v>Unitary</v>
      </c>
      <c r="G14" s="14" t="str">
        <f>VLOOKUP($A14,'Auth Info'!$A:$G,7,FALSE)</f>
        <v>Upper</v>
      </c>
      <c r="H14" s="65">
        <f>VLOOKUP(A14,'1'!F:H,2,FALSE)</f>
        <v>698.2</v>
      </c>
      <c r="I14" s="66">
        <f t="shared" si="4"/>
        <v>149</v>
      </c>
      <c r="J14" s="67">
        <f t="shared" si="5"/>
        <v>698.2</v>
      </c>
      <c r="K14" s="66">
        <f t="shared" si="6"/>
        <v>104</v>
      </c>
      <c r="L14" s="67">
        <f t="shared" si="7"/>
        <v>698.2</v>
      </c>
      <c r="M14" s="66">
        <f t="shared" si="8"/>
        <v>55</v>
      </c>
      <c r="N14" s="60"/>
      <c r="O14" s="189">
        <f t="shared" si="9"/>
        <v>0.67400000000000004</v>
      </c>
      <c r="P14" s="74">
        <f t="shared" si="10"/>
        <v>119</v>
      </c>
      <c r="Q14" s="75">
        <f t="shared" si="11"/>
        <v>0.67400000000000004</v>
      </c>
      <c r="R14" s="74">
        <f t="shared" si="12"/>
        <v>74</v>
      </c>
      <c r="S14" s="75">
        <f t="shared" si="0"/>
        <v>0.67400000000000004</v>
      </c>
      <c r="T14" s="74">
        <f t="shared" si="13"/>
        <v>46</v>
      </c>
      <c r="U14" s="60"/>
      <c r="V14" s="80">
        <f>VLOOKUP(A14,'3'!A:C,3,FALSE)/100</f>
        <v>2.1000000000000001E-2</v>
      </c>
      <c r="W14" s="81">
        <f t="shared" si="14"/>
        <v>135</v>
      </c>
      <c r="X14" s="82">
        <f t="shared" si="15"/>
        <v>2.1000000000000001E-2</v>
      </c>
      <c r="Y14" s="81">
        <f t="shared" si="16"/>
        <v>99</v>
      </c>
      <c r="Z14" s="82">
        <f t="shared" si="1"/>
        <v>2.1000000000000001E-2</v>
      </c>
      <c r="AA14" s="81">
        <f t="shared" si="17"/>
        <v>48</v>
      </c>
      <c r="AB14" s="60"/>
      <c r="AC14" s="87">
        <f>VLOOKUP(A14,'4'!A:E,4,FALSE)/100</f>
        <v>0.20800000000000002</v>
      </c>
      <c r="AD14" s="88">
        <f t="shared" si="18"/>
        <v>122</v>
      </c>
      <c r="AE14" s="89">
        <f t="shared" si="19"/>
        <v>0.20800000000000002</v>
      </c>
      <c r="AF14" s="88">
        <f t="shared" si="20"/>
        <v>87</v>
      </c>
      <c r="AG14" s="89">
        <f t="shared" si="2"/>
        <v>0.20800000000000002</v>
      </c>
      <c r="AH14" s="88">
        <f t="shared" si="21"/>
        <v>46</v>
      </c>
      <c r="AJ14" s="62">
        <f t="shared" si="22"/>
        <v>547</v>
      </c>
      <c r="AK14" s="59">
        <f t="shared" si="23"/>
        <v>151</v>
      </c>
      <c r="AM14" s="42" t="s">
        <v>169</v>
      </c>
      <c r="AN14" s="43" t="s">
        <v>142</v>
      </c>
      <c r="AO14" s="44">
        <v>9066</v>
      </c>
      <c r="AP14" s="44">
        <v>114700</v>
      </c>
      <c r="AQ14" s="45">
        <f t="shared" si="27"/>
        <v>7.90409764603313E-2</v>
      </c>
      <c r="AR14" s="46">
        <f t="shared" si="24"/>
        <v>144</v>
      </c>
      <c r="AS14" s="47">
        <f t="shared" si="25"/>
        <v>7.90409764603313E-2</v>
      </c>
      <c r="AT14" s="46">
        <f t="shared" si="26"/>
        <v>100</v>
      </c>
      <c r="AU14" s="48">
        <f t="shared" si="29"/>
        <v>7.90409764603313E-2</v>
      </c>
      <c r="AV14" s="46">
        <f t="shared" si="3"/>
        <v>52</v>
      </c>
      <c r="AX14" s="116" t="s">
        <v>142</v>
      </c>
      <c r="AY14" s="97">
        <v>116500</v>
      </c>
      <c r="AZ14" s="98">
        <v>100</v>
      </c>
      <c r="BA14" s="97">
        <v>78600</v>
      </c>
      <c r="BB14" s="98">
        <v>67.400000000000006</v>
      </c>
      <c r="BC14" s="187" t="b">
        <f t="shared" si="28"/>
        <v>1</v>
      </c>
    </row>
    <row r="15" spans="1:55" x14ac:dyDescent="0.2">
      <c r="A15" s="2" t="s">
        <v>591</v>
      </c>
      <c r="B15" s="2" t="str">
        <f>VLOOKUP(A15,'Auth Info'!A:B,2,FALSE)</f>
        <v>Bradford</v>
      </c>
      <c r="C15" s="14" t="str">
        <f>VLOOKUP($A15,'Auth Info'!$A:$G,3,FALSE)</f>
        <v>Bradford</v>
      </c>
      <c r="D15" s="121" t="str">
        <f>VLOOKUP($A15,'Auth Info'!$A:$G,4,FALSE)</f>
        <v>MU</v>
      </c>
      <c r="E15" s="121" t="str">
        <f>VLOOKUP($A15,'Auth Info'!$A:$G,5,FALSE)</f>
        <v>Urban</v>
      </c>
      <c r="F15" s="14" t="str">
        <f>VLOOKUP($A15,'Auth Info'!$A:$G,6,FALSE)</f>
        <v>Met</v>
      </c>
      <c r="G15" s="14" t="str">
        <f>VLOOKUP($A15,'Auth Info'!$A:$G,7,FALSE)</f>
        <v>Upper</v>
      </c>
      <c r="H15" s="65">
        <f>VLOOKUP(A15,'1'!F:H,2,FALSE)</f>
        <v>430.6</v>
      </c>
      <c r="I15" s="66">
        <f t="shared" si="4"/>
        <v>17</v>
      </c>
      <c r="J15" s="67">
        <f t="shared" si="5"/>
        <v>430.6</v>
      </c>
      <c r="K15" s="66">
        <f t="shared" si="6"/>
        <v>10</v>
      </c>
      <c r="L15" s="67" t="str">
        <f t="shared" si="7"/>
        <v/>
      </c>
      <c r="M15" s="66" t="str">
        <f t="shared" si="8"/>
        <v/>
      </c>
      <c r="N15" s="60"/>
      <c r="O15" s="189">
        <f t="shared" si="9"/>
        <v>0.64</v>
      </c>
      <c r="P15" s="74">
        <f t="shared" si="10"/>
        <v>60</v>
      </c>
      <c r="Q15" s="75">
        <f t="shared" si="11"/>
        <v>0.64</v>
      </c>
      <c r="R15" s="74">
        <f t="shared" si="12"/>
        <v>27</v>
      </c>
      <c r="S15" s="75" t="str">
        <f t="shared" si="0"/>
        <v/>
      </c>
      <c r="T15" s="74" t="str">
        <f t="shared" si="13"/>
        <v/>
      </c>
      <c r="U15" s="60"/>
      <c r="V15" s="80">
        <f>VLOOKUP(A15,'3'!A:C,3,FALSE)/100</f>
        <v>4.9000000000000002E-2</v>
      </c>
      <c r="W15" s="81">
        <f t="shared" si="14"/>
        <v>38</v>
      </c>
      <c r="X15" s="82">
        <f t="shared" si="15"/>
        <v>4.9000000000000002E-2</v>
      </c>
      <c r="Y15" s="81">
        <f t="shared" si="16"/>
        <v>37</v>
      </c>
      <c r="Z15" s="82" t="str">
        <f t="shared" si="1"/>
        <v/>
      </c>
      <c r="AA15" s="81" t="str">
        <f t="shared" si="17"/>
        <v/>
      </c>
      <c r="AB15" s="60"/>
      <c r="AC15" s="87">
        <f>VLOOKUP(A15,'4'!A:E,4,FALSE)/100</f>
        <v>0.217</v>
      </c>
      <c r="AD15" s="88">
        <f t="shared" si="18"/>
        <v>115</v>
      </c>
      <c r="AE15" s="89">
        <f t="shared" si="19"/>
        <v>0.217</v>
      </c>
      <c r="AF15" s="88">
        <f t="shared" si="20"/>
        <v>81</v>
      </c>
      <c r="AG15" s="89" t="str">
        <f t="shared" si="2"/>
        <v/>
      </c>
      <c r="AH15" s="88" t="str">
        <f t="shared" si="21"/>
        <v/>
      </c>
      <c r="AJ15" s="62">
        <f t="shared" si="22"/>
        <v>173</v>
      </c>
      <c r="AK15" s="59">
        <f t="shared" si="23"/>
        <v>12</v>
      </c>
      <c r="AM15" s="42" t="s">
        <v>169</v>
      </c>
      <c r="AN15" s="43" t="s">
        <v>77</v>
      </c>
      <c r="AO15" s="44">
        <v>60274</v>
      </c>
      <c r="AP15" s="44">
        <v>501700</v>
      </c>
      <c r="AQ15" s="45">
        <f t="shared" si="27"/>
        <v>0.12013952561291609</v>
      </c>
      <c r="AR15" s="46">
        <f t="shared" si="24"/>
        <v>58</v>
      </c>
      <c r="AS15" s="47">
        <f t="shared" si="25"/>
        <v>0.12013952561291609</v>
      </c>
      <c r="AT15" s="46">
        <f t="shared" si="26"/>
        <v>50</v>
      </c>
      <c r="AU15" s="48" t="str">
        <f t="shared" si="29"/>
        <v/>
      </c>
      <c r="AV15" s="46" t="str">
        <f t="shared" si="3"/>
        <v/>
      </c>
      <c r="AX15" s="116" t="s">
        <v>77</v>
      </c>
      <c r="AY15" s="97">
        <v>512600</v>
      </c>
      <c r="AZ15" s="98">
        <v>100</v>
      </c>
      <c r="BA15" s="97">
        <v>327900</v>
      </c>
      <c r="BB15" s="98">
        <v>64</v>
      </c>
      <c r="BC15" s="187" t="b">
        <f t="shared" si="28"/>
        <v>1</v>
      </c>
    </row>
    <row r="16" spans="1:55" x14ac:dyDescent="0.2">
      <c r="A16" s="2" t="s">
        <v>595</v>
      </c>
      <c r="B16" s="2" t="str">
        <f>VLOOKUP(A16,'Auth Info'!A:B,2,FALSE)</f>
        <v>Brent</v>
      </c>
      <c r="C16" s="14" t="str">
        <f>VLOOKUP($A16,'Auth Info'!$A:$G,3,FALSE)</f>
        <v>Brent</v>
      </c>
      <c r="D16" s="121" t="str">
        <f>VLOOKUP($A16,'Auth Info'!$A:$G,4,FALSE)</f>
        <v>MU</v>
      </c>
      <c r="E16" s="121" t="str">
        <f>VLOOKUP($A16,'Auth Info'!$A:$G,5,FALSE)</f>
        <v>Urban</v>
      </c>
      <c r="F16" s="14" t="str">
        <f>VLOOKUP($A16,'Auth Info'!$A:$G,6,FALSE)</f>
        <v>London</v>
      </c>
      <c r="G16" s="14" t="str">
        <f>VLOOKUP($A16,'Auth Info'!$A:$G,7,FALSE)</f>
        <v>Upper</v>
      </c>
      <c r="H16" s="65">
        <f>VLOOKUP(A16,'1'!F:H,2,FALSE)</f>
        <v>515.1</v>
      </c>
      <c r="I16" s="66">
        <f t="shared" si="4"/>
        <v>103</v>
      </c>
      <c r="J16" s="67">
        <f t="shared" si="5"/>
        <v>515.1</v>
      </c>
      <c r="K16" s="66">
        <f t="shared" si="6"/>
        <v>63</v>
      </c>
      <c r="L16" s="67" t="str">
        <f t="shared" si="7"/>
        <v/>
      </c>
      <c r="M16" s="66" t="str">
        <f t="shared" si="8"/>
        <v/>
      </c>
      <c r="N16" s="60"/>
      <c r="O16" s="189">
        <f t="shared" si="9"/>
        <v>0.66599999999999993</v>
      </c>
      <c r="P16" s="74">
        <f t="shared" si="10"/>
        <v>110</v>
      </c>
      <c r="Q16" s="75">
        <f t="shared" si="11"/>
        <v>0.66599999999999993</v>
      </c>
      <c r="R16" s="74">
        <f t="shared" si="12"/>
        <v>65</v>
      </c>
      <c r="S16" s="75" t="str">
        <f t="shared" si="0"/>
        <v/>
      </c>
      <c r="T16" s="74" t="str">
        <f t="shared" si="13"/>
        <v/>
      </c>
      <c r="U16" s="60"/>
      <c r="V16" s="80">
        <f>VLOOKUP(A16,'3'!A:C,3,FALSE)/100</f>
        <v>5.5E-2</v>
      </c>
      <c r="W16" s="81">
        <f t="shared" si="14"/>
        <v>22</v>
      </c>
      <c r="X16" s="82">
        <f t="shared" si="15"/>
        <v>5.5E-2</v>
      </c>
      <c r="Y16" s="81">
        <f t="shared" si="16"/>
        <v>21</v>
      </c>
      <c r="Z16" s="82" t="str">
        <f t="shared" si="1"/>
        <v/>
      </c>
      <c r="AA16" s="81" t="str">
        <f t="shared" si="17"/>
        <v/>
      </c>
      <c r="AB16" s="60"/>
      <c r="AC16" s="87">
        <f>VLOOKUP(A16,'4'!A:E,4,FALSE)/100</f>
        <v>0.17699999999999999</v>
      </c>
      <c r="AD16" s="88">
        <f t="shared" si="18"/>
        <v>144</v>
      </c>
      <c r="AE16" s="89">
        <f t="shared" si="19"/>
        <v>0.17699999999999999</v>
      </c>
      <c r="AF16" s="88">
        <f t="shared" si="20"/>
        <v>99</v>
      </c>
      <c r="AG16" s="89" t="str">
        <f t="shared" si="2"/>
        <v/>
      </c>
      <c r="AH16" s="88" t="str">
        <f t="shared" si="21"/>
        <v/>
      </c>
      <c r="AJ16" s="62">
        <f t="shared" si="22"/>
        <v>371</v>
      </c>
      <c r="AK16" s="59">
        <f t="shared" si="23"/>
        <v>115</v>
      </c>
      <c r="AM16" s="42" t="s">
        <v>169</v>
      </c>
      <c r="AN16" s="43" t="s">
        <v>126</v>
      </c>
      <c r="AO16" s="44">
        <v>23390</v>
      </c>
      <c r="AP16" s="44">
        <v>270600</v>
      </c>
      <c r="AQ16" s="45">
        <f t="shared" si="27"/>
        <v>8.6437546193643758E-2</v>
      </c>
      <c r="AR16" s="46">
        <f t="shared" si="24"/>
        <v>136</v>
      </c>
      <c r="AS16" s="47">
        <f t="shared" si="25"/>
        <v>8.6437546193643758E-2</v>
      </c>
      <c r="AT16" s="46">
        <f t="shared" si="26"/>
        <v>94</v>
      </c>
      <c r="AU16" s="48" t="str">
        <f t="shared" si="29"/>
        <v/>
      </c>
      <c r="AV16" s="46" t="str">
        <f t="shared" si="3"/>
        <v/>
      </c>
      <c r="AX16" s="116" t="s">
        <v>126</v>
      </c>
      <c r="AY16" s="97">
        <v>256600</v>
      </c>
      <c r="AZ16" s="98">
        <v>100</v>
      </c>
      <c r="BA16" s="97">
        <v>171000</v>
      </c>
      <c r="BB16" s="98">
        <v>66.599999999999994</v>
      </c>
      <c r="BC16" s="187" t="b">
        <f t="shared" si="28"/>
        <v>1</v>
      </c>
    </row>
    <row r="17" spans="1:55" x14ac:dyDescent="0.2">
      <c r="A17" s="2" t="s">
        <v>600</v>
      </c>
      <c r="B17" s="2" t="str">
        <f>VLOOKUP(A17,'Auth Info'!A:B,2,FALSE)</f>
        <v>Brighton and Hove</v>
      </c>
      <c r="C17" s="14" t="str">
        <f>VLOOKUP($A17,'Auth Info'!$A:$G,3,FALSE)</f>
        <v>Brighton and Hove</v>
      </c>
      <c r="D17" s="121" t="str">
        <f>VLOOKUP($A17,'Auth Info'!$A:$G,4,FALSE)</f>
        <v>LU</v>
      </c>
      <c r="E17" s="121" t="str">
        <f>VLOOKUP($A17,'Auth Info'!$A:$G,5,FALSE)</f>
        <v>Urban</v>
      </c>
      <c r="F17" s="14" t="str">
        <f>VLOOKUP($A17,'Auth Info'!$A:$G,6,FALSE)</f>
        <v>Unitary</v>
      </c>
      <c r="G17" s="14" t="str">
        <f>VLOOKUP($A17,'Auth Info'!$A:$G,7,FALSE)</f>
        <v>Upper</v>
      </c>
      <c r="H17" s="65">
        <f>VLOOKUP(A17,'1'!F:H,2,FALSE)</f>
        <v>459.7</v>
      </c>
      <c r="I17" s="66">
        <f t="shared" si="4"/>
        <v>47</v>
      </c>
      <c r="J17" s="67">
        <f t="shared" si="5"/>
        <v>459.7</v>
      </c>
      <c r="K17" s="66">
        <f t="shared" si="6"/>
        <v>29</v>
      </c>
      <c r="L17" s="67">
        <f t="shared" si="7"/>
        <v>459.7</v>
      </c>
      <c r="M17" s="66">
        <f t="shared" si="8"/>
        <v>18</v>
      </c>
      <c r="N17" s="60"/>
      <c r="O17" s="189">
        <f t="shared" si="9"/>
        <v>0.7</v>
      </c>
      <c r="P17" s="74">
        <f t="shared" si="10"/>
        <v>132</v>
      </c>
      <c r="Q17" s="75">
        <f t="shared" si="11"/>
        <v>0.7</v>
      </c>
      <c r="R17" s="74">
        <f t="shared" si="12"/>
        <v>87</v>
      </c>
      <c r="S17" s="75">
        <f t="shared" si="0"/>
        <v>0.7</v>
      </c>
      <c r="T17" s="74">
        <f t="shared" si="13"/>
        <v>50</v>
      </c>
      <c r="U17" s="60"/>
      <c r="V17" s="80">
        <f>VLOOKUP(A17,'3'!A:C,3,FALSE)/100</f>
        <v>3.4000000000000002E-2</v>
      </c>
      <c r="W17" s="81">
        <f t="shared" si="14"/>
        <v>85</v>
      </c>
      <c r="X17" s="82">
        <f t="shared" si="15"/>
        <v>3.4000000000000002E-2</v>
      </c>
      <c r="Y17" s="81">
        <f t="shared" si="16"/>
        <v>77</v>
      </c>
      <c r="Z17" s="82">
        <f t="shared" si="1"/>
        <v>3.4000000000000002E-2</v>
      </c>
      <c r="AA17" s="81">
        <f t="shared" si="17"/>
        <v>34</v>
      </c>
      <c r="AB17" s="60"/>
      <c r="AC17" s="87">
        <f>VLOOKUP(A17,'4'!A:E,4,FALSE)/100</f>
        <v>0.27200000000000002</v>
      </c>
      <c r="AD17" s="88">
        <f t="shared" si="18"/>
        <v>35</v>
      </c>
      <c r="AE17" s="89">
        <f t="shared" si="19"/>
        <v>0.27200000000000002</v>
      </c>
      <c r="AF17" s="88">
        <f t="shared" si="20"/>
        <v>29</v>
      </c>
      <c r="AG17" s="89">
        <f t="shared" si="2"/>
        <v>0.27200000000000002</v>
      </c>
      <c r="AH17" s="88">
        <f t="shared" si="21"/>
        <v>12</v>
      </c>
      <c r="AJ17" s="62">
        <f t="shared" si="22"/>
        <v>291</v>
      </c>
      <c r="AK17" s="59">
        <f t="shared" si="23"/>
        <v>74</v>
      </c>
      <c r="AM17" s="42" t="s">
        <v>169</v>
      </c>
      <c r="AN17" s="43" t="s">
        <v>143</v>
      </c>
      <c r="AO17" s="44">
        <v>36119</v>
      </c>
      <c r="AP17" s="44">
        <v>256600</v>
      </c>
      <c r="AQ17" s="45">
        <f t="shared" si="27"/>
        <v>0.14075993764614186</v>
      </c>
      <c r="AR17" s="46">
        <f t="shared" si="24"/>
        <v>27</v>
      </c>
      <c r="AS17" s="47">
        <f t="shared" si="25"/>
        <v>0.14075993764614186</v>
      </c>
      <c r="AT17" s="46">
        <f t="shared" si="26"/>
        <v>24</v>
      </c>
      <c r="AU17" s="48">
        <f t="shared" si="29"/>
        <v>0.14075993764614186</v>
      </c>
      <c r="AV17" s="46">
        <f t="shared" si="3"/>
        <v>14</v>
      </c>
      <c r="AX17" s="116" t="s">
        <v>143</v>
      </c>
      <c r="AY17" s="97">
        <v>258800</v>
      </c>
      <c r="AZ17" s="98">
        <v>100</v>
      </c>
      <c r="BA17" s="97">
        <v>181100</v>
      </c>
      <c r="BB17" s="98">
        <v>70</v>
      </c>
      <c r="BC17" s="187" t="b">
        <f t="shared" si="28"/>
        <v>1</v>
      </c>
    </row>
    <row r="18" spans="1:55" x14ac:dyDescent="0.2">
      <c r="A18" s="2" t="s">
        <v>602</v>
      </c>
      <c r="B18" s="2" t="str">
        <f>VLOOKUP(A18,'Auth Info'!A:B,2,FALSE)</f>
        <v>Bristol, City of</v>
      </c>
      <c r="C18" s="14" t="str">
        <f>VLOOKUP($A18,'Auth Info'!$A:$G,3,FALSE)</f>
        <v>Bristol</v>
      </c>
      <c r="D18" s="121" t="str">
        <f>VLOOKUP($A18,'Auth Info'!$A:$G,4,FALSE)</f>
        <v>LU</v>
      </c>
      <c r="E18" s="121" t="str">
        <f>VLOOKUP($A18,'Auth Info'!$A:$G,5,FALSE)</f>
        <v>Urban</v>
      </c>
      <c r="F18" s="14" t="str">
        <f>VLOOKUP($A18,'Auth Info'!$A:$G,6,FALSE)</f>
        <v>Unitary</v>
      </c>
      <c r="G18" s="14" t="str">
        <f>VLOOKUP($A18,'Auth Info'!$A:$G,7,FALSE)</f>
        <v>Upper</v>
      </c>
      <c r="H18" s="65">
        <f>VLOOKUP(A18,'1'!F:H,2,FALSE)</f>
        <v>503.6</v>
      </c>
      <c r="I18" s="66">
        <f t="shared" si="4"/>
        <v>97</v>
      </c>
      <c r="J18" s="67">
        <f t="shared" si="5"/>
        <v>503.6</v>
      </c>
      <c r="K18" s="66">
        <f t="shared" si="6"/>
        <v>57</v>
      </c>
      <c r="L18" s="67">
        <f t="shared" si="7"/>
        <v>503.6</v>
      </c>
      <c r="M18" s="66">
        <f t="shared" si="8"/>
        <v>41</v>
      </c>
      <c r="N18" s="60"/>
      <c r="O18" s="189">
        <f t="shared" si="9"/>
        <v>0.70900000000000007</v>
      </c>
      <c r="P18" s="74">
        <f t="shared" si="10"/>
        <v>139</v>
      </c>
      <c r="Q18" s="75">
        <f t="shared" si="11"/>
        <v>0.70900000000000007</v>
      </c>
      <c r="R18" s="74">
        <f t="shared" si="12"/>
        <v>94</v>
      </c>
      <c r="S18" s="75">
        <f t="shared" si="0"/>
        <v>0.70900000000000007</v>
      </c>
      <c r="T18" s="74">
        <f t="shared" si="13"/>
        <v>53</v>
      </c>
      <c r="U18" s="60"/>
      <c r="V18" s="80">
        <f>VLOOKUP(A18,'3'!A:C,3,FALSE)/100</f>
        <v>3.7000000000000005E-2</v>
      </c>
      <c r="W18" s="81">
        <f t="shared" si="14"/>
        <v>78</v>
      </c>
      <c r="X18" s="82">
        <f t="shared" si="15"/>
        <v>3.7000000000000005E-2</v>
      </c>
      <c r="Y18" s="81">
        <f t="shared" si="16"/>
        <v>71</v>
      </c>
      <c r="Z18" s="82">
        <f t="shared" si="1"/>
        <v>3.7000000000000005E-2</v>
      </c>
      <c r="AA18" s="81">
        <f t="shared" si="17"/>
        <v>29</v>
      </c>
      <c r="AB18" s="60"/>
      <c r="AC18" s="87">
        <f>VLOOKUP(A18,'4'!A:E,4,FALSE)/100</f>
        <v>0.23800000000000002</v>
      </c>
      <c r="AD18" s="88">
        <f t="shared" si="18"/>
        <v>86</v>
      </c>
      <c r="AE18" s="89">
        <f t="shared" si="19"/>
        <v>0.23800000000000002</v>
      </c>
      <c r="AF18" s="88">
        <f t="shared" si="20"/>
        <v>63</v>
      </c>
      <c r="AG18" s="89">
        <f t="shared" si="2"/>
        <v>0.23800000000000002</v>
      </c>
      <c r="AH18" s="88">
        <f t="shared" si="21"/>
        <v>33</v>
      </c>
      <c r="AJ18" s="62">
        <f t="shared" si="22"/>
        <v>328</v>
      </c>
      <c r="AK18" s="59">
        <f t="shared" si="23"/>
        <v>92</v>
      </c>
      <c r="AM18" s="42" t="s">
        <v>169</v>
      </c>
      <c r="AN18" s="43" t="s">
        <v>161</v>
      </c>
      <c r="AO18" s="44">
        <v>66551</v>
      </c>
      <c r="AP18" s="44">
        <v>421300</v>
      </c>
      <c r="AQ18" s="45">
        <f t="shared" si="27"/>
        <v>0.15796582008070259</v>
      </c>
      <c r="AR18" s="46">
        <f t="shared" si="24"/>
        <v>14</v>
      </c>
      <c r="AS18" s="47">
        <f t="shared" si="25"/>
        <v>0.15796582008070259</v>
      </c>
      <c r="AT18" s="46">
        <f t="shared" si="26"/>
        <v>14</v>
      </c>
      <c r="AU18" s="48">
        <f t="shared" si="29"/>
        <v>0.15796582008070259</v>
      </c>
      <c r="AV18" s="46">
        <f t="shared" si="3"/>
        <v>6</v>
      </c>
      <c r="AX18" s="116" t="s">
        <v>161</v>
      </c>
      <c r="AY18" s="97">
        <v>441300</v>
      </c>
      <c r="AZ18" s="98">
        <v>100</v>
      </c>
      <c r="BA18" s="97">
        <v>313100</v>
      </c>
      <c r="BB18" s="98">
        <v>70.900000000000006</v>
      </c>
      <c r="BC18" s="187" t="b">
        <f t="shared" si="28"/>
        <v>1</v>
      </c>
    </row>
    <row r="19" spans="1:55" x14ac:dyDescent="0.2">
      <c r="A19" s="2" t="s">
        <v>605</v>
      </c>
      <c r="B19" s="2" t="str">
        <f>VLOOKUP(A19,'Auth Info'!A:B,2,FALSE)</f>
        <v>Bromley</v>
      </c>
      <c r="C19" s="14" t="str">
        <f>VLOOKUP($A19,'Auth Info'!$A:$G,3,FALSE)</f>
        <v>Bromley</v>
      </c>
      <c r="D19" s="121" t="str">
        <f>VLOOKUP($A19,'Auth Info'!$A:$G,4,FALSE)</f>
        <v>MU</v>
      </c>
      <c r="E19" s="121" t="str">
        <f>VLOOKUP($A19,'Auth Info'!$A:$G,5,FALSE)</f>
        <v>Urban</v>
      </c>
      <c r="F19" s="14" t="str">
        <f>VLOOKUP($A19,'Auth Info'!$A:$G,6,FALSE)</f>
        <v>London</v>
      </c>
      <c r="G19" s="14" t="str">
        <f>VLOOKUP($A19,'Auth Info'!$A:$G,7,FALSE)</f>
        <v>Upper</v>
      </c>
      <c r="H19" s="65">
        <f>VLOOKUP(A19,'1'!F:H,2,FALSE)</f>
        <v>537.20000000000005</v>
      </c>
      <c r="I19" s="66">
        <f t="shared" si="4"/>
        <v>117</v>
      </c>
      <c r="J19" s="67">
        <f t="shared" si="5"/>
        <v>537.20000000000005</v>
      </c>
      <c r="K19" s="66">
        <f t="shared" si="6"/>
        <v>74</v>
      </c>
      <c r="L19" s="67" t="str">
        <f t="shared" si="7"/>
        <v/>
      </c>
      <c r="M19" s="66" t="str">
        <f t="shared" si="8"/>
        <v/>
      </c>
      <c r="N19" s="60"/>
      <c r="O19" s="189">
        <f t="shared" si="9"/>
        <v>0.63800000000000001</v>
      </c>
      <c r="P19" s="74">
        <f t="shared" si="10"/>
        <v>54</v>
      </c>
      <c r="Q19" s="75">
        <f t="shared" si="11"/>
        <v>0.63800000000000001</v>
      </c>
      <c r="R19" s="74">
        <f t="shared" si="12"/>
        <v>21</v>
      </c>
      <c r="S19" s="75" t="str">
        <f t="shared" si="0"/>
        <v/>
      </c>
      <c r="T19" s="74" t="str">
        <f t="shared" si="13"/>
        <v/>
      </c>
      <c r="U19" s="60"/>
      <c r="V19" s="80">
        <f>VLOOKUP(A19,'3'!A:C,3,FALSE)/100</f>
        <v>2.7000000000000003E-2</v>
      </c>
      <c r="W19" s="81">
        <f t="shared" si="14"/>
        <v>115</v>
      </c>
      <c r="X19" s="82">
        <f t="shared" si="15"/>
        <v>2.7000000000000003E-2</v>
      </c>
      <c r="Y19" s="81">
        <f t="shared" si="16"/>
        <v>91</v>
      </c>
      <c r="Z19" s="82" t="str">
        <f t="shared" si="1"/>
        <v/>
      </c>
      <c r="AA19" s="81" t="str">
        <f t="shared" si="17"/>
        <v/>
      </c>
      <c r="AB19" s="60"/>
      <c r="AC19" s="87">
        <f>VLOOKUP(A19,'4'!A:E,4,FALSE)/100</f>
        <v>0.23300000000000001</v>
      </c>
      <c r="AD19" s="88">
        <f t="shared" si="18"/>
        <v>95</v>
      </c>
      <c r="AE19" s="89">
        <f t="shared" si="19"/>
        <v>0.23300000000000001</v>
      </c>
      <c r="AF19" s="88">
        <f t="shared" si="20"/>
        <v>70</v>
      </c>
      <c r="AG19" s="89" t="str">
        <f t="shared" si="2"/>
        <v/>
      </c>
      <c r="AH19" s="88" t="str">
        <f t="shared" si="21"/>
        <v/>
      </c>
      <c r="AJ19" s="62">
        <f t="shared" si="22"/>
        <v>366</v>
      </c>
      <c r="AK19" s="59">
        <f t="shared" si="23"/>
        <v>111</v>
      </c>
      <c r="AM19" s="42" t="s">
        <v>169</v>
      </c>
      <c r="AN19" s="43" t="s">
        <v>127</v>
      </c>
      <c r="AO19" s="44">
        <v>33346</v>
      </c>
      <c r="AP19" s="44">
        <v>302600</v>
      </c>
      <c r="AQ19" s="45">
        <f t="shared" si="27"/>
        <v>0.11019828155981494</v>
      </c>
      <c r="AR19" s="46">
        <f t="shared" si="24"/>
        <v>80</v>
      </c>
      <c r="AS19" s="47">
        <f t="shared" si="25"/>
        <v>0.11019828155981494</v>
      </c>
      <c r="AT19" s="46">
        <f t="shared" si="26"/>
        <v>61</v>
      </c>
      <c r="AU19" s="48" t="str">
        <f t="shared" si="29"/>
        <v/>
      </c>
      <c r="AV19" s="46" t="str">
        <f t="shared" si="3"/>
        <v/>
      </c>
      <c r="AX19" s="116" t="s">
        <v>127</v>
      </c>
      <c r="AY19" s="97">
        <v>312400</v>
      </c>
      <c r="AZ19" s="98">
        <v>100</v>
      </c>
      <c r="BA19" s="97">
        <v>199400</v>
      </c>
      <c r="BB19" s="98">
        <v>63.8</v>
      </c>
      <c r="BC19" s="187" t="b">
        <f t="shared" si="28"/>
        <v>1</v>
      </c>
    </row>
    <row r="20" spans="1:55" x14ac:dyDescent="0.2">
      <c r="A20" s="2" t="s">
        <v>610</v>
      </c>
      <c r="B20" s="2" t="str">
        <f>VLOOKUP(A20,'Auth Info'!A:B,2,FALSE)</f>
        <v>Buckinghamshire</v>
      </c>
      <c r="C20" s="14" t="str">
        <f>VLOOKUP($A20,'Auth Info'!$A:$G,3,FALSE)</f>
        <v>Buckinghamshire CC</v>
      </c>
      <c r="D20" s="121">
        <f>VLOOKUP($A20,'Auth Info'!$A:$G,4,FALSE)</f>
        <v>0</v>
      </c>
      <c r="E20" s="121" t="str">
        <f>VLOOKUP($A20,'Auth Info'!$A:$G,5,FALSE)</f>
        <v>Significant Rural</v>
      </c>
      <c r="F20" s="14" t="str">
        <f>VLOOKUP($A20,'Auth Info'!$A:$G,6,FALSE)</f>
        <v>County</v>
      </c>
      <c r="G20" s="14" t="str">
        <f>VLOOKUP($A20,'Auth Info'!$A:$G,7,FALSE)</f>
        <v>Upper</v>
      </c>
      <c r="H20" s="65">
        <f>VLOOKUP(A20,'1'!F:H,2,FALSE)</f>
        <v>536.9</v>
      </c>
      <c r="I20" s="66">
        <f t="shared" si="4"/>
        <v>116</v>
      </c>
      <c r="J20" s="67" t="str">
        <f t="shared" si="5"/>
        <v/>
      </c>
      <c r="K20" s="66" t="str">
        <f t="shared" si="6"/>
        <v/>
      </c>
      <c r="L20" s="67" t="str">
        <f t="shared" si="7"/>
        <v/>
      </c>
      <c r="M20" s="66" t="str">
        <f t="shared" si="8"/>
        <v/>
      </c>
      <c r="N20" s="60"/>
      <c r="O20" s="189">
        <f t="shared" si="9"/>
        <v>0.629</v>
      </c>
      <c r="P20" s="74">
        <f t="shared" si="10"/>
        <v>36</v>
      </c>
      <c r="Q20" s="75" t="str">
        <f t="shared" si="11"/>
        <v/>
      </c>
      <c r="R20" s="74" t="str">
        <f t="shared" si="12"/>
        <v/>
      </c>
      <c r="S20" s="75" t="str">
        <f t="shared" si="0"/>
        <v/>
      </c>
      <c r="T20" s="74" t="str">
        <f t="shared" si="13"/>
        <v/>
      </c>
      <c r="U20" s="60"/>
      <c r="V20" s="80">
        <f>VLOOKUP(A20,'3'!A:C,3,FALSE)/100</f>
        <v>0.02</v>
      </c>
      <c r="W20" s="81">
        <f t="shared" si="14"/>
        <v>137</v>
      </c>
      <c r="X20" s="82" t="str">
        <f t="shared" si="15"/>
        <v/>
      </c>
      <c r="Y20" s="81" t="str">
        <f t="shared" si="16"/>
        <v/>
      </c>
      <c r="Z20" s="82" t="str">
        <f t="shared" si="1"/>
        <v/>
      </c>
      <c r="AA20" s="81" t="str">
        <f t="shared" si="17"/>
        <v/>
      </c>
      <c r="AB20" s="60"/>
      <c r="AC20" s="87">
        <f>VLOOKUP(A20,'4'!A:E,4,FALSE)/100</f>
        <v>0.18600000000000003</v>
      </c>
      <c r="AD20" s="88">
        <f t="shared" si="18"/>
        <v>139</v>
      </c>
      <c r="AE20" s="89" t="str">
        <f t="shared" si="19"/>
        <v/>
      </c>
      <c r="AF20" s="88" t="str">
        <f t="shared" si="20"/>
        <v/>
      </c>
      <c r="AG20" s="89" t="str">
        <f t="shared" si="2"/>
        <v/>
      </c>
      <c r="AH20" s="88" t="str">
        <f t="shared" si="21"/>
        <v/>
      </c>
      <c r="AJ20" s="62">
        <f t="shared" si="22"/>
        <v>407</v>
      </c>
      <c r="AK20" s="59">
        <f t="shared" si="23"/>
        <v>127</v>
      </c>
      <c r="AM20" s="42" t="s">
        <v>38</v>
      </c>
      <c r="AN20" s="43" t="s">
        <v>153</v>
      </c>
      <c r="AO20" s="44">
        <v>48296</v>
      </c>
      <c r="AP20" s="44">
        <v>493300</v>
      </c>
      <c r="AQ20" s="45">
        <f t="shared" si="27"/>
        <v>9.7903912426515305E-2</v>
      </c>
      <c r="AR20" s="46">
        <f t="shared" si="24"/>
        <v>118</v>
      </c>
      <c r="AS20" s="47" t="str">
        <f t="shared" si="25"/>
        <v/>
      </c>
      <c r="AT20" s="46" t="str">
        <f t="shared" si="26"/>
        <v/>
      </c>
      <c r="AU20" s="48" t="str">
        <f t="shared" si="29"/>
        <v/>
      </c>
      <c r="AV20" s="46" t="str">
        <f t="shared" si="3"/>
        <v/>
      </c>
      <c r="AX20" s="116" t="s">
        <v>153</v>
      </c>
      <c r="AY20" s="97">
        <v>498100</v>
      </c>
      <c r="AZ20" s="98">
        <v>100</v>
      </c>
      <c r="BA20" s="97">
        <v>313300</v>
      </c>
      <c r="BB20" s="98">
        <v>62.9</v>
      </c>
      <c r="BC20" s="187" t="b">
        <f t="shared" si="28"/>
        <v>1</v>
      </c>
    </row>
    <row r="21" spans="1:55" x14ac:dyDescent="0.2">
      <c r="A21" s="2" t="s">
        <v>612</v>
      </c>
      <c r="B21" s="2" t="str">
        <f>VLOOKUP(A21,'Auth Info'!A:B,2,FALSE)</f>
        <v>Bury</v>
      </c>
      <c r="C21" s="14" t="str">
        <f>VLOOKUP($A21,'Auth Info'!$A:$G,3,FALSE)</f>
        <v>Bury</v>
      </c>
      <c r="D21" s="121" t="str">
        <f>VLOOKUP($A21,'Auth Info'!$A:$G,4,FALSE)</f>
        <v>MU</v>
      </c>
      <c r="E21" s="121" t="str">
        <f>VLOOKUP($A21,'Auth Info'!$A:$G,5,FALSE)</f>
        <v>Urban</v>
      </c>
      <c r="F21" s="14" t="str">
        <f>VLOOKUP($A21,'Auth Info'!$A:$G,6,FALSE)</f>
        <v>Met</v>
      </c>
      <c r="G21" s="14" t="str">
        <f>VLOOKUP($A21,'Auth Info'!$A:$G,7,FALSE)</f>
        <v>Upper</v>
      </c>
      <c r="H21" s="65">
        <f>VLOOKUP(A21,'1'!F:H,2,FALSE)</f>
        <v>468.5</v>
      </c>
      <c r="I21" s="66">
        <f t="shared" si="4"/>
        <v>59</v>
      </c>
      <c r="J21" s="67">
        <f t="shared" si="5"/>
        <v>468.5</v>
      </c>
      <c r="K21" s="66">
        <f t="shared" si="6"/>
        <v>35</v>
      </c>
      <c r="L21" s="67" t="str">
        <f t="shared" si="7"/>
        <v/>
      </c>
      <c r="M21" s="66" t="str">
        <f t="shared" si="8"/>
        <v/>
      </c>
      <c r="N21" s="60"/>
      <c r="O21" s="189">
        <f t="shared" si="9"/>
        <v>0.63900000000000001</v>
      </c>
      <c r="P21" s="74">
        <f t="shared" si="10"/>
        <v>58</v>
      </c>
      <c r="Q21" s="75">
        <f t="shared" si="11"/>
        <v>0.63900000000000001</v>
      </c>
      <c r="R21" s="74">
        <f t="shared" si="12"/>
        <v>25</v>
      </c>
      <c r="S21" s="75" t="str">
        <f t="shared" si="0"/>
        <v/>
      </c>
      <c r="T21" s="74" t="str">
        <f t="shared" si="13"/>
        <v/>
      </c>
      <c r="U21" s="60"/>
      <c r="V21" s="80">
        <f>VLOOKUP(A21,'3'!A:C,3,FALSE)/100</f>
        <v>3.7000000000000005E-2</v>
      </c>
      <c r="W21" s="81">
        <f t="shared" si="14"/>
        <v>78</v>
      </c>
      <c r="X21" s="82">
        <f t="shared" si="15"/>
        <v>3.7000000000000005E-2</v>
      </c>
      <c r="Y21" s="81">
        <f t="shared" si="16"/>
        <v>71</v>
      </c>
      <c r="Z21" s="82" t="str">
        <f t="shared" si="1"/>
        <v/>
      </c>
      <c r="AA21" s="81" t="str">
        <f t="shared" si="17"/>
        <v/>
      </c>
      <c r="AB21" s="60"/>
      <c r="AC21" s="87">
        <f>VLOOKUP(A21,'4'!A:E,4,FALSE)/100</f>
        <v>0.28000000000000003</v>
      </c>
      <c r="AD21" s="88">
        <f t="shared" si="18"/>
        <v>27</v>
      </c>
      <c r="AE21" s="89">
        <f t="shared" si="19"/>
        <v>0.28000000000000003</v>
      </c>
      <c r="AF21" s="88">
        <f t="shared" si="20"/>
        <v>22</v>
      </c>
      <c r="AG21" s="89" t="str">
        <f t="shared" si="2"/>
        <v/>
      </c>
      <c r="AH21" s="88" t="str">
        <f t="shared" si="21"/>
        <v/>
      </c>
      <c r="AJ21" s="62">
        <f t="shared" si="22"/>
        <v>259</v>
      </c>
      <c r="AK21" s="59">
        <f t="shared" si="23"/>
        <v>53</v>
      </c>
      <c r="AM21" s="42" t="s">
        <v>169</v>
      </c>
      <c r="AN21" s="43" t="s">
        <v>55</v>
      </c>
      <c r="AO21" s="44">
        <v>21553</v>
      </c>
      <c r="AP21" s="44">
        <v>183100</v>
      </c>
      <c r="AQ21" s="45">
        <f t="shared" si="27"/>
        <v>0.11771163298743856</v>
      </c>
      <c r="AR21" s="46">
        <f t="shared" si="24"/>
        <v>64</v>
      </c>
      <c r="AS21" s="47">
        <f t="shared" si="25"/>
        <v>0.11771163298743856</v>
      </c>
      <c r="AT21" s="46">
        <f t="shared" si="26"/>
        <v>53</v>
      </c>
      <c r="AU21" s="48" t="str">
        <f t="shared" si="29"/>
        <v/>
      </c>
      <c r="AV21" s="46" t="str">
        <f t="shared" si="3"/>
        <v/>
      </c>
      <c r="AX21" s="116" t="s">
        <v>55</v>
      </c>
      <c r="AY21" s="97">
        <v>183800</v>
      </c>
      <c r="AZ21" s="98">
        <v>100</v>
      </c>
      <c r="BA21" s="97">
        <v>117400</v>
      </c>
      <c r="BB21" s="98">
        <v>63.9</v>
      </c>
      <c r="BC21" s="187" t="b">
        <f t="shared" si="28"/>
        <v>1</v>
      </c>
    </row>
    <row r="22" spans="1:55" x14ac:dyDescent="0.2">
      <c r="A22" s="2" t="s">
        <v>616</v>
      </c>
      <c r="B22" s="2" t="str">
        <f>VLOOKUP(A22,'Auth Info'!A:B,2,FALSE)</f>
        <v>Calderdale</v>
      </c>
      <c r="C22" s="14" t="str">
        <f>VLOOKUP($A22,'Auth Info'!$A:$G,3,FALSE)</f>
        <v>Calderdale</v>
      </c>
      <c r="D22" s="121" t="str">
        <f>VLOOKUP($A22,'Auth Info'!$A:$G,4,FALSE)</f>
        <v>Significant Rural</v>
      </c>
      <c r="E22" s="121" t="str">
        <f>VLOOKUP($A22,'Auth Info'!$A:$G,5,FALSE)</f>
        <v>Significant Rural</v>
      </c>
      <c r="F22" s="14" t="str">
        <f>VLOOKUP($A22,'Auth Info'!$A:$G,6,FALSE)</f>
        <v>Met</v>
      </c>
      <c r="G22" s="14" t="str">
        <f>VLOOKUP($A22,'Auth Info'!$A:$G,7,FALSE)</f>
        <v>Upper</v>
      </c>
      <c r="H22" s="65">
        <f>VLOOKUP(A22,'1'!F:H,2,FALSE)</f>
        <v>444.6</v>
      </c>
      <c r="I22" s="66">
        <f t="shared" si="4"/>
        <v>30</v>
      </c>
      <c r="J22" s="67" t="str">
        <f t="shared" si="5"/>
        <v/>
      </c>
      <c r="K22" s="66" t="str">
        <f t="shared" si="6"/>
        <v/>
      </c>
      <c r="L22" s="67" t="str">
        <f t="shared" si="7"/>
        <v/>
      </c>
      <c r="M22" s="66" t="str">
        <f t="shared" si="8"/>
        <v/>
      </c>
      <c r="N22" s="60"/>
      <c r="O22" s="189">
        <f t="shared" si="9"/>
        <v>0.64200000000000002</v>
      </c>
      <c r="P22" s="74">
        <f t="shared" si="10"/>
        <v>64</v>
      </c>
      <c r="Q22" s="75" t="str">
        <f t="shared" si="11"/>
        <v/>
      </c>
      <c r="R22" s="74" t="str">
        <f t="shared" si="12"/>
        <v/>
      </c>
      <c r="S22" s="75" t="str">
        <f t="shared" si="0"/>
        <v/>
      </c>
      <c r="T22" s="74" t="str">
        <f t="shared" si="13"/>
        <v/>
      </c>
      <c r="U22" s="60"/>
      <c r="V22" s="80">
        <f>VLOOKUP(A22,'3'!A:C,3,FALSE)/100</f>
        <v>4.5999999999999999E-2</v>
      </c>
      <c r="W22" s="81">
        <f t="shared" si="14"/>
        <v>48</v>
      </c>
      <c r="X22" s="82" t="str">
        <f t="shared" si="15"/>
        <v/>
      </c>
      <c r="Y22" s="81" t="str">
        <f t="shared" si="16"/>
        <v/>
      </c>
      <c r="Z22" s="82" t="str">
        <f t="shared" si="1"/>
        <v/>
      </c>
      <c r="AA22" s="81" t="str">
        <f t="shared" si="17"/>
        <v/>
      </c>
      <c r="AB22" s="60"/>
      <c r="AC22" s="87">
        <f>VLOOKUP(A22,'4'!A:E,4,FALSE)/100</f>
        <v>0.20800000000000002</v>
      </c>
      <c r="AD22" s="88">
        <f t="shared" si="18"/>
        <v>122</v>
      </c>
      <c r="AE22" s="89" t="str">
        <f t="shared" si="19"/>
        <v/>
      </c>
      <c r="AF22" s="88" t="str">
        <f t="shared" si="20"/>
        <v/>
      </c>
      <c r="AG22" s="89" t="str">
        <f t="shared" si="2"/>
        <v/>
      </c>
      <c r="AH22" s="88" t="str">
        <f t="shared" si="21"/>
        <v/>
      </c>
      <c r="AJ22" s="62">
        <f t="shared" si="22"/>
        <v>276</v>
      </c>
      <c r="AK22" s="59">
        <f t="shared" si="23"/>
        <v>66</v>
      </c>
      <c r="AM22" s="42" t="s">
        <v>169</v>
      </c>
      <c r="AN22" s="43" t="s">
        <v>78</v>
      </c>
      <c r="AO22" s="44">
        <v>17627</v>
      </c>
      <c r="AP22" s="44">
        <v>201800</v>
      </c>
      <c r="AQ22" s="45">
        <f t="shared" si="27"/>
        <v>8.7348860257680877E-2</v>
      </c>
      <c r="AR22" s="46">
        <f t="shared" si="24"/>
        <v>134</v>
      </c>
      <c r="AS22" s="47" t="str">
        <f t="shared" si="25"/>
        <v/>
      </c>
      <c r="AT22" s="46" t="str">
        <f t="shared" si="26"/>
        <v/>
      </c>
      <c r="AU22" s="48" t="str">
        <f t="shared" si="29"/>
        <v/>
      </c>
      <c r="AV22" s="46" t="str">
        <f t="shared" si="3"/>
        <v/>
      </c>
      <c r="AX22" s="116" t="s">
        <v>78</v>
      </c>
      <c r="AY22" s="97">
        <v>202700</v>
      </c>
      <c r="AZ22" s="98">
        <v>100</v>
      </c>
      <c r="BA22" s="97">
        <v>130100</v>
      </c>
      <c r="BB22" s="98">
        <v>64.2</v>
      </c>
      <c r="BC22" s="187" t="b">
        <f t="shared" si="28"/>
        <v>1</v>
      </c>
    </row>
    <row r="23" spans="1:55" x14ac:dyDescent="0.2">
      <c r="A23" s="57" t="s">
        <v>619</v>
      </c>
      <c r="B23" s="2" t="str">
        <f>VLOOKUP(A23,'Auth Info'!A:B,2,FALSE)</f>
        <v>Cambridgeshire</v>
      </c>
      <c r="C23" s="14" t="str">
        <f>VLOOKUP($A23,'Auth Info'!$A:$G,3,FALSE)</f>
        <v>Cambridgeshire CC</v>
      </c>
      <c r="D23" s="121">
        <f>VLOOKUP($A23,'Auth Info'!$A:$G,4,FALSE)</f>
        <v>0</v>
      </c>
      <c r="E23" s="121" t="str">
        <f>VLOOKUP($A23,'Auth Info'!$A:$G,5,FALSE)</f>
        <v>Predominantly Rural</v>
      </c>
      <c r="F23" s="14" t="str">
        <f>VLOOKUP($A23,'Auth Info'!$A:$G,6,FALSE)</f>
        <v>County</v>
      </c>
      <c r="G23" s="14" t="str">
        <f>VLOOKUP($A23,'Auth Info'!$A:$G,7,FALSE)</f>
        <v>Upper</v>
      </c>
      <c r="H23" s="65">
        <f>VLOOKUP(A23,'1'!F:H,2,FALSE)</f>
        <v>527.6</v>
      </c>
      <c r="I23" s="66">
        <f t="shared" si="4"/>
        <v>112</v>
      </c>
      <c r="J23" s="67" t="str">
        <f t="shared" si="5"/>
        <v/>
      </c>
      <c r="K23" s="66" t="str">
        <f t="shared" si="6"/>
        <v/>
      </c>
      <c r="L23" s="67" t="str">
        <f t="shared" si="7"/>
        <v/>
      </c>
      <c r="M23" s="66" t="str">
        <f t="shared" si="8"/>
        <v/>
      </c>
      <c r="N23" s="60"/>
      <c r="O23" s="189">
        <f t="shared" si="9"/>
        <v>0.65700000000000003</v>
      </c>
      <c r="P23" s="74">
        <f t="shared" si="10"/>
        <v>95</v>
      </c>
      <c r="Q23" s="75" t="str">
        <f t="shared" si="11"/>
        <v/>
      </c>
      <c r="R23" s="74" t="str">
        <f t="shared" si="12"/>
        <v/>
      </c>
      <c r="S23" s="75" t="str">
        <f t="shared" si="0"/>
        <v/>
      </c>
      <c r="T23" s="74" t="str">
        <f t="shared" si="13"/>
        <v/>
      </c>
      <c r="U23" s="60"/>
      <c r="V23" s="80">
        <f>VLOOKUP(A23,'3'!A:C,3,FALSE)/100</f>
        <v>2.1000000000000001E-2</v>
      </c>
      <c r="W23" s="81">
        <f t="shared" si="14"/>
        <v>135</v>
      </c>
      <c r="X23" s="82" t="str">
        <f t="shared" si="15"/>
        <v/>
      </c>
      <c r="Y23" s="81" t="str">
        <f t="shared" si="16"/>
        <v/>
      </c>
      <c r="Z23" s="82" t="str">
        <f t="shared" si="1"/>
        <v/>
      </c>
      <c r="AA23" s="81" t="str">
        <f t="shared" si="17"/>
        <v/>
      </c>
      <c r="AB23" s="60"/>
      <c r="AC23" s="87">
        <f>VLOOKUP(A23,'4'!A:E,4,FALSE)/100</f>
        <v>0.28600000000000003</v>
      </c>
      <c r="AD23" s="88">
        <f t="shared" si="18"/>
        <v>22</v>
      </c>
      <c r="AE23" s="89" t="str">
        <f t="shared" si="19"/>
        <v/>
      </c>
      <c r="AF23" s="88" t="str">
        <f t="shared" si="20"/>
        <v/>
      </c>
      <c r="AG23" s="89" t="str">
        <f t="shared" si="2"/>
        <v/>
      </c>
      <c r="AH23" s="88" t="str">
        <f t="shared" si="21"/>
        <v/>
      </c>
      <c r="AJ23" s="62">
        <f t="shared" si="22"/>
        <v>371</v>
      </c>
      <c r="AK23" s="59">
        <f t="shared" si="23"/>
        <v>115</v>
      </c>
      <c r="AM23" s="42" t="s">
        <v>38</v>
      </c>
      <c r="AN23" s="43" t="s">
        <v>18</v>
      </c>
      <c r="AO23" s="44">
        <v>84238</v>
      </c>
      <c r="AP23" s="44">
        <v>605000</v>
      </c>
      <c r="AQ23" s="45">
        <f t="shared" si="27"/>
        <v>0.13923636363636363</v>
      </c>
      <c r="AR23" s="46">
        <f t="shared" si="24"/>
        <v>29</v>
      </c>
      <c r="AS23" s="47" t="str">
        <f t="shared" si="25"/>
        <v/>
      </c>
      <c r="AT23" s="46" t="str">
        <f t="shared" si="26"/>
        <v/>
      </c>
      <c r="AU23" s="48" t="str">
        <f t="shared" si="29"/>
        <v/>
      </c>
      <c r="AV23" s="46" t="str">
        <f t="shared" si="3"/>
        <v/>
      </c>
      <c r="AX23" s="116" t="s">
        <v>18</v>
      </c>
      <c r="AY23" s="97">
        <v>616300</v>
      </c>
      <c r="AZ23" s="98">
        <v>100</v>
      </c>
      <c r="BA23" s="97">
        <v>405000</v>
      </c>
      <c r="BB23" s="98">
        <v>65.7</v>
      </c>
      <c r="BC23" s="187" t="b">
        <f t="shared" si="28"/>
        <v>1</v>
      </c>
    </row>
    <row r="24" spans="1:55" x14ac:dyDescent="0.2">
      <c r="A24" s="2" t="s">
        <v>620</v>
      </c>
      <c r="B24" s="2" t="str">
        <f>VLOOKUP(A24,'Auth Info'!A:B,2,FALSE)</f>
        <v>Camden</v>
      </c>
      <c r="C24" s="14" t="str">
        <f>VLOOKUP($A24,'Auth Info'!$A:$G,3,FALSE)</f>
        <v>Camden</v>
      </c>
      <c r="D24" s="121" t="str">
        <f>VLOOKUP($A24,'Auth Info'!$A:$G,4,FALSE)</f>
        <v>MU</v>
      </c>
      <c r="E24" s="121" t="str">
        <f>VLOOKUP($A24,'Auth Info'!$A:$G,5,FALSE)</f>
        <v>Urban</v>
      </c>
      <c r="F24" s="14" t="str">
        <f>VLOOKUP($A24,'Auth Info'!$A:$G,6,FALSE)</f>
        <v>London</v>
      </c>
      <c r="G24" s="14" t="str">
        <f>VLOOKUP($A24,'Auth Info'!$A:$G,7,FALSE)</f>
        <v>Upper</v>
      </c>
      <c r="H24" s="65">
        <f>VLOOKUP(A24,'1'!F:H,2,FALSE)</f>
        <v>689.9</v>
      </c>
      <c r="I24" s="66">
        <f t="shared" si="4"/>
        <v>148</v>
      </c>
      <c r="J24" s="67">
        <f t="shared" si="5"/>
        <v>689.9</v>
      </c>
      <c r="K24" s="66">
        <f t="shared" si="6"/>
        <v>103</v>
      </c>
      <c r="L24" s="67" t="str">
        <f t="shared" si="7"/>
        <v/>
      </c>
      <c r="M24" s="66" t="str">
        <f t="shared" si="8"/>
        <v/>
      </c>
      <c r="N24" s="60"/>
      <c r="O24" s="189">
        <f t="shared" si="9"/>
        <v>0.75800000000000001</v>
      </c>
      <c r="P24" s="74">
        <f t="shared" si="10"/>
        <v>149</v>
      </c>
      <c r="Q24" s="75">
        <f t="shared" si="11"/>
        <v>0.75800000000000001</v>
      </c>
      <c r="R24" s="74">
        <f t="shared" si="12"/>
        <v>104</v>
      </c>
      <c r="S24" s="75" t="str">
        <f t="shared" si="0"/>
        <v/>
      </c>
      <c r="T24" s="74" t="str">
        <f t="shared" si="13"/>
        <v/>
      </c>
      <c r="U24" s="60"/>
      <c r="V24" s="80">
        <f>VLOOKUP(A24,'3'!A:C,3,FALSE)/100</f>
        <v>0.03</v>
      </c>
      <c r="W24" s="81">
        <f t="shared" si="14"/>
        <v>102</v>
      </c>
      <c r="X24" s="82">
        <f t="shared" si="15"/>
        <v>0.03</v>
      </c>
      <c r="Y24" s="81">
        <f t="shared" si="16"/>
        <v>85</v>
      </c>
      <c r="Z24" s="82" t="str">
        <f t="shared" si="1"/>
        <v/>
      </c>
      <c r="AA24" s="81" t="str">
        <f t="shared" si="17"/>
        <v/>
      </c>
      <c r="AB24" s="60"/>
      <c r="AC24" s="87">
        <f>VLOOKUP(A24,'4'!A:E,4,FALSE)/100</f>
        <v>0.23800000000000002</v>
      </c>
      <c r="AD24" s="88">
        <f t="shared" si="18"/>
        <v>86</v>
      </c>
      <c r="AE24" s="89">
        <f t="shared" si="19"/>
        <v>0.23800000000000002</v>
      </c>
      <c r="AF24" s="88">
        <f t="shared" si="20"/>
        <v>63</v>
      </c>
      <c r="AG24" s="89" t="str">
        <f t="shared" si="2"/>
        <v/>
      </c>
      <c r="AH24" s="88" t="str">
        <f t="shared" si="21"/>
        <v/>
      </c>
      <c r="AJ24" s="62">
        <f t="shared" si="22"/>
        <v>403</v>
      </c>
      <c r="AK24" s="59">
        <f t="shared" si="23"/>
        <v>124</v>
      </c>
      <c r="AM24" s="42" t="s">
        <v>169</v>
      </c>
      <c r="AN24" s="43" t="s">
        <v>109</v>
      </c>
      <c r="AO24" s="44">
        <v>52664</v>
      </c>
      <c r="AP24" s="44">
        <v>235700</v>
      </c>
      <c r="AQ24" s="45">
        <f t="shared" si="27"/>
        <v>0.22343657191344929</v>
      </c>
      <c r="AR24" s="46">
        <f t="shared" si="24"/>
        <v>4</v>
      </c>
      <c r="AS24" s="47">
        <f t="shared" si="25"/>
        <v>0.22343657191344929</v>
      </c>
      <c r="AT24" s="46">
        <f t="shared" si="26"/>
        <v>4</v>
      </c>
      <c r="AU24" s="48" t="str">
        <f t="shared" si="29"/>
        <v/>
      </c>
      <c r="AV24" s="46" t="str">
        <f t="shared" si="3"/>
        <v/>
      </c>
      <c r="AX24" s="116" t="s">
        <v>109</v>
      </c>
      <c r="AY24" s="97">
        <v>235400</v>
      </c>
      <c r="AZ24" s="98">
        <v>100</v>
      </c>
      <c r="BA24" s="97">
        <v>178400</v>
      </c>
      <c r="BB24" s="98">
        <v>75.8</v>
      </c>
      <c r="BC24" s="187" t="b">
        <f t="shared" si="28"/>
        <v>1</v>
      </c>
    </row>
    <row r="25" spans="1:55" x14ac:dyDescent="0.2">
      <c r="A25" s="57" t="s">
        <v>630</v>
      </c>
      <c r="B25" s="2" t="str">
        <f>VLOOKUP(A25,'Auth Info'!A:B,2,FALSE)</f>
        <v>Central Bedfordshire</v>
      </c>
      <c r="C25" s="14" t="str">
        <f>VLOOKUP($A25,'Auth Info'!$A:$G,3,FALSE)</f>
        <v>Cebtral Bedfordshire</v>
      </c>
      <c r="D25" s="121" t="str">
        <f>VLOOKUP($A25,'Auth Info'!$A:$G,4,FALSE)</f>
        <v>Rural-50</v>
      </c>
      <c r="E25" s="121" t="str">
        <f>VLOOKUP($A25,'Auth Info'!$A:$G,5,FALSE)</f>
        <v>Predominantly Rural</v>
      </c>
      <c r="F25" s="14" t="str">
        <f>VLOOKUP($A25,'Auth Info'!$A:$G,6,FALSE)</f>
        <v>Unitary</v>
      </c>
      <c r="G25" s="14" t="str">
        <f>VLOOKUP($A25,'Auth Info'!$A:$G,7,FALSE)</f>
        <v>Upper</v>
      </c>
      <c r="H25" s="65">
        <f>VLOOKUP(A25,'1'!F:H,2,FALSE)</f>
        <v>475.2</v>
      </c>
      <c r="I25" s="66">
        <f t="shared" si="4"/>
        <v>72</v>
      </c>
      <c r="J25" s="67" t="str">
        <f t="shared" si="5"/>
        <v/>
      </c>
      <c r="K25" s="66" t="str">
        <f t="shared" si="6"/>
        <v/>
      </c>
      <c r="L25" s="67">
        <f t="shared" si="7"/>
        <v>475.2</v>
      </c>
      <c r="M25" s="66">
        <f t="shared" si="8"/>
        <v>30</v>
      </c>
      <c r="N25" s="60"/>
      <c r="O25" s="189">
        <f t="shared" si="9"/>
        <v>0.65099999999999991</v>
      </c>
      <c r="P25" s="74">
        <f t="shared" si="10"/>
        <v>88</v>
      </c>
      <c r="Q25" s="75" t="str">
        <f t="shared" si="11"/>
        <v/>
      </c>
      <c r="R25" s="74" t="str">
        <f t="shared" si="12"/>
        <v/>
      </c>
      <c r="S25" s="75">
        <f t="shared" si="0"/>
        <v>0.65099999999999991</v>
      </c>
      <c r="T25" s="74">
        <f t="shared" si="13"/>
        <v>30</v>
      </c>
      <c r="U25" s="60"/>
      <c r="V25" s="80">
        <f>VLOOKUP(A25,'3'!A:C,3,FALSE)/100</f>
        <v>2.5000000000000001E-2</v>
      </c>
      <c r="W25" s="81">
        <f t="shared" si="14"/>
        <v>123</v>
      </c>
      <c r="X25" s="82" t="str">
        <f t="shared" si="15"/>
        <v/>
      </c>
      <c r="Y25" s="81" t="str">
        <f t="shared" si="16"/>
        <v/>
      </c>
      <c r="Z25" s="82">
        <f t="shared" si="1"/>
        <v>2.5000000000000001E-2</v>
      </c>
      <c r="AA25" s="81">
        <f t="shared" si="17"/>
        <v>43</v>
      </c>
      <c r="AB25" s="60"/>
      <c r="AC25" s="87">
        <f>VLOOKUP(A25,'4'!A:E,4,FALSE)/100</f>
        <v>0.24100000000000002</v>
      </c>
      <c r="AD25" s="88">
        <f t="shared" si="18"/>
        <v>81</v>
      </c>
      <c r="AE25" s="89" t="str">
        <f t="shared" si="19"/>
        <v/>
      </c>
      <c r="AF25" s="88" t="str">
        <f t="shared" si="20"/>
        <v/>
      </c>
      <c r="AG25" s="89">
        <f t="shared" si="2"/>
        <v>0.24100000000000002</v>
      </c>
      <c r="AH25" s="88">
        <f t="shared" si="21"/>
        <v>31</v>
      </c>
      <c r="AJ25" s="62">
        <f t="shared" si="22"/>
        <v>429</v>
      </c>
      <c r="AK25" s="59">
        <f t="shared" si="23"/>
        <v>133</v>
      </c>
      <c r="AM25" s="42" t="s">
        <v>169</v>
      </c>
      <c r="AN25" s="43" t="s">
        <v>19</v>
      </c>
      <c r="AO25" s="44">
        <v>19620</v>
      </c>
      <c r="AP25" s="44">
        <v>255000</v>
      </c>
      <c r="AQ25" s="45">
        <f t="shared" si="27"/>
        <v>7.6941176470588235E-2</v>
      </c>
      <c r="AR25" s="46">
        <f t="shared" si="24"/>
        <v>146</v>
      </c>
      <c r="AS25" s="47" t="str">
        <f t="shared" si="25"/>
        <v/>
      </c>
      <c r="AT25" s="46" t="str">
        <f t="shared" si="26"/>
        <v/>
      </c>
      <c r="AU25" s="48">
        <f t="shared" si="29"/>
        <v>7.6941176470588235E-2</v>
      </c>
      <c r="AV25" s="46">
        <f t="shared" si="3"/>
        <v>53</v>
      </c>
      <c r="AX25" s="116" t="s">
        <v>19</v>
      </c>
      <c r="AY25" s="97">
        <v>255200</v>
      </c>
      <c r="AZ25" s="98">
        <v>100</v>
      </c>
      <c r="BA25" s="97">
        <v>166100</v>
      </c>
      <c r="BB25" s="98">
        <v>65.099999999999994</v>
      </c>
      <c r="BC25" s="187" t="b">
        <f t="shared" si="28"/>
        <v>1</v>
      </c>
    </row>
    <row r="26" spans="1:55" x14ac:dyDescent="0.2">
      <c r="A26" s="57" t="s">
        <v>638</v>
      </c>
      <c r="B26" s="2" t="str">
        <f>VLOOKUP(A26,'Auth Info'!A:B,2,FALSE)</f>
        <v>Cheshire East</v>
      </c>
      <c r="C26" s="14" t="str">
        <f>VLOOKUP($A26,'Auth Info'!$A:$G,3,FALSE)</f>
        <v>Cheshire East</v>
      </c>
      <c r="D26" s="121" t="str">
        <f>VLOOKUP($A26,'Auth Info'!$A:$G,4,FALSE)</f>
        <v>Rural-50</v>
      </c>
      <c r="E26" s="121" t="str">
        <f>VLOOKUP($A26,'Auth Info'!$A:$G,5,FALSE)</f>
        <v>Predominantly Rural</v>
      </c>
      <c r="F26" s="14" t="str">
        <f>VLOOKUP($A26,'Auth Info'!$A:$G,6,FALSE)</f>
        <v>Unitary</v>
      </c>
      <c r="G26" s="14" t="str">
        <f>VLOOKUP($A26,'Auth Info'!$A:$G,7,FALSE)</f>
        <v>Upper</v>
      </c>
      <c r="H26" s="65">
        <f>VLOOKUP(A26,'1'!F:H,2,FALSE)</f>
        <v>470</v>
      </c>
      <c r="I26" s="66">
        <f t="shared" si="4"/>
        <v>62</v>
      </c>
      <c r="J26" s="67" t="str">
        <f t="shared" si="5"/>
        <v/>
      </c>
      <c r="K26" s="66" t="str">
        <f t="shared" si="6"/>
        <v/>
      </c>
      <c r="L26" s="67">
        <f t="shared" si="7"/>
        <v>470</v>
      </c>
      <c r="M26" s="66">
        <f t="shared" si="8"/>
        <v>27</v>
      </c>
      <c r="N26" s="60"/>
      <c r="O26" s="189">
        <f t="shared" si="9"/>
        <v>0.626</v>
      </c>
      <c r="P26" s="74">
        <f t="shared" si="10"/>
        <v>25</v>
      </c>
      <c r="Q26" s="75" t="str">
        <f t="shared" si="11"/>
        <v/>
      </c>
      <c r="R26" s="74" t="str">
        <f t="shared" si="12"/>
        <v/>
      </c>
      <c r="S26" s="75">
        <f t="shared" si="0"/>
        <v>0.626</v>
      </c>
      <c r="T26" s="74">
        <f t="shared" si="13"/>
        <v>12</v>
      </c>
      <c r="U26" s="60"/>
      <c r="V26" s="80">
        <f>VLOOKUP(A26,'3'!A:C,3,FALSE)/100</f>
        <v>2.5000000000000001E-2</v>
      </c>
      <c r="W26" s="81">
        <f t="shared" si="14"/>
        <v>123</v>
      </c>
      <c r="X26" s="82" t="str">
        <f t="shared" si="15"/>
        <v/>
      </c>
      <c r="Y26" s="81" t="str">
        <f t="shared" si="16"/>
        <v/>
      </c>
      <c r="Z26" s="82">
        <f t="shared" si="1"/>
        <v>2.5000000000000001E-2</v>
      </c>
      <c r="AA26" s="81">
        <f t="shared" si="17"/>
        <v>43</v>
      </c>
      <c r="AB26" s="60"/>
      <c r="AC26" s="87">
        <f>VLOOKUP(A26,'4'!A:E,4,FALSE)/100</f>
        <v>0.182</v>
      </c>
      <c r="AD26" s="88">
        <f t="shared" si="18"/>
        <v>142</v>
      </c>
      <c r="AE26" s="89" t="str">
        <f t="shared" si="19"/>
        <v/>
      </c>
      <c r="AF26" s="88" t="str">
        <f t="shared" si="20"/>
        <v/>
      </c>
      <c r="AG26" s="89">
        <f t="shared" si="2"/>
        <v>0.182</v>
      </c>
      <c r="AH26" s="88">
        <f t="shared" si="21"/>
        <v>54</v>
      </c>
      <c r="AJ26" s="62">
        <f t="shared" si="22"/>
        <v>321</v>
      </c>
      <c r="AK26" s="59">
        <f t="shared" si="23"/>
        <v>90</v>
      </c>
      <c r="AM26" s="42" t="s">
        <v>169</v>
      </c>
      <c r="AN26" s="43" t="s">
        <v>2</v>
      </c>
      <c r="AO26" s="44">
        <v>35992</v>
      </c>
      <c r="AP26" s="44">
        <v>361500</v>
      </c>
      <c r="AQ26" s="45">
        <f t="shared" si="27"/>
        <v>9.9562932226832643E-2</v>
      </c>
      <c r="AR26" s="46">
        <f t="shared" si="24"/>
        <v>111</v>
      </c>
      <c r="AS26" s="47" t="str">
        <f t="shared" si="25"/>
        <v/>
      </c>
      <c r="AT26" s="46" t="str">
        <f t="shared" si="26"/>
        <v/>
      </c>
      <c r="AU26" s="48">
        <f t="shared" si="29"/>
        <v>9.9562932226832643E-2</v>
      </c>
      <c r="AV26" s="46">
        <f t="shared" si="3"/>
        <v>46</v>
      </c>
      <c r="AX26" s="116" t="s">
        <v>2</v>
      </c>
      <c r="AY26" s="97">
        <v>363800</v>
      </c>
      <c r="AZ26" s="98">
        <v>100</v>
      </c>
      <c r="BA26" s="97">
        <v>227800</v>
      </c>
      <c r="BB26" s="98">
        <v>62.6</v>
      </c>
      <c r="BC26" s="187" t="b">
        <f t="shared" si="28"/>
        <v>1</v>
      </c>
    </row>
    <row r="27" spans="1:55" x14ac:dyDescent="0.2">
      <c r="A27" s="2" t="s">
        <v>1139</v>
      </c>
      <c r="B27" s="2" t="str">
        <f>VLOOKUP(A27,'Auth Info'!A:B,2,FALSE)</f>
        <v>Cheshire West &amp; Chester</v>
      </c>
      <c r="C27" s="14" t="str">
        <f>VLOOKUP($A27,'Auth Info'!$A:$G,3,FALSE)</f>
        <v>Cheshire West &amp; Chester</v>
      </c>
      <c r="D27" s="121" t="str">
        <f>VLOOKUP($A27,'Auth Info'!$A:$G,4,FALSE)</f>
        <v>Significant Rural</v>
      </c>
      <c r="E27" s="121" t="str">
        <f>VLOOKUP($A27,'Auth Info'!$A:$G,5,FALSE)</f>
        <v>Significant Rural</v>
      </c>
      <c r="F27" s="14" t="str">
        <f>VLOOKUP($A27,'Auth Info'!$A:$G,6,FALSE)</f>
        <v>Unitary</v>
      </c>
      <c r="G27" s="14" t="str">
        <f>VLOOKUP($A27,'Auth Info'!$A:$G,7,FALSE)</f>
        <v>Upper</v>
      </c>
      <c r="H27" s="65">
        <f>VLOOKUP(A27,'1'!F:H,2,FALSE)</f>
        <v>465.2</v>
      </c>
      <c r="I27" s="66">
        <f t="shared" si="4"/>
        <v>54</v>
      </c>
      <c r="J27" s="67" t="str">
        <f t="shared" si="5"/>
        <v/>
      </c>
      <c r="K27" s="66" t="str">
        <f t="shared" si="6"/>
        <v/>
      </c>
      <c r="L27" s="67">
        <f t="shared" si="7"/>
        <v>465.2</v>
      </c>
      <c r="M27" s="66">
        <f t="shared" si="8"/>
        <v>21</v>
      </c>
      <c r="N27" s="60"/>
      <c r="O27" s="189">
        <f t="shared" si="9"/>
        <v>0.63400000000000001</v>
      </c>
      <c r="P27" s="74">
        <f t="shared" si="10"/>
        <v>44</v>
      </c>
      <c r="Q27" s="75" t="str">
        <f t="shared" si="11"/>
        <v/>
      </c>
      <c r="R27" s="74" t="str">
        <f t="shared" si="12"/>
        <v/>
      </c>
      <c r="S27" s="75">
        <f t="shared" si="0"/>
        <v>0.63400000000000001</v>
      </c>
      <c r="T27" s="74">
        <f t="shared" si="13"/>
        <v>20</v>
      </c>
      <c r="U27" s="60"/>
      <c r="V27" s="80">
        <f>VLOOKUP(A27,'3'!A:C,3,FALSE)/100</f>
        <v>3.2000000000000001E-2</v>
      </c>
      <c r="W27" s="81">
        <f t="shared" si="14"/>
        <v>93</v>
      </c>
      <c r="X27" s="82" t="str">
        <f t="shared" si="15"/>
        <v/>
      </c>
      <c r="Y27" s="81" t="str">
        <f t="shared" si="16"/>
        <v/>
      </c>
      <c r="Z27" s="82">
        <f t="shared" si="1"/>
        <v>3.2000000000000001E-2</v>
      </c>
      <c r="AA27" s="81">
        <f t="shared" si="17"/>
        <v>37</v>
      </c>
      <c r="AB27" s="60"/>
      <c r="AC27" s="87">
        <f>VLOOKUP(A27,'4'!A:E,4,FALSE)/100</f>
        <v>0.253</v>
      </c>
      <c r="AD27" s="88">
        <f t="shared" si="18"/>
        <v>64</v>
      </c>
      <c r="AE27" s="89" t="str">
        <f t="shared" si="19"/>
        <v/>
      </c>
      <c r="AF27" s="88" t="str">
        <f t="shared" si="20"/>
        <v/>
      </c>
      <c r="AG27" s="89">
        <f t="shared" si="2"/>
        <v>0.253</v>
      </c>
      <c r="AH27" s="88">
        <f t="shared" si="21"/>
        <v>24</v>
      </c>
      <c r="AJ27" s="62">
        <f t="shared" si="22"/>
        <v>270</v>
      </c>
      <c r="AK27" s="59">
        <f t="shared" si="23"/>
        <v>60</v>
      </c>
      <c r="AM27" s="42" t="s">
        <v>169</v>
      </c>
      <c r="AN27" s="43" t="s">
        <v>51</v>
      </c>
      <c r="AO27" s="44">
        <v>36401</v>
      </c>
      <c r="AP27" s="44">
        <v>328600</v>
      </c>
      <c r="AQ27" s="45">
        <f t="shared" si="27"/>
        <v>0.11077601947656726</v>
      </c>
      <c r="AR27" s="46">
        <f t="shared" si="24"/>
        <v>79</v>
      </c>
      <c r="AS27" s="47" t="str">
        <f t="shared" si="25"/>
        <v/>
      </c>
      <c r="AT27" s="46" t="str">
        <f t="shared" si="26"/>
        <v/>
      </c>
      <c r="AU27" s="48">
        <f t="shared" si="29"/>
        <v>0.11077601947656726</v>
      </c>
      <c r="AV27" s="46">
        <f t="shared" si="3"/>
        <v>36</v>
      </c>
      <c r="AX27" s="116" t="s">
        <v>1228</v>
      </c>
      <c r="AY27" s="97">
        <v>327300</v>
      </c>
      <c r="AZ27" s="98">
        <v>100</v>
      </c>
      <c r="BA27" s="97">
        <v>207600</v>
      </c>
      <c r="BB27" s="98">
        <v>63.4</v>
      </c>
      <c r="BC27" s="187" t="b">
        <f t="shared" si="28"/>
        <v>0</v>
      </c>
    </row>
    <row r="28" spans="1:55" x14ac:dyDescent="0.2">
      <c r="A28" s="2" t="s">
        <v>645</v>
      </c>
      <c r="B28" s="2" t="str">
        <f>VLOOKUP(A28,'Auth Info'!A:B,2,FALSE)</f>
        <v>City of London</v>
      </c>
      <c r="C28" s="14" t="str">
        <f>VLOOKUP($A28,'Auth Info'!$A:$G,3,FALSE)</f>
        <v>City of London</v>
      </c>
      <c r="D28" s="121" t="str">
        <f>VLOOKUP($A28,'Auth Info'!$A:$G,4,FALSE)</f>
        <v>MU</v>
      </c>
      <c r="E28" s="121" t="str">
        <f>VLOOKUP($A28,'Auth Info'!$A:$G,5,FALSE)</f>
        <v>Urban</v>
      </c>
      <c r="F28" s="14" t="str">
        <f>VLOOKUP($A28,'Auth Info'!$A:$G,6,FALSE)</f>
        <v>London</v>
      </c>
      <c r="G28" s="14" t="str">
        <f>VLOOKUP($A28,'Auth Info'!$A:$G,7,FALSE)</f>
        <v>Upper</v>
      </c>
      <c r="H28" s="65">
        <f>VLOOKUP(A28,'1'!F:H,2,FALSE)</f>
        <v>980.8</v>
      </c>
      <c r="I28" s="66">
        <f t="shared" si="4"/>
        <v>151</v>
      </c>
      <c r="J28" s="67">
        <f t="shared" si="5"/>
        <v>980.8</v>
      </c>
      <c r="K28" s="66">
        <f t="shared" si="6"/>
        <v>106</v>
      </c>
      <c r="L28" s="67" t="str">
        <f t="shared" si="7"/>
        <v/>
      </c>
      <c r="M28" s="66" t="str">
        <f t="shared" si="8"/>
        <v/>
      </c>
      <c r="N28" s="60"/>
      <c r="O28" s="189">
        <f t="shared" si="9"/>
        <v>0.82299999999999995</v>
      </c>
      <c r="P28" s="74">
        <f t="shared" si="10"/>
        <v>151</v>
      </c>
      <c r="Q28" s="75">
        <f t="shared" si="11"/>
        <v>0.82299999999999995</v>
      </c>
      <c r="R28" s="74">
        <f t="shared" si="12"/>
        <v>106</v>
      </c>
      <c r="S28" s="75" t="str">
        <f t="shared" si="0"/>
        <v/>
      </c>
      <c r="T28" s="74" t="str">
        <f t="shared" si="13"/>
        <v/>
      </c>
      <c r="U28" s="60"/>
      <c r="V28" s="80">
        <f>VLOOKUP(A28,'3'!A:C,3,FALSE)/100</f>
        <v>1.2E-2</v>
      </c>
      <c r="W28" s="81">
        <f t="shared" si="14"/>
        <v>151</v>
      </c>
      <c r="X28" s="82">
        <f t="shared" si="15"/>
        <v>1.2E-2</v>
      </c>
      <c r="Y28" s="81">
        <f t="shared" si="16"/>
        <v>106</v>
      </c>
      <c r="Z28" s="82" t="str">
        <f t="shared" si="1"/>
        <v/>
      </c>
      <c r="AA28" s="81" t="str">
        <f t="shared" si="17"/>
        <v/>
      </c>
      <c r="AB28" s="60"/>
      <c r="AC28" s="87">
        <v>0</v>
      </c>
      <c r="AD28" s="88">
        <f t="shared" si="18"/>
        <v>151</v>
      </c>
      <c r="AE28" s="89">
        <f t="shared" si="19"/>
        <v>0</v>
      </c>
      <c r="AF28" s="88">
        <f t="shared" si="20"/>
        <v>106</v>
      </c>
      <c r="AG28" s="89" t="str">
        <f t="shared" si="2"/>
        <v/>
      </c>
      <c r="AH28" s="88" t="str">
        <f t="shared" si="21"/>
        <v/>
      </c>
      <c r="AJ28" s="62">
        <f t="shared" si="22"/>
        <v>454</v>
      </c>
      <c r="AK28" s="59">
        <f t="shared" si="23"/>
        <v>142</v>
      </c>
      <c r="AM28" s="42" t="s">
        <v>169</v>
      </c>
      <c r="AN28" s="43" t="s">
        <v>110</v>
      </c>
      <c r="AO28" s="44">
        <v>12005</v>
      </c>
      <c r="AP28" s="44">
        <v>7900</v>
      </c>
      <c r="AQ28" s="45">
        <f t="shared" si="27"/>
        <v>1.5196202531645571</v>
      </c>
      <c r="AR28" s="46">
        <f t="shared" si="24"/>
        <v>1</v>
      </c>
      <c r="AS28" s="47">
        <f t="shared" si="25"/>
        <v>1.5196202531645571</v>
      </c>
      <c r="AT28" s="46">
        <f t="shared" si="26"/>
        <v>1</v>
      </c>
      <c r="AU28" s="48" t="str">
        <f t="shared" si="29"/>
        <v/>
      </c>
      <c r="AV28" s="46" t="str">
        <f t="shared" si="3"/>
        <v/>
      </c>
      <c r="AX28" s="116" t="s">
        <v>110</v>
      </c>
      <c r="AY28" s="97">
        <v>11700</v>
      </c>
      <c r="AZ28" s="98">
        <v>100</v>
      </c>
      <c r="BA28" s="97">
        <v>9600</v>
      </c>
      <c r="BB28" s="98">
        <v>82.3</v>
      </c>
      <c r="BC28" s="187" t="b">
        <f t="shared" si="28"/>
        <v>1</v>
      </c>
    </row>
    <row r="29" spans="1:55" x14ac:dyDescent="0.2">
      <c r="A29" s="57" t="s">
        <v>654</v>
      </c>
      <c r="B29" s="2" t="str">
        <f>VLOOKUP(A29,'Auth Info'!A:B,2,FALSE)</f>
        <v>Cornwall</v>
      </c>
      <c r="C29" s="14" t="str">
        <f>VLOOKUP($A29,'Auth Info'!$A:$G,3,FALSE)</f>
        <v>Cornwall</v>
      </c>
      <c r="D29" s="121" t="str">
        <f>VLOOKUP($A29,'Auth Info'!$A:$G,4,FALSE)</f>
        <v>Rural-80</v>
      </c>
      <c r="E29" s="121" t="str">
        <f>VLOOKUP($A29,'Auth Info'!$A:$G,5,FALSE)</f>
        <v>Predominantly Rural</v>
      </c>
      <c r="F29" s="14" t="str">
        <f>VLOOKUP($A29,'Auth Info'!$A:$G,6,FALSE)</f>
        <v>Unitary</v>
      </c>
      <c r="G29" s="14" t="str">
        <f>VLOOKUP($A29,'Auth Info'!$A:$G,7,FALSE)</f>
        <v>Upper</v>
      </c>
      <c r="H29" s="65">
        <f>VLOOKUP(A29,'1'!F:H,2,FALSE)</f>
        <v>409.1</v>
      </c>
      <c r="I29" s="66">
        <f t="shared" si="4"/>
        <v>5</v>
      </c>
      <c r="J29" s="67" t="str">
        <f t="shared" si="5"/>
        <v/>
      </c>
      <c r="K29" s="66" t="str">
        <f t="shared" si="6"/>
        <v/>
      </c>
      <c r="L29" s="67">
        <f t="shared" si="7"/>
        <v>409.1</v>
      </c>
      <c r="M29" s="66">
        <f t="shared" si="8"/>
        <v>4</v>
      </c>
      <c r="N29" s="60"/>
      <c r="O29" s="189">
        <f t="shared" si="9"/>
        <v>0.61299999999999999</v>
      </c>
      <c r="P29" s="74">
        <f t="shared" si="10"/>
        <v>11</v>
      </c>
      <c r="Q29" s="75" t="str">
        <f t="shared" si="11"/>
        <v/>
      </c>
      <c r="R29" s="74" t="str">
        <f t="shared" si="12"/>
        <v/>
      </c>
      <c r="S29" s="75">
        <f t="shared" si="0"/>
        <v>0.61299999999999999</v>
      </c>
      <c r="T29" s="74">
        <f t="shared" si="13"/>
        <v>6</v>
      </c>
      <c r="U29" s="60"/>
      <c r="V29" s="80">
        <f>VLOOKUP(A29,'3'!A:C,3,FALSE)/100</f>
        <v>2.8999999999999998E-2</v>
      </c>
      <c r="W29" s="81">
        <f t="shared" si="14"/>
        <v>110</v>
      </c>
      <c r="X29" s="82" t="str">
        <f t="shared" si="15"/>
        <v/>
      </c>
      <c r="Y29" s="81" t="str">
        <f t="shared" si="16"/>
        <v/>
      </c>
      <c r="Z29" s="82">
        <f t="shared" si="1"/>
        <v>2.8999999999999998E-2</v>
      </c>
      <c r="AA29" s="81">
        <f t="shared" si="17"/>
        <v>40</v>
      </c>
      <c r="AB29" s="60"/>
      <c r="AC29" s="87">
        <f>VLOOKUP(A29,'4'!A:E,4,FALSE)/100</f>
        <v>0.24399999999999999</v>
      </c>
      <c r="AD29" s="88">
        <f t="shared" si="18"/>
        <v>75</v>
      </c>
      <c r="AE29" s="89" t="str">
        <f t="shared" si="19"/>
        <v/>
      </c>
      <c r="AF29" s="88" t="str">
        <f t="shared" si="20"/>
        <v/>
      </c>
      <c r="AG29" s="89">
        <f t="shared" si="2"/>
        <v>0.24399999999999999</v>
      </c>
      <c r="AH29" s="88">
        <f t="shared" si="21"/>
        <v>28</v>
      </c>
      <c r="AJ29" s="62">
        <f t="shared" si="22"/>
        <v>211</v>
      </c>
      <c r="AK29" s="59">
        <f t="shared" si="23"/>
        <v>26</v>
      </c>
      <c r="AM29" s="42" t="s">
        <v>169</v>
      </c>
      <c r="AN29" s="43" t="s">
        <v>6</v>
      </c>
      <c r="AO29" s="44">
        <v>57415</v>
      </c>
      <c r="AP29" s="44">
        <v>532200</v>
      </c>
      <c r="AQ29" s="45">
        <f t="shared" si="27"/>
        <v>0.10788237504697482</v>
      </c>
      <c r="AR29" s="46">
        <f t="shared" si="24"/>
        <v>85</v>
      </c>
      <c r="AS29" s="47" t="str">
        <f t="shared" si="25"/>
        <v/>
      </c>
      <c r="AT29" s="46" t="str">
        <f t="shared" si="26"/>
        <v/>
      </c>
      <c r="AU29" s="48">
        <f t="shared" si="29"/>
        <v>0.10788237504697482</v>
      </c>
      <c r="AV29" s="46">
        <f t="shared" si="3"/>
        <v>39</v>
      </c>
      <c r="AX29" s="116" t="s">
        <v>6</v>
      </c>
      <c r="AY29" s="97">
        <v>535300</v>
      </c>
      <c r="AZ29" s="98">
        <v>100</v>
      </c>
      <c r="BA29" s="97">
        <v>328400</v>
      </c>
      <c r="BB29" s="98">
        <v>61.3</v>
      </c>
      <c r="BC29" s="187" t="b">
        <f t="shared" si="28"/>
        <v>1</v>
      </c>
    </row>
    <row r="30" spans="1:55" x14ac:dyDescent="0.2">
      <c r="A30" s="57" t="s">
        <v>657</v>
      </c>
      <c r="B30" s="2" t="str">
        <f>VLOOKUP(A30,'Auth Info'!A:B,2,FALSE)</f>
        <v>County Durham</v>
      </c>
      <c r="C30" s="14" t="str">
        <f>VLOOKUP($A30,'Auth Info'!$A:$G,3,FALSE)</f>
        <v>Durham</v>
      </c>
      <c r="D30" s="121" t="str">
        <f>VLOOKUP($A30,'Auth Info'!$A:$G,4,FALSE)</f>
        <v>Rural-50</v>
      </c>
      <c r="E30" s="121" t="str">
        <f>VLOOKUP($A30,'Auth Info'!$A:$G,5,FALSE)</f>
        <v>Predominantly Rural</v>
      </c>
      <c r="F30" s="14" t="str">
        <f>VLOOKUP($A30,'Auth Info'!$A:$G,6,FALSE)</f>
        <v>Unitary</v>
      </c>
      <c r="G30" s="14" t="str">
        <f>VLOOKUP($A30,'Auth Info'!$A:$G,7,FALSE)</f>
        <v>Upper</v>
      </c>
      <c r="H30" s="65">
        <f>VLOOKUP(A30,'1'!F:H,2,FALSE)</f>
        <v>417.9</v>
      </c>
      <c r="I30" s="66">
        <f t="shared" si="4"/>
        <v>8</v>
      </c>
      <c r="J30" s="67" t="str">
        <f t="shared" si="5"/>
        <v/>
      </c>
      <c r="K30" s="66" t="str">
        <f t="shared" si="6"/>
        <v/>
      </c>
      <c r="L30" s="67">
        <f t="shared" si="7"/>
        <v>417.9</v>
      </c>
      <c r="M30" s="66">
        <f t="shared" si="8"/>
        <v>5</v>
      </c>
      <c r="N30" s="60"/>
      <c r="O30" s="189">
        <f t="shared" si="9"/>
        <v>0.64900000000000002</v>
      </c>
      <c r="P30" s="74">
        <f t="shared" si="10"/>
        <v>82</v>
      </c>
      <c r="Q30" s="75" t="str">
        <f t="shared" si="11"/>
        <v/>
      </c>
      <c r="R30" s="74" t="str">
        <f t="shared" si="12"/>
        <v/>
      </c>
      <c r="S30" s="75">
        <f t="shared" si="0"/>
        <v>0.64900000000000002</v>
      </c>
      <c r="T30" s="74">
        <f t="shared" si="13"/>
        <v>27</v>
      </c>
      <c r="U30" s="60"/>
      <c r="V30" s="80">
        <f>VLOOKUP(A30,'3'!A:C,3,FALSE)/100</f>
        <v>0.04</v>
      </c>
      <c r="W30" s="81">
        <f t="shared" si="14"/>
        <v>71</v>
      </c>
      <c r="X30" s="82" t="str">
        <f t="shared" si="15"/>
        <v/>
      </c>
      <c r="Y30" s="81" t="str">
        <f t="shared" si="16"/>
        <v/>
      </c>
      <c r="Z30" s="82">
        <f t="shared" si="1"/>
        <v>0.04</v>
      </c>
      <c r="AA30" s="81">
        <f t="shared" si="17"/>
        <v>24</v>
      </c>
      <c r="AB30" s="60"/>
      <c r="AC30" s="87">
        <f>VLOOKUP(A30,'4'!A:E,4,FALSE)/100</f>
        <v>0.28399999999999997</v>
      </c>
      <c r="AD30" s="88">
        <f t="shared" si="18"/>
        <v>24</v>
      </c>
      <c r="AE30" s="89" t="str">
        <f t="shared" si="19"/>
        <v/>
      </c>
      <c r="AF30" s="88" t="str">
        <f t="shared" si="20"/>
        <v/>
      </c>
      <c r="AG30" s="89">
        <f t="shared" si="2"/>
        <v>0.28399999999999997</v>
      </c>
      <c r="AH30" s="88">
        <f t="shared" si="21"/>
        <v>7</v>
      </c>
      <c r="AJ30" s="62">
        <f t="shared" si="22"/>
        <v>254</v>
      </c>
      <c r="AK30" s="59">
        <f t="shared" si="23"/>
        <v>52</v>
      </c>
      <c r="AM30" s="42" t="s">
        <v>169</v>
      </c>
      <c r="AN30" s="43" t="s">
        <v>0</v>
      </c>
      <c r="AO30" s="44">
        <v>53609</v>
      </c>
      <c r="AP30" s="44">
        <v>508500</v>
      </c>
      <c r="AQ30" s="45">
        <f t="shared" si="27"/>
        <v>0.10542576204523108</v>
      </c>
      <c r="AR30" s="46">
        <f t="shared" si="24"/>
        <v>93</v>
      </c>
      <c r="AS30" s="47" t="str">
        <f t="shared" si="25"/>
        <v/>
      </c>
      <c r="AT30" s="46" t="str">
        <f t="shared" si="26"/>
        <v/>
      </c>
      <c r="AU30" s="48">
        <f t="shared" si="29"/>
        <v>0.10542576204523108</v>
      </c>
      <c r="AV30" s="46">
        <f t="shared" si="3"/>
        <v>41</v>
      </c>
      <c r="AX30" s="116" t="s">
        <v>0</v>
      </c>
      <c r="AY30" s="97">
        <v>510800</v>
      </c>
      <c r="AZ30" s="98">
        <v>100</v>
      </c>
      <c r="BA30" s="97">
        <v>331300</v>
      </c>
      <c r="BB30" s="98">
        <v>64.900000000000006</v>
      </c>
      <c r="BC30" s="187" t="b">
        <f t="shared" si="28"/>
        <v>1</v>
      </c>
    </row>
    <row r="31" spans="1:55" x14ac:dyDescent="0.2">
      <c r="A31" s="2" t="s">
        <v>659</v>
      </c>
      <c r="B31" s="2" t="str">
        <f>VLOOKUP(A31,'Auth Info'!A:B,2,FALSE)</f>
        <v>Coventry</v>
      </c>
      <c r="C31" s="14" t="str">
        <f>VLOOKUP($A31,'Auth Info'!$A:$G,3,FALSE)</f>
        <v>Coventry</v>
      </c>
      <c r="D31" s="121" t="str">
        <f>VLOOKUP($A31,'Auth Info'!$A:$G,4,FALSE)</f>
        <v>LU</v>
      </c>
      <c r="E31" s="121" t="str">
        <f>VLOOKUP($A31,'Auth Info'!$A:$G,5,FALSE)</f>
        <v>Urban</v>
      </c>
      <c r="F31" s="14" t="str">
        <f>VLOOKUP($A31,'Auth Info'!$A:$G,6,FALSE)</f>
        <v>Met</v>
      </c>
      <c r="G31" s="14" t="str">
        <f>VLOOKUP($A31,'Auth Info'!$A:$G,7,FALSE)</f>
        <v>Upper</v>
      </c>
      <c r="H31" s="65">
        <f>VLOOKUP(A31,'1'!F:H,2,FALSE)</f>
        <v>510.7</v>
      </c>
      <c r="I31" s="66">
        <f t="shared" si="4"/>
        <v>101</v>
      </c>
      <c r="J31" s="67">
        <f t="shared" si="5"/>
        <v>510.7</v>
      </c>
      <c r="K31" s="66">
        <f t="shared" si="6"/>
        <v>61</v>
      </c>
      <c r="L31" s="67" t="str">
        <f t="shared" si="7"/>
        <v/>
      </c>
      <c r="M31" s="66" t="str">
        <f t="shared" si="8"/>
        <v/>
      </c>
      <c r="N31" s="60"/>
      <c r="O31" s="189">
        <f t="shared" si="9"/>
        <v>0.66099999999999992</v>
      </c>
      <c r="P31" s="74">
        <f t="shared" si="10"/>
        <v>105</v>
      </c>
      <c r="Q31" s="75">
        <f t="shared" si="11"/>
        <v>0.66099999999999992</v>
      </c>
      <c r="R31" s="74">
        <f t="shared" si="12"/>
        <v>60</v>
      </c>
      <c r="S31" s="75" t="str">
        <f t="shared" si="0"/>
        <v/>
      </c>
      <c r="T31" s="74" t="str">
        <f t="shared" si="13"/>
        <v/>
      </c>
      <c r="U31" s="60"/>
      <c r="V31" s="80">
        <f>VLOOKUP(A31,'3'!A:C,3,FALSE)/100</f>
        <v>0.05</v>
      </c>
      <c r="W31" s="81">
        <f t="shared" si="14"/>
        <v>34</v>
      </c>
      <c r="X31" s="82">
        <f t="shared" si="15"/>
        <v>0.05</v>
      </c>
      <c r="Y31" s="81">
        <f t="shared" si="16"/>
        <v>33</v>
      </c>
      <c r="Z31" s="82" t="str">
        <f t="shared" si="1"/>
        <v/>
      </c>
      <c r="AA31" s="81" t="str">
        <f t="shared" si="17"/>
        <v/>
      </c>
      <c r="AB31" s="60"/>
      <c r="AC31" s="87">
        <f>VLOOKUP(A31,'4'!A:E,4,FALSE)/100</f>
        <v>0.29899999999999999</v>
      </c>
      <c r="AD31" s="88">
        <f t="shared" si="18"/>
        <v>11</v>
      </c>
      <c r="AE31" s="89">
        <f t="shared" si="19"/>
        <v>0.29899999999999999</v>
      </c>
      <c r="AF31" s="88">
        <f t="shared" si="20"/>
        <v>11</v>
      </c>
      <c r="AG31" s="89" t="str">
        <f t="shared" si="2"/>
        <v/>
      </c>
      <c r="AH31" s="88" t="str">
        <f t="shared" si="21"/>
        <v/>
      </c>
      <c r="AJ31" s="62">
        <f t="shared" si="22"/>
        <v>274</v>
      </c>
      <c r="AK31" s="59">
        <f t="shared" si="23"/>
        <v>63</v>
      </c>
      <c r="AM31" s="42" t="s">
        <v>169</v>
      </c>
      <c r="AN31" s="43" t="s">
        <v>95</v>
      </c>
      <c r="AO31" s="44">
        <v>42117</v>
      </c>
      <c r="AP31" s="44">
        <v>309800</v>
      </c>
      <c r="AQ31" s="45">
        <f t="shared" si="27"/>
        <v>0.1359489993544222</v>
      </c>
      <c r="AR31" s="46">
        <f t="shared" si="24"/>
        <v>34</v>
      </c>
      <c r="AS31" s="47">
        <f t="shared" si="25"/>
        <v>0.1359489993544222</v>
      </c>
      <c r="AT31" s="46">
        <f t="shared" si="26"/>
        <v>30</v>
      </c>
      <c r="AU31" s="48" t="str">
        <f t="shared" si="29"/>
        <v/>
      </c>
      <c r="AV31" s="46" t="str">
        <f t="shared" si="3"/>
        <v/>
      </c>
      <c r="AX31" s="116" t="s">
        <v>95</v>
      </c>
      <c r="AY31" s="97">
        <v>315700</v>
      </c>
      <c r="AZ31" s="98">
        <v>100</v>
      </c>
      <c r="BA31" s="97">
        <v>208700</v>
      </c>
      <c r="BB31" s="98">
        <v>66.099999999999994</v>
      </c>
      <c r="BC31" s="187" t="b">
        <f t="shared" si="28"/>
        <v>1</v>
      </c>
    </row>
    <row r="32" spans="1:55" x14ac:dyDescent="0.2">
      <c r="A32" s="2" t="s">
        <v>663</v>
      </c>
      <c r="B32" s="2" t="str">
        <f>VLOOKUP(A32,'Auth Info'!A:B,2,FALSE)</f>
        <v>Croydon</v>
      </c>
      <c r="C32" s="14" t="str">
        <f>VLOOKUP($A32,'Auth Info'!$A:$G,3,FALSE)</f>
        <v>Croydon</v>
      </c>
      <c r="D32" s="121" t="str">
        <f>VLOOKUP($A32,'Auth Info'!$A:$G,4,FALSE)</f>
        <v>MU</v>
      </c>
      <c r="E32" s="121" t="str">
        <f>VLOOKUP($A32,'Auth Info'!$A:$G,5,FALSE)</f>
        <v>Urban</v>
      </c>
      <c r="F32" s="14" t="str">
        <f>VLOOKUP($A32,'Auth Info'!$A:$G,6,FALSE)</f>
        <v>London</v>
      </c>
      <c r="G32" s="14" t="str">
        <f>VLOOKUP($A32,'Auth Info'!$A:$G,7,FALSE)</f>
        <v>Upper</v>
      </c>
      <c r="H32" s="65">
        <f>VLOOKUP(A32,'1'!F:H,2,FALSE)</f>
        <v>558.5</v>
      </c>
      <c r="I32" s="66">
        <f t="shared" si="4"/>
        <v>124</v>
      </c>
      <c r="J32" s="67">
        <f t="shared" si="5"/>
        <v>558.5</v>
      </c>
      <c r="K32" s="66">
        <f t="shared" si="6"/>
        <v>80</v>
      </c>
      <c r="L32" s="67" t="str">
        <f t="shared" si="7"/>
        <v/>
      </c>
      <c r="M32" s="66" t="str">
        <f t="shared" si="8"/>
        <v/>
      </c>
      <c r="N32" s="60"/>
      <c r="O32" s="189">
        <f t="shared" si="9"/>
        <v>0.66</v>
      </c>
      <c r="P32" s="74">
        <f t="shared" si="10"/>
        <v>104</v>
      </c>
      <c r="Q32" s="75">
        <f t="shared" si="11"/>
        <v>0.66</v>
      </c>
      <c r="R32" s="74">
        <f t="shared" si="12"/>
        <v>59</v>
      </c>
      <c r="S32" s="75" t="str">
        <f t="shared" si="0"/>
        <v/>
      </c>
      <c r="T32" s="74" t="str">
        <f t="shared" si="13"/>
        <v/>
      </c>
      <c r="U32" s="60"/>
      <c r="V32" s="80">
        <f>VLOOKUP(A32,'3'!A:C,3,FALSE)/100</f>
        <v>4.2999999999999997E-2</v>
      </c>
      <c r="W32" s="81">
        <f t="shared" si="14"/>
        <v>61</v>
      </c>
      <c r="X32" s="82">
        <f t="shared" si="15"/>
        <v>4.2999999999999997E-2</v>
      </c>
      <c r="Y32" s="81">
        <f t="shared" si="16"/>
        <v>58</v>
      </c>
      <c r="Z32" s="82" t="str">
        <f t="shared" si="1"/>
        <v/>
      </c>
      <c r="AA32" s="81" t="str">
        <f t="shared" si="17"/>
        <v/>
      </c>
      <c r="AB32" s="60"/>
      <c r="AC32" s="87">
        <f>VLOOKUP(A32,'4'!A:E,4,FALSE)/100</f>
        <v>0.17699999999999999</v>
      </c>
      <c r="AD32" s="88">
        <f t="shared" si="18"/>
        <v>144</v>
      </c>
      <c r="AE32" s="89">
        <f t="shared" si="19"/>
        <v>0.17699999999999999</v>
      </c>
      <c r="AF32" s="88">
        <f t="shared" si="20"/>
        <v>99</v>
      </c>
      <c r="AG32" s="89" t="str">
        <f t="shared" si="2"/>
        <v/>
      </c>
      <c r="AH32" s="88" t="str">
        <f t="shared" si="21"/>
        <v/>
      </c>
      <c r="AJ32" s="62">
        <f t="shared" si="22"/>
        <v>359</v>
      </c>
      <c r="AK32" s="59">
        <f t="shared" si="23"/>
        <v>106</v>
      </c>
      <c r="AM32" s="42" t="s">
        <v>169</v>
      </c>
      <c r="AN32" s="43" t="s">
        <v>128</v>
      </c>
      <c r="AO32" s="44">
        <v>38998</v>
      </c>
      <c r="AP32" s="44">
        <v>341800</v>
      </c>
      <c r="AQ32" s="45">
        <f t="shared" si="27"/>
        <v>0.11409596255119953</v>
      </c>
      <c r="AR32" s="46">
        <f t="shared" si="24"/>
        <v>70</v>
      </c>
      <c r="AS32" s="47">
        <f t="shared" si="25"/>
        <v>0.11409596255119953</v>
      </c>
      <c r="AT32" s="46">
        <f t="shared" si="26"/>
        <v>55</v>
      </c>
      <c r="AU32" s="48" t="str">
        <f t="shared" si="29"/>
        <v/>
      </c>
      <c r="AV32" s="46" t="str">
        <f t="shared" si="3"/>
        <v/>
      </c>
      <c r="AX32" s="116" t="s">
        <v>128</v>
      </c>
      <c r="AY32" s="97">
        <v>345600</v>
      </c>
      <c r="AZ32" s="98">
        <v>100</v>
      </c>
      <c r="BA32" s="97">
        <v>228000</v>
      </c>
      <c r="BB32" s="98">
        <v>66</v>
      </c>
      <c r="BC32" s="187" t="b">
        <f t="shared" si="28"/>
        <v>1</v>
      </c>
    </row>
    <row r="33" spans="1:55" x14ac:dyDescent="0.2">
      <c r="A33" s="57" t="s">
        <v>665</v>
      </c>
      <c r="B33" s="2" t="str">
        <f>VLOOKUP(A33,'Auth Info'!A:B,2,FALSE)</f>
        <v>Cumbria</v>
      </c>
      <c r="C33" s="14" t="str">
        <f>VLOOKUP($A33,'Auth Info'!$A:$G,3,FALSE)</f>
        <v>Cumbria CC</v>
      </c>
      <c r="D33" s="121">
        <f>VLOOKUP($A33,'Auth Info'!$A:$G,4,FALSE)</f>
        <v>0</v>
      </c>
      <c r="E33" s="121" t="str">
        <f>VLOOKUP($A33,'Auth Info'!$A:$G,5,FALSE)</f>
        <v>Predominantly Rural</v>
      </c>
      <c r="F33" s="14" t="str">
        <f>VLOOKUP($A33,'Auth Info'!$A:$G,6,FALSE)</f>
        <v>County</v>
      </c>
      <c r="G33" s="14" t="str">
        <f>VLOOKUP($A33,'Auth Info'!$A:$G,7,FALSE)</f>
        <v>Upper</v>
      </c>
      <c r="H33" s="65">
        <f>VLOOKUP(A33,'1'!F:H,2,FALSE)</f>
        <v>429.4</v>
      </c>
      <c r="I33" s="66">
        <f t="shared" si="4"/>
        <v>16</v>
      </c>
      <c r="J33" s="67" t="str">
        <f t="shared" si="5"/>
        <v/>
      </c>
      <c r="K33" s="66" t="str">
        <f t="shared" si="6"/>
        <v/>
      </c>
      <c r="L33" s="67" t="str">
        <f t="shared" si="7"/>
        <v/>
      </c>
      <c r="M33" s="66" t="str">
        <f t="shared" si="8"/>
        <v/>
      </c>
      <c r="N33" s="60"/>
      <c r="O33" s="189">
        <f t="shared" si="9"/>
        <v>0.626</v>
      </c>
      <c r="P33" s="74">
        <f t="shared" si="10"/>
        <v>25</v>
      </c>
      <c r="Q33" s="75" t="str">
        <f t="shared" si="11"/>
        <v/>
      </c>
      <c r="R33" s="74" t="str">
        <f t="shared" si="12"/>
        <v/>
      </c>
      <c r="S33" s="75" t="str">
        <f t="shared" si="0"/>
        <v/>
      </c>
      <c r="T33" s="74" t="str">
        <f t="shared" si="13"/>
        <v/>
      </c>
      <c r="U33" s="60"/>
      <c r="V33" s="80">
        <f>VLOOKUP(A33,'3'!A:C,3,FALSE)/100</f>
        <v>2.7999999999999997E-2</v>
      </c>
      <c r="W33" s="81">
        <f t="shared" si="14"/>
        <v>113</v>
      </c>
      <c r="X33" s="82" t="str">
        <f t="shared" si="15"/>
        <v/>
      </c>
      <c r="Y33" s="81" t="str">
        <f t="shared" si="16"/>
        <v/>
      </c>
      <c r="Z33" s="82" t="str">
        <f t="shared" si="1"/>
        <v/>
      </c>
      <c r="AA33" s="81" t="str">
        <f t="shared" si="17"/>
        <v/>
      </c>
      <c r="AB33" s="60"/>
      <c r="AC33" s="87">
        <f>VLOOKUP(A33,'4'!A:E,4,FALSE)/100</f>
        <v>0.20699999999999999</v>
      </c>
      <c r="AD33" s="88">
        <f t="shared" si="18"/>
        <v>126</v>
      </c>
      <c r="AE33" s="89" t="str">
        <f t="shared" si="19"/>
        <v/>
      </c>
      <c r="AF33" s="88" t="str">
        <f t="shared" si="20"/>
        <v/>
      </c>
      <c r="AG33" s="89" t="str">
        <f t="shared" si="2"/>
        <v/>
      </c>
      <c r="AH33" s="88" t="str">
        <f t="shared" si="21"/>
        <v/>
      </c>
      <c r="AJ33" s="62">
        <f t="shared" si="22"/>
        <v>246</v>
      </c>
      <c r="AK33" s="59">
        <f t="shared" si="23"/>
        <v>47</v>
      </c>
      <c r="AM33" s="49" t="s">
        <v>38</v>
      </c>
      <c r="AN33" s="43" t="s">
        <v>3</v>
      </c>
      <c r="AO33" s="44">
        <v>52542</v>
      </c>
      <c r="AP33" s="44">
        <v>496600</v>
      </c>
      <c r="AQ33" s="45">
        <f t="shared" si="27"/>
        <v>0.10580346355215466</v>
      </c>
      <c r="AR33" s="46">
        <f t="shared" si="24"/>
        <v>92</v>
      </c>
      <c r="AS33" s="47" t="str">
        <f t="shared" si="25"/>
        <v/>
      </c>
      <c r="AT33" s="46" t="str">
        <f t="shared" si="26"/>
        <v/>
      </c>
      <c r="AU33" s="48" t="str">
        <f t="shared" si="29"/>
        <v/>
      </c>
      <c r="AV33" s="46" t="str">
        <f t="shared" si="3"/>
        <v/>
      </c>
      <c r="AX33" s="116" t="s">
        <v>3</v>
      </c>
      <c r="AY33" s="97">
        <v>494400</v>
      </c>
      <c r="AZ33" s="98">
        <v>100</v>
      </c>
      <c r="BA33" s="97">
        <v>309200</v>
      </c>
      <c r="BB33" s="98">
        <v>62.6</v>
      </c>
      <c r="BC33" s="187" t="b">
        <f t="shared" si="28"/>
        <v>1</v>
      </c>
    </row>
    <row r="34" spans="1:55" x14ac:dyDescent="0.2">
      <c r="A34" s="2" t="s">
        <v>667</v>
      </c>
      <c r="B34" s="2" t="str">
        <f>VLOOKUP(A34,'Auth Info'!A:B,2,FALSE)</f>
        <v>Darlington</v>
      </c>
      <c r="C34" s="14" t="str">
        <f>VLOOKUP($A34,'Auth Info'!$A:$G,3,FALSE)</f>
        <v>Darlington</v>
      </c>
      <c r="D34" s="121" t="str">
        <f>VLOOKUP($A34,'Auth Info'!$A:$G,4,FALSE)</f>
        <v>OU</v>
      </c>
      <c r="E34" s="121" t="str">
        <f>VLOOKUP($A34,'Auth Info'!$A:$G,5,FALSE)</f>
        <v>Urban</v>
      </c>
      <c r="F34" s="14" t="str">
        <f>VLOOKUP($A34,'Auth Info'!$A:$G,6,FALSE)</f>
        <v>Unitary</v>
      </c>
      <c r="G34" s="14" t="str">
        <f>VLOOKUP($A34,'Auth Info'!$A:$G,7,FALSE)</f>
        <v>Upper</v>
      </c>
      <c r="H34" s="65">
        <f>VLOOKUP(A34,'1'!F:H,2,FALSE)</f>
        <v>448.3</v>
      </c>
      <c r="I34" s="66">
        <f t="shared" si="4"/>
        <v>34</v>
      </c>
      <c r="J34" s="67">
        <f t="shared" si="5"/>
        <v>448.3</v>
      </c>
      <c r="K34" s="66">
        <f t="shared" si="6"/>
        <v>21</v>
      </c>
      <c r="L34" s="67">
        <f t="shared" si="7"/>
        <v>448.3</v>
      </c>
      <c r="M34" s="66">
        <f t="shared" si="8"/>
        <v>12</v>
      </c>
      <c r="N34" s="60"/>
      <c r="O34" s="189">
        <f t="shared" si="9"/>
        <v>0.63100000000000001</v>
      </c>
      <c r="P34" s="74">
        <f t="shared" si="10"/>
        <v>40</v>
      </c>
      <c r="Q34" s="75">
        <f t="shared" si="11"/>
        <v>0.63100000000000001</v>
      </c>
      <c r="R34" s="74">
        <f t="shared" si="12"/>
        <v>13</v>
      </c>
      <c r="S34" s="75">
        <f t="shared" si="0"/>
        <v>0.63100000000000001</v>
      </c>
      <c r="T34" s="74">
        <f t="shared" si="13"/>
        <v>18</v>
      </c>
      <c r="U34" s="60"/>
      <c r="V34" s="80">
        <f>VLOOKUP(A34,'3'!A:C,3,FALSE)/100</f>
        <v>5.0999999999999997E-2</v>
      </c>
      <c r="W34" s="81">
        <f t="shared" si="14"/>
        <v>29</v>
      </c>
      <c r="X34" s="82">
        <f t="shared" si="15"/>
        <v>5.0999999999999997E-2</v>
      </c>
      <c r="Y34" s="81">
        <f t="shared" si="16"/>
        <v>28</v>
      </c>
      <c r="Z34" s="82">
        <f t="shared" si="1"/>
        <v>5.0999999999999997E-2</v>
      </c>
      <c r="AA34" s="81">
        <f t="shared" si="17"/>
        <v>12</v>
      </c>
      <c r="AB34" s="60"/>
      <c r="AC34" s="87">
        <f>VLOOKUP(A34,'4'!A:E,4,FALSE)/100</f>
        <v>0.28499999999999998</v>
      </c>
      <c r="AD34" s="88">
        <f t="shared" si="18"/>
        <v>23</v>
      </c>
      <c r="AE34" s="89">
        <f t="shared" si="19"/>
        <v>0.28499999999999998</v>
      </c>
      <c r="AF34" s="88">
        <f t="shared" si="20"/>
        <v>19</v>
      </c>
      <c r="AG34" s="89">
        <f t="shared" si="2"/>
        <v>0.28499999999999998</v>
      </c>
      <c r="AH34" s="88">
        <f t="shared" si="21"/>
        <v>6</v>
      </c>
      <c r="AJ34" s="62">
        <f t="shared" si="22"/>
        <v>134</v>
      </c>
      <c r="AK34" s="59">
        <f t="shared" si="23"/>
        <v>5</v>
      </c>
      <c r="AM34" s="42" t="s">
        <v>169</v>
      </c>
      <c r="AN34" s="43" t="s">
        <v>39</v>
      </c>
      <c r="AO34" s="44">
        <v>13928</v>
      </c>
      <c r="AP34" s="44">
        <v>100500</v>
      </c>
      <c r="AQ34" s="45">
        <f t="shared" si="27"/>
        <v>0.13858706467661691</v>
      </c>
      <c r="AR34" s="46">
        <f t="shared" si="24"/>
        <v>31</v>
      </c>
      <c r="AS34" s="47">
        <f t="shared" si="25"/>
        <v>0.13858706467661691</v>
      </c>
      <c r="AT34" s="46">
        <f t="shared" si="26"/>
        <v>27</v>
      </c>
      <c r="AU34" s="48">
        <f t="shared" si="29"/>
        <v>0.13858706467661691</v>
      </c>
      <c r="AV34" s="46">
        <f t="shared" si="3"/>
        <v>16</v>
      </c>
      <c r="AX34" s="116" t="s">
        <v>39</v>
      </c>
      <c r="AY34" s="97">
        <v>100800</v>
      </c>
      <c r="AZ34" s="98">
        <v>100</v>
      </c>
      <c r="BA34" s="97">
        <v>63600</v>
      </c>
      <c r="BB34" s="98">
        <v>63.1</v>
      </c>
      <c r="BC34" s="187" t="b">
        <f t="shared" si="28"/>
        <v>1</v>
      </c>
    </row>
    <row r="35" spans="1:55" x14ac:dyDescent="0.2">
      <c r="A35" s="2" t="s">
        <v>673</v>
      </c>
      <c r="B35" s="2" t="str">
        <f>VLOOKUP(A35,'Auth Info'!A:B,2,FALSE)</f>
        <v>Derby</v>
      </c>
      <c r="C35" s="14" t="str">
        <f>VLOOKUP($A35,'Auth Info'!$A:$G,3,FALSE)</f>
        <v>Derby</v>
      </c>
      <c r="D35" s="121" t="str">
        <f>VLOOKUP($A35,'Auth Info'!$A:$G,4,FALSE)</f>
        <v>OU</v>
      </c>
      <c r="E35" s="121" t="str">
        <f>VLOOKUP($A35,'Auth Info'!$A:$G,5,FALSE)</f>
        <v>Urban</v>
      </c>
      <c r="F35" s="14" t="str">
        <f>VLOOKUP($A35,'Auth Info'!$A:$G,6,FALSE)</f>
        <v>Unitary</v>
      </c>
      <c r="G35" s="14" t="str">
        <f>VLOOKUP($A35,'Auth Info'!$A:$G,7,FALSE)</f>
        <v>Upper</v>
      </c>
      <c r="H35" s="65">
        <f>VLOOKUP(A35,'1'!F:H,2,FALSE)</f>
        <v>620.20000000000005</v>
      </c>
      <c r="I35" s="66">
        <f t="shared" si="4"/>
        <v>140</v>
      </c>
      <c r="J35" s="67">
        <f t="shared" si="5"/>
        <v>620.20000000000005</v>
      </c>
      <c r="K35" s="66">
        <f t="shared" si="6"/>
        <v>95</v>
      </c>
      <c r="L35" s="67">
        <f t="shared" si="7"/>
        <v>620.20000000000005</v>
      </c>
      <c r="M35" s="66">
        <f t="shared" si="8"/>
        <v>53</v>
      </c>
      <c r="N35" s="60"/>
      <c r="O35" s="189">
        <f t="shared" si="9"/>
        <v>0.65300000000000002</v>
      </c>
      <c r="P35" s="74">
        <f t="shared" si="10"/>
        <v>92</v>
      </c>
      <c r="Q35" s="75">
        <f t="shared" si="11"/>
        <v>0.65300000000000002</v>
      </c>
      <c r="R35" s="74">
        <f t="shared" si="12"/>
        <v>50</v>
      </c>
      <c r="S35" s="75">
        <f t="shared" ref="S35:S66" si="30">IF($F35=$L$2,O35,"")</f>
        <v>0.65300000000000002</v>
      </c>
      <c r="T35" s="74">
        <f t="shared" si="13"/>
        <v>34</v>
      </c>
      <c r="U35" s="60"/>
      <c r="V35" s="80">
        <f>VLOOKUP(A35,'3'!A:C,3,FALSE)/100</f>
        <v>4.4999999999999998E-2</v>
      </c>
      <c r="W35" s="81">
        <f t="shared" si="14"/>
        <v>54</v>
      </c>
      <c r="X35" s="82">
        <f t="shared" si="15"/>
        <v>4.4999999999999998E-2</v>
      </c>
      <c r="Y35" s="81">
        <f t="shared" si="16"/>
        <v>52</v>
      </c>
      <c r="Z35" s="82">
        <f t="shared" ref="Z35:Z66" si="31">IF($F35=$L$2,V35,"")</f>
        <v>4.4999999999999998E-2</v>
      </c>
      <c r="AA35" s="81">
        <f t="shared" si="17"/>
        <v>16</v>
      </c>
      <c r="AB35" s="60"/>
      <c r="AC35" s="87">
        <f>VLOOKUP(A35,'4'!A:E,4,FALSE)/100</f>
        <v>0.27100000000000002</v>
      </c>
      <c r="AD35" s="88">
        <f t="shared" si="18"/>
        <v>37</v>
      </c>
      <c r="AE35" s="89">
        <f t="shared" si="19"/>
        <v>0.27100000000000002</v>
      </c>
      <c r="AF35" s="88">
        <f t="shared" si="20"/>
        <v>31</v>
      </c>
      <c r="AG35" s="89">
        <f t="shared" ref="AG35:AG66" si="32">IF($F35=$L$2,AC35,"")</f>
        <v>0.27100000000000002</v>
      </c>
      <c r="AH35" s="88">
        <f t="shared" si="21"/>
        <v>13</v>
      </c>
      <c r="AJ35" s="62">
        <f t="shared" si="22"/>
        <v>312</v>
      </c>
      <c r="AK35" s="59">
        <f t="shared" si="23"/>
        <v>83</v>
      </c>
      <c r="AM35" s="42" t="s">
        <v>169</v>
      </c>
      <c r="AN35" s="43" t="s">
        <v>82</v>
      </c>
      <c r="AO35" s="44">
        <v>34235</v>
      </c>
      <c r="AP35" s="44">
        <v>239200</v>
      </c>
      <c r="AQ35" s="45">
        <f t="shared" ref="AQ35:AQ66" si="33">AO35/AP35</f>
        <v>0.14312290969899666</v>
      </c>
      <c r="AR35" s="46">
        <f t="shared" si="24"/>
        <v>26</v>
      </c>
      <c r="AS35" s="47">
        <f t="shared" si="25"/>
        <v>0.14312290969899666</v>
      </c>
      <c r="AT35" s="46">
        <f t="shared" si="26"/>
        <v>23</v>
      </c>
      <c r="AU35" s="48">
        <f t="shared" si="29"/>
        <v>0.14312290969899666</v>
      </c>
      <c r="AV35" s="46">
        <f t="shared" si="3"/>
        <v>13</v>
      </c>
      <c r="AX35" s="116" t="s">
        <v>82</v>
      </c>
      <c r="AY35" s="97">
        <v>246900</v>
      </c>
      <c r="AZ35" s="98">
        <v>100</v>
      </c>
      <c r="BA35" s="97">
        <v>161100</v>
      </c>
      <c r="BB35" s="98">
        <v>65.3</v>
      </c>
      <c r="BC35" s="187" t="b">
        <f t="shared" si="28"/>
        <v>1</v>
      </c>
    </row>
    <row r="36" spans="1:55" x14ac:dyDescent="0.2">
      <c r="A36" s="2" t="s">
        <v>675</v>
      </c>
      <c r="B36" s="2" t="str">
        <f>VLOOKUP(A36,'Auth Info'!A:B,2,FALSE)</f>
        <v>Derbyshire</v>
      </c>
      <c r="C36" s="14" t="str">
        <f>VLOOKUP($A36,'Auth Info'!$A:$G,3,FALSE)</f>
        <v>Derbyshire CC</v>
      </c>
      <c r="D36" s="121">
        <f>VLOOKUP($A36,'Auth Info'!$A:$G,4,FALSE)</f>
        <v>0</v>
      </c>
      <c r="E36" s="121" t="str">
        <f>VLOOKUP($A36,'Auth Info'!$A:$G,5,FALSE)</f>
        <v>Significant Rural</v>
      </c>
      <c r="F36" s="14" t="str">
        <f>VLOOKUP($A36,'Auth Info'!$A:$G,6,FALSE)</f>
        <v>County</v>
      </c>
      <c r="G36" s="14" t="str">
        <f>VLOOKUP($A36,'Auth Info'!$A:$G,7,FALSE)</f>
        <v>Upper</v>
      </c>
      <c r="H36" s="65">
        <f>VLOOKUP(A36,'1'!F:H,2,FALSE)</f>
        <v>454.7</v>
      </c>
      <c r="I36" s="66">
        <f t="shared" si="4"/>
        <v>44</v>
      </c>
      <c r="J36" s="67" t="str">
        <f t="shared" si="5"/>
        <v/>
      </c>
      <c r="K36" s="66" t="str">
        <f t="shared" si="6"/>
        <v/>
      </c>
      <c r="L36" s="67" t="str">
        <f t="shared" si="7"/>
        <v/>
      </c>
      <c r="M36" s="66" t="str">
        <f t="shared" si="8"/>
        <v/>
      </c>
      <c r="N36" s="60"/>
      <c r="O36" s="189">
        <f t="shared" si="9"/>
        <v>0.63500000000000001</v>
      </c>
      <c r="P36" s="74">
        <f t="shared" si="10"/>
        <v>46</v>
      </c>
      <c r="Q36" s="75" t="str">
        <f t="shared" si="11"/>
        <v/>
      </c>
      <c r="R36" s="74" t="str">
        <f t="shared" si="12"/>
        <v/>
      </c>
      <c r="S36" s="75" t="str">
        <f t="shared" si="30"/>
        <v/>
      </c>
      <c r="T36" s="74" t="str">
        <f t="shared" si="13"/>
        <v/>
      </c>
      <c r="U36" s="60"/>
      <c r="V36" s="80">
        <f>VLOOKUP(A36,'3'!A:C,3,FALSE)/100</f>
        <v>3.3000000000000002E-2</v>
      </c>
      <c r="W36" s="81">
        <f t="shared" si="14"/>
        <v>89</v>
      </c>
      <c r="X36" s="82" t="str">
        <f t="shared" si="15"/>
        <v/>
      </c>
      <c r="Y36" s="81" t="str">
        <f t="shared" si="16"/>
        <v/>
      </c>
      <c r="Z36" s="82" t="str">
        <f t="shared" si="31"/>
        <v/>
      </c>
      <c r="AA36" s="81" t="str">
        <f t="shared" si="17"/>
        <v/>
      </c>
      <c r="AB36" s="60"/>
      <c r="AC36" s="87">
        <f>VLOOKUP(A36,'4'!A:E,4,FALSE)/100</f>
        <v>0.23</v>
      </c>
      <c r="AD36" s="88">
        <f t="shared" si="18"/>
        <v>99</v>
      </c>
      <c r="AE36" s="89" t="str">
        <f t="shared" si="19"/>
        <v/>
      </c>
      <c r="AF36" s="88" t="str">
        <f t="shared" si="20"/>
        <v/>
      </c>
      <c r="AG36" s="89" t="str">
        <f t="shared" si="32"/>
        <v/>
      </c>
      <c r="AH36" s="88" t="str">
        <f t="shared" si="21"/>
        <v/>
      </c>
      <c r="AJ36" s="62">
        <f t="shared" si="22"/>
        <v>293</v>
      </c>
      <c r="AK36" s="59">
        <f t="shared" si="23"/>
        <v>77</v>
      </c>
      <c r="AM36" s="42" t="s">
        <v>38</v>
      </c>
      <c r="AN36" s="43" t="s">
        <v>85</v>
      </c>
      <c r="AO36" s="44">
        <v>75289</v>
      </c>
      <c r="AP36" s="44">
        <v>762100</v>
      </c>
      <c r="AQ36" s="45">
        <f t="shared" si="33"/>
        <v>9.8791497178847915E-2</v>
      </c>
      <c r="AR36" s="46">
        <f t="shared" si="24"/>
        <v>114</v>
      </c>
      <c r="AS36" s="47" t="str">
        <f t="shared" si="25"/>
        <v/>
      </c>
      <c r="AT36" s="46" t="str">
        <f t="shared" si="26"/>
        <v/>
      </c>
      <c r="AU36" s="48" t="str">
        <f t="shared" si="29"/>
        <v/>
      </c>
      <c r="AV36" s="46" t="str">
        <f t="shared" si="3"/>
        <v/>
      </c>
      <c r="AX36" s="116" t="s">
        <v>85</v>
      </c>
      <c r="AY36" s="97">
        <v>763700</v>
      </c>
      <c r="AZ36" s="98">
        <v>100</v>
      </c>
      <c r="BA36" s="97">
        <v>485300</v>
      </c>
      <c r="BB36" s="98">
        <v>63.5</v>
      </c>
      <c r="BC36" s="187" t="b">
        <f t="shared" si="28"/>
        <v>1</v>
      </c>
    </row>
    <row r="37" spans="1:55" x14ac:dyDescent="0.2">
      <c r="A37" s="57" t="s">
        <v>677</v>
      </c>
      <c r="B37" s="2" t="str">
        <f>VLOOKUP(A37,'Auth Info'!A:B,2,FALSE)</f>
        <v>Devon</v>
      </c>
      <c r="C37" s="14" t="str">
        <f>VLOOKUP($A37,'Auth Info'!$A:$G,3,FALSE)</f>
        <v>Devon CC</v>
      </c>
      <c r="D37" s="121">
        <f>VLOOKUP($A37,'Auth Info'!$A:$G,4,FALSE)</f>
        <v>0</v>
      </c>
      <c r="E37" s="121" t="str">
        <f>VLOOKUP($A37,'Auth Info'!$A:$G,5,FALSE)</f>
        <v>Predominantly Rural</v>
      </c>
      <c r="F37" s="14" t="str">
        <f>VLOOKUP($A37,'Auth Info'!$A:$G,6,FALSE)</f>
        <v>County</v>
      </c>
      <c r="G37" s="14" t="str">
        <f>VLOOKUP($A37,'Auth Info'!$A:$G,7,FALSE)</f>
        <v>Upper</v>
      </c>
      <c r="H37" s="65">
        <f>VLOOKUP(A37,'1'!F:H,2,FALSE)</f>
        <v>421.6</v>
      </c>
      <c r="I37" s="66">
        <f t="shared" si="4"/>
        <v>10</v>
      </c>
      <c r="J37" s="67" t="str">
        <f t="shared" si="5"/>
        <v/>
      </c>
      <c r="K37" s="66" t="str">
        <f t="shared" si="6"/>
        <v/>
      </c>
      <c r="L37" s="67" t="str">
        <f t="shared" si="7"/>
        <v/>
      </c>
      <c r="M37" s="66" t="str">
        <f t="shared" si="8"/>
        <v/>
      </c>
      <c r="N37" s="60"/>
      <c r="O37" s="189">
        <f t="shared" si="9"/>
        <v>0.61</v>
      </c>
      <c r="P37" s="74">
        <f t="shared" si="10"/>
        <v>8</v>
      </c>
      <c r="Q37" s="75" t="str">
        <f t="shared" si="11"/>
        <v/>
      </c>
      <c r="R37" s="74" t="str">
        <f t="shared" si="12"/>
        <v/>
      </c>
      <c r="S37" s="75" t="str">
        <f t="shared" si="30"/>
        <v/>
      </c>
      <c r="T37" s="74" t="str">
        <f t="shared" si="13"/>
        <v/>
      </c>
      <c r="U37" s="60"/>
      <c r="V37" s="80">
        <f>VLOOKUP(A37,'3'!A:C,3,FALSE)/100</f>
        <v>2.2000000000000002E-2</v>
      </c>
      <c r="W37" s="81">
        <f t="shared" si="14"/>
        <v>134</v>
      </c>
      <c r="X37" s="82" t="str">
        <f t="shared" si="15"/>
        <v/>
      </c>
      <c r="Y37" s="81" t="str">
        <f t="shared" si="16"/>
        <v/>
      </c>
      <c r="Z37" s="82" t="str">
        <f t="shared" si="31"/>
        <v/>
      </c>
      <c r="AA37" s="81" t="str">
        <f t="shared" si="17"/>
        <v/>
      </c>
      <c r="AB37" s="60"/>
      <c r="AC37" s="87">
        <f>VLOOKUP(A37,'4'!A:E,4,FALSE)/100</f>
        <v>0.251</v>
      </c>
      <c r="AD37" s="88">
        <f t="shared" si="18"/>
        <v>67</v>
      </c>
      <c r="AE37" s="89" t="str">
        <f t="shared" si="19"/>
        <v/>
      </c>
      <c r="AF37" s="88" t="str">
        <f t="shared" si="20"/>
        <v/>
      </c>
      <c r="AG37" s="89" t="str">
        <f t="shared" si="32"/>
        <v/>
      </c>
      <c r="AH37" s="88" t="str">
        <f t="shared" si="21"/>
        <v/>
      </c>
      <c r="AJ37" s="62">
        <f t="shared" si="22"/>
        <v>219</v>
      </c>
      <c r="AK37" s="59">
        <f t="shared" si="23"/>
        <v>33</v>
      </c>
      <c r="AM37" s="42" t="s">
        <v>38</v>
      </c>
      <c r="AN37" s="43" t="s">
        <v>7</v>
      </c>
      <c r="AO37" s="44">
        <v>87856</v>
      </c>
      <c r="AP37" s="44">
        <v>754700</v>
      </c>
      <c r="AQ37" s="45">
        <f t="shared" si="33"/>
        <v>0.11641181926593348</v>
      </c>
      <c r="AR37" s="46">
        <f t="shared" si="24"/>
        <v>67</v>
      </c>
      <c r="AS37" s="47" t="str">
        <f t="shared" si="25"/>
        <v/>
      </c>
      <c r="AT37" s="46" t="str">
        <f t="shared" si="26"/>
        <v/>
      </c>
      <c r="AU37" s="48" t="str">
        <f t="shared" si="29"/>
        <v/>
      </c>
      <c r="AV37" s="46" t="str">
        <f t="shared" si="3"/>
        <v/>
      </c>
      <c r="AX37" s="116" t="s">
        <v>7</v>
      </c>
      <c r="AY37" s="97">
        <v>749900</v>
      </c>
      <c r="AZ37" s="98">
        <v>100</v>
      </c>
      <c r="BA37" s="97">
        <v>457400</v>
      </c>
      <c r="BB37" s="98">
        <v>61</v>
      </c>
      <c r="BC37" s="187" t="b">
        <f t="shared" si="28"/>
        <v>1</v>
      </c>
    </row>
    <row r="38" spans="1:55" x14ac:dyDescent="0.2">
      <c r="A38" s="2" t="s">
        <v>678</v>
      </c>
      <c r="B38" s="2" t="str">
        <f>VLOOKUP(A38,'Auth Info'!A:B,2,FALSE)</f>
        <v>Doncaster</v>
      </c>
      <c r="C38" s="14" t="str">
        <f>VLOOKUP($A38,'Auth Info'!$A:$G,3,FALSE)</f>
        <v>Doncaster</v>
      </c>
      <c r="D38" s="121" t="str">
        <f>VLOOKUP($A38,'Auth Info'!$A:$G,4,FALSE)</f>
        <v>OU</v>
      </c>
      <c r="E38" s="121" t="str">
        <f>VLOOKUP($A38,'Auth Info'!$A:$G,5,FALSE)</f>
        <v>Urban</v>
      </c>
      <c r="F38" s="14" t="str">
        <f>VLOOKUP($A38,'Auth Info'!$A:$G,6,FALSE)</f>
        <v>Met</v>
      </c>
      <c r="G38" s="14" t="str">
        <f>VLOOKUP($A38,'Auth Info'!$A:$G,7,FALSE)</f>
        <v>Upper</v>
      </c>
      <c r="H38" s="65">
        <f>VLOOKUP(A38,'1'!F:H,2,FALSE)</f>
        <v>472.4</v>
      </c>
      <c r="I38" s="66">
        <f t="shared" si="4"/>
        <v>68</v>
      </c>
      <c r="J38" s="67">
        <f t="shared" si="5"/>
        <v>472.4</v>
      </c>
      <c r="K38" s="66">
        <f t="shared" si="6"/>
        <v>40</v>
      </c>
      <c r="L38" s="67" t="str">
        <f t="shared" si="7"/>
        <v/>
      </c>
      <c r="M38" s="66" t="str">
        <f t="shared" si="8"/>
        <v/>
      </c>
      <c r="N38" s="60"/>
      <c r="O38" s="189">
        <f t="shared" si="9"/>
        <v>0.63500000000000001</v>
      </c>
      <c r="P38" s="74">
        <f t="shared" si="10"/>
        <v>46</v>
      </c>
      <c r="Q38" s="75">
        <f t="shared" si="11"/>
        <v>0.63500000000000001</v>
      </c>
      <c r="R38" s="74">
        <f t="shared" si="12"/>
        <v>16</v>
      </c>
      <c r="S38" s="75" t="str">
        <f t="shared" si="30"/>
        <v/>
      </c>
      <c r="T38" s="74" t="str">
        <f t="shared" si="13"/>
        <v/>
      </c>
      <c r="U38" s="60"/>
      <c r="V38" s="80">
        <f>VLOOKUP(A38,'3'!A:C,3,FALSE)/100</f>
        <v>5.2000000000000005E-2</v>
      </c>
      <c r="W38" s="81">
        <f t="shared" si="14"/>
        <v>27</v>
      </c>
      <c r="X38" s="82">
        <f t="shared" si="15"/>
        <v>5.2000000000000005E-2</v>
      </c>
      <c r="Y38" s="81">
        <f t="shared" si="16"/>
        <v>26</v>
      </c>
      <c r="Z38" s="82" t="str">
        <f t="shared" si="31"/>
        <v/>
      </c>
      <c r="AA38" s="81" t="str">
        <f t="shared" si="17"/>
        <v/>
      </c>
      <c r="AB38" s="60"/>
      <c r="AC38" s="87">
        <f>VLOOKUP(A38,'4'!A:E,4,FALSE)/100</f>
        <v>0.26300000000000001</v>
      </c>
      <c r="AD38" s="88">
        <f t="shared" si="18"/>
        <v>50</v>
      </c>
      <c r="AE38" s="89">
        <f t="shared" si="19"/>
        <v>0.26300000000000001</v>
      </c>
      <c r="AF38" s="88">
        <f t="shared" si="20"/>
        <v>41</v>
      </c>
      <c r="AG38" s="89" t="str">
        <f t="shared" si="32"/>
        <v/>
      </c>
      <c r="AH38" s="88" t="str">
        <f t="shared" si="21"/>
        <v/>
      </c>
      <c r="AJ38" s="62">
        <f t="shared" si="22"/>
        <v>187</v>
      </c>
      <c r="AK38" s="59">
        <f t="shared" si="23"/>
        <v>17</v>
      </c>
      <c r="AM38" s="42" t="s">
        <v>169</v>
      </c>
      <c r="AN38" s="43" t="s">
        <v>74</v>
      </c>
      <c r="AO38" s="44">
        <v>37619</v>
      </c>
      <c r="AP38" s="44">
        <v>291600</v>
      </c>
      <c r="AQ38" s="45">
        <f t="shared" si="33"/>
        <v>0.12900891632373113</v>
      </c>
      <c r="AR38" s="46">
        <f t="shared" si="24"/>
        <v>46</v>
      </c>
      <c r="AS38" s="47">
        <f t="shared" si="25"/>
        <v>0.12900891632373113</v>
      </c>
      <c r="AT38" s="46">
        <f t="shared" si="26"/>
        <v>42</v>
      </c>
      <c r="AU38" s="48" t="str">
        <f t="shared" si="29"/>
        <v/>
      </c>
      <c r="AV38" s="46" t="str">
        <f t="shared" si="3"/>
        <v/>
      </c>
      <c r="AX38" s="116" t="s">
        <v>74</v>
      </c>
      <c r="AY38" s="97">
        <v>290600</v>
      </c>
      <c r="AZ38" s="98">
        <v>100</v>
      </c>
      <c r="BA38" s="97">
        <v>184600</v>
      </c>
      <c r="BB38" s="98">
        <v>63.5</v>
      </c>
      <c r="BC38" s="187" t="b">
        <f t="shared" si="28"/>
        <v>1</v>
      </c>
    </row>
    <row r="39" spans="1:55" x14ac:dyDescent="0.2">
      <c r="A39" s="57" t="s">
        <v>680</v>
      </c>
      <c r="B39" s="2" t="str">
        <f>VLOOKUP(A39,'Auth Info'!A:B,2,FALSE)</f>
        <v>Dorset</v>
      </c>
      <c r="C39" s="14" t="str">
        <f>VLOOKUP($A39,'Auth Info'!$A:$G,3,FALSE)</f>
        <v>Dorset CC</v>
      </c>
      <c r="D39" s="121">
        <f>VLOOKUP($A39,'Auth Info'!$A:$G,4,FALSE)</f>
        <v>0</v>
      </c>
      <c r="E39" s="121" t="str">
        <f>VLOOKUP($A39,'Auth Info'!$A:$G,5,FALSE)</f>
        <v>Predominantly Rural</v>
      </c>
      <c r="F39" s="14" t="str">
        <f>VLOOKUP($A39,'Auth Info'!$A:$G,6,FALSE)</f>
        <v>County</v>
      </c>
      <c r="G39" s="14" t="str">
        <f>VLOOKUP($A39,'Auth Info'!$A:$G,7,FALSE)</f>
        <v>Upper</v>
      </c>
      <c r="H39" s="65">
        <f>VLOOKUP(A39,'1'!F:H,2,FALSE)</f>
        <v>440</v>
      </c>
      <c r="I39" s="66">
        <f t="shared" si="4"/>
        <v>23</v>
      </c>
      <c r="J39" s="67" t="str">
        <f t="shared" si="5"/>
        <v/>
      </c>
      <c r="K39" s="66" t="str">
        <f t="shared" si="6"/>
        <v/>
      </c>
      <c r="L39" s="67" t="str">
        <f t="shared" si="7"/>
        <v/>
      </c>
      <c r="M39" s="66" t="str">
        <f t="shared" si="8"/>
        <v/>
      </c>
      <c r="N39" s="60"/>
      <c r="O39" s="189">
        <f t="shared" si="9"/>
        <v>0.57299999999999995</v>
      </c>
      <c r="P39" s="74">
        <f t="shared" si="10"/>
        <v>1</v>
      </c>
      <c r="Q39" s="75" t="str">
        <f t="shared" si="11"/>
        <v/>
      </c>
      <c r="R39" s="74" t="str">
        <f t="shared" si="12"/>
        <v/>
      </c>
      <c r="S39" s="75" t="str">
        <f t="shared" si="30"/>
        <v/>
      </c>
      <c r="T39" s="74" t="str">
        <f t="shared" si="13"/>
        <v/>
      </c>
      <c r="U39" s="60"/>
      <c r="V39" s="80">
        <f>VLOOKUP(A39,'3'!A:C,3,FALSE)/100</f>
        <v>1.8000000000000002E-2</v>
      </c>
      <c r="W39" s="81">
        <f t="shared" si="14"/>
        <v>144</v>
      </c>
      <c r="X39" s="82" t="str">
        <f t="shared" si="15"/>
        <v/>
      </c>
      <c r="Y39" s="81" t="str">
        <f t="shared" si="16"/>
        <v/>
      </c>
      <c r="Z39" s="82" t="str">
        <f t="shared" si="31"/>
        <v/>
      </c>
      <c r="AA39" s="81" t="str">
        <f t="shared" si="17"/>
        <v/>
      </c>
      <c r="AB39" s="60"/>
      <c r="AC39" s="87">
        <f>VLOOKUP(A39,'4'!A:E,4,FALSE)/100</f>
        <v>0.252</v>
      </c>
      <c r="AD39" s="88">
        <f t="shared" si="18"/>
        <v>65</v>
      </c>
      <c r="AE39" s="89" t="str">
        <f t="shared" si="19"/>
        <v/>
      </c>
      <c r="AF39" s="88" t="str">
        <f t="shared" si="20"/>
        <v/>
      </c>
      <c r="AG39" s="89" t="str">
        <f t="shared" si="32"/>
        <v/>
      </c>
      <c r="AH39" s="88" t="str">
        <f t="shared" si="21"/>
        <v/>
      </c>
      <c r="AJ39" s="62">
        <f t="shared" si="22"/>
        <v>222</v>
      </c>
      <c r="AK39" s="59">
        <f t="shared" si="23"/>
        <v>34</v>
      </c>
      <c r="AM39" s="42" t="s">
        <v>38</v>
      </c>
      <c r="AN39" s="43" t="s">
        <v>8</v>
      </c>
      <c r="AO39" s="44">
        <v>49886</v>
      </c>
      <c r="AP39" s="44">
        <v>407800</v>
      </c>
      <c r="AQ39" s="45">
        <f t="shared" si="33"/>
        <v>0.12232957332025503</v>
      </c>
      <c r="AR39" s="46">
        <f t="shared" si="24"/>
        <v>54</v>
      </c>
      <c r="AS39" s="47" t="str">
        <f t="shared" si="25"/>
        <v/>
      </c>
      <c r="AT39" s="46" t="str">
        <f t="shared" si="26"/>
        <v/>
      </c>
      <c r="AU39" s="48" t="str">
        <f t="shared" si="29"/>
        <v/>
      </c>
      <c r="AV39" s="46" t="str">
        <f t="shared" si="3"/>
        <v/>
      </c>
      <c r="AX39" s="116" t="s">
        <v>8</v>
      </c>
      <c r="AY39" s="97">
        <v>404800</v>
      </c>
      <c r="AZ39" s="98">
        <v>100</v>
      </c>
      <c r="BA39" s="97">
        <v>232100</v>
      </c>
      <c r="BB39" s="98">
        <v>57.3</v>
      </c>
      <c r="BC39" s="187" t="b">
        <f t="shared" si="28"/>
        <v>1</v>
      </c>
    </row>
    <row r="40" spans="1:55" x14ac:dyDescent="0.2">
      <c r="A40" s="2" t="s">
        <v>682</v>
      </c>
      <c r="B40" s="2" t="str">
        <f>VLOOKUP(A40,'Auth Info'!A:B,2,FALSE)</f>
        <v>Dudley</v>
      </c>
      <c r="C40" s="14" t="str">
        <f>VLOOKUP($A40,'Auth Info'!$A:$G,3,FALSE)</f>
        <v>Dudley</v>
      </c>
      <c r="D40" s="121" t="str">
        <f>VLOOKUP($A40,'Auth Info'!$A:$G,4,FALSE)</f>
        <v>MU</v>
      </c>
      <c r="E40" s="121" t="str">
        <f>VLOOKUP($A40,'Auth Info'!$A:$G,5,FALSE)</f>
        <v>Urban</v>
      </c>
      <c r="F40" s="14" t="str">
        <f>VLOOKUP($A40,'Auth Info'!$A:$G,6,FALSE)</f>
        <v>Met</v>
      </c>
      <c r="G40" s="14" t="str">
        <f>VLOOKUP($A40,'Auth Info'!$A:$G,7,FALSE)</f>
        <v>Upper</v>
      </c>
      <c r="H40" s="65">
        <f>VLOOKUP(A40,'1'!F:H,2,FALSE)</f>
        <v>425.9</v>
      </c>
      <c r="I40" s="66">
        <f t="shared" si="4"/>
        <v>14</v>
      </c>
      <c r="J40" s="67">
        <f t="shared" si="5"/>
        <v>425.9</v>
      </c>
      <c r="K40" s="66">
        <f t="shared" si="6"/>
        <v>8</v>
      </c>
      <c r="L40" s="67" t="str">
        <f t="shared" si="7"/>
        <v/>
      </c>
      <c r="M40" s="66" t="str">
        <f t="shared" si="8"/>
        <v/>
      </c>
      <c r="N40" s="60"/>
      <c r="O40" s="189">
        <f t="shared" si="9"/>
        <v>0.626</v>
      </c>
      <c r="P40" s="74">
        <f t="shared" si="10"/>
        <v>25</v>
      </c>
      <c r="Q40" s="75">
        <f t="shared" si="11"/>
        <v>0.626</v>
      </c>
      <c r="R40" s="74">
        <f t="shared" si="12"/>
        <v>8</v>
      </c>
      <c r="S40" s="75" t="str">
        <f t="shared" si="30"/>
        <v/>
      </c>
      <c r="T40" s="74" t="str">
        <f t="shared" si="13"/>
        <v/>
      </c>
      <c r="U40" s="60"/>
      <c r="V40" s="80">
        <f>VLOOKUP(A40,'3'!A:C,3,FALSE)/100</f>
        <v>5.0999999999999997E-2</v>
      </c>
      <c r="W40" s="81">
        <f t="shared" si="14"/>
        <v>29</v>
      </c>
      <c r="X40" s="82">
        <f t="shared" si="15"/>
        <v>5.0999999999999997E-2</v>
      </c>
      <c r="Y40" s="81">
        <f t="shared" si="16"/>
        <v>28</v>
      </c>
      <c r="Z40" s="82" t="str">
        <f t="shared" si="31"/>
        <v/>
      </c>
      <c r="AA40" s="81" t="str">
        <f t="shared" si="17"/>
        <v/>
      </c>
      <c r="AB40" s="60"/>
      <c r="AC40" s="87">
        <f>VLOOKUP(A40,'4'!A:E,4,FALSE)/100</f>
        <v>0.27</v>
      </c>
      <c r="AD40" s="88">
        <f t="shared" si="18"/>
        <v>40</v>
      </c>
      <c r="AE40" s="89">
        <f t="shared" si="19"/>
        <v>0.27</v>
      </c>
      <c r="AF40" s="88">
        <f t="shared" si="20"/>
        <v>32</v>
      </c>
      <c r="AG40" s="89" t="str">
        <f t="shared" si="32"/>
        <v/>
      </c>
      <c r="AH40" s="88" t="str">
        <f t="shared" si="21"/>
        <v/>
      </c>
      <c r="AJ40" s="62">
        <f t="shared" si="22"/>
        <v>157</v>
      </c>
      <c r="AK40" s="59">
        <f t="shared" si="23"/>
        <v>9</v>
      </c>
      <c r="AM40" s="42" t="s">
        <v>169</v>
      </c>
      <c r="AN40" s="43" t="s">
        <v>96</v>
      </c>
      <c r="AO40" s="44">
        <v>32651</v>
      </c>
      <c r="AP40" s="44">
        <v>306500</v>
      </c>
      <c r="AQ40" s="45">
        <f t="shared" si="33"/>
        <v>0.10652854812398042</v>
      </c>
      <c r="AR40" s="46">
        <f t="shared" si="24"/>
        <v>89</v>
      </c>
      <c r="AS40" s="47">
        <f t="shared" si="25"/>
        <v>0.10652854812398042</v>
      </c>
      <c r="AT40" s="46">
        <f t="shared" si="26"/>
        <v>67</v>
      </c>
      <c r="AU40" s="48" t="str">
        <f t="shared" si="29"/>
        <v/>
      </c>
      <c r="AV40" s="46" t="str">
        <f t="shared" si="3"/>
        <v/>
      </c>
      <c r="AX40" s="116" t="s">
        <v>96</v>
      </c>
      <c r="AY40" s="97">
        <v>307400</v>
      </c>
      <c r="AZ40" s="98">
        <v>100</v>
      </c>
      <c r="BA40" s="97">
        <v>192400</v>
      </c>
      <c r="BB40" s="98">
        <v>62.6</v>
      </c>
      <c r="BC40" s="187" t="b">
        <f t="shared" si="28"/>
        <v>1</v>
      </c>
    </row>
    <row r="41" spans="1:55" x14ac:dyDescent="0.2">
      <c r="A41" s="2" t="s">
        <v>688</v>
      </c>
      <c r="B41" s="2" t="str">
        <f>VLOOKUP(A41,'Auth Info'!A:B,2,FALSE)</f>
        <v>Ealing</v>
      </c>
      <c r="C41" s="14" t="str">
        <f>VLOOKUP($A41,'Auth Info'!$A:$G,3,FALSE)</f>
        <v>Ealing</v>
      </c>
      <c r="D41" s="121" t="str">
        <f>VLOOKUP($A41,'Auth Info'!$A:$G,4,FALSE)</f>
        <v>MU</v>
      </c>
      <c r="E41" s="121" t="str">
        <f>VLOOKUP($A41,'Auth Info'!$A:$G,5,FALSE)</f>
        <v>Urban</v>
      </c>
      <c r="F41" s="14" t="str">
        <f>VLOOKUP($A41,'Auth Info'!$A:$G,6,FALSE)</f>
        <v>London</v>
      </c>
      <c r="G41" s="14" t="str">
        <f>VLOOKUP($A41,'Auth Info'!$A:$G,7,FALSE)</f>
        <v>Upper</v>
      </c>
      <c r="H41" s="65">
        <f>VLOOKUP(A41,'1'!F:H,2,FALSE)</f>
        <v>534.6</v>
      </c>
      <c r="I41" s="66">
        <f t="shared" si="4"/>
        <v>115</v>
      </c>
      <c r="J41" s="67">
        <f t="shared" si="5"/>
        <v>534.6</v>
      </c>
      <c r="K41" s="66">
        <f t="shared" si="6"/>
        <v>73</v>
      </c>
      <c r="L41" s="67" t="str">
        <f t="shared" si="7"/>
        <v/>
      </c>
      <c r="M41" s="66" t="str">
        <f t="shared" si="8"/>
        <v/>
      </c>
      <c r="N41" s="60"/>
      <c r="O41" s="189">
        <f t="shared" si="9"/>
        <v>0.69400000000000006</v>
      </c>
      <c r="P41" s="74">
        <f t="shared" si="10"/>
        <v>128</v>
      </c>
      <c r="Q41" s="75">
        <f t="shared" si="11"/>
        <v>0.69400000000000006</v>
      </c>
      <c r="R41" s="74">
        <f t="shared" si="12"/>
        <v>83</v>
      </c>
      <c r="S41" s="75" t="str">
        <f t="shared" si="30"/>
        <v/>
      </c>
      <c r="T41" s="74" t="str">
        <f t="shared" si="13"/>
        <v/>
      </c>
      <c r="U41" s="60"/>
      <c r="V41" s="80">
        <f>VLOOKUP(A41,'3'!A:C,3,FALSE)/100</f>
        <v>3.9E-2</v>
      </c>
      <c r="W41" s="81">
        <f t="shared" si="14"/>
        <v>72</v>
      </c>
      <c r="X41" s="82">
        <f t="shared" si="15"/>
        <v>3.9E-2</v>
      </c>
      <c r="Y41" s="81">
        <f t="shared" si="16"/>
        <v>66</v>
      </c>
      <c r="Z41" s="82" t="str">
        <f t="shared" si="31"/>
        <v/>
      </c>
      <c r="AA41" s="81" t="str">
        <f t="shared" si="17"/>
        <v/>
      </c>
      <c r="AB41" s="60"/>
      <c r="AC41" s="87">
        <f>VLOOKUP(A41,'4'!A:E,4,FALSE)/100</f>
        <v>0.22899999999999998</v>
      </c>
      <c r="AD41" s="88">
        <f t="shared" si="18"/>
        <v>100</v>
      </c>
      <c r="AE41" s="89">
        <f t="shared" si="19"/>
        <v>0.22899999999999998</v>
      </c>
      <c r="AF41" s="88">
        <f t="shared" si="20"/>
        <v>74</v>
      </c>
      <c r="AG41" s="89" t="str">
        <f t="shared" si="32"/>
        <v/>
      </c>
      <c r="AH41" s="88" t="str">
        <f t="shared" si="21"/>
        <v/>
      </c>
      <c r="AJ41" s="62">
        <f t="shared" si="22"/>
        <v>465</v>
      </c>
      <c r="AK41" s="59">
        <f t="shared" si="23"/>
        <v>145</v>
      </c>
      <c r="AM41" s="42" t="s">
        <v>169</v>
      </c>
      <c r="AN41" s="43" t="s">
        <v>129</v>
      </c>
      <c r="AO41" s="44">
        <v>22441</v>
      </c>
      <c r="AP41" s="44">
        <v>309000</v>
      </c>
      <c r="AQ41" s="45">
        <f t="shared" si="33"/>
        <v>7.2624595469255662E-2</v>
      </c>
      <c r="AR41" s="46">
        <f t="shared" si="24"/>
        <v>150</v>
      </c>
      <c r="AS41" s="47">
        <f t="shared" si="25"/>
        <v>7.2624595469255662E-2</v>
      </c>
      <c r="AT41" s="46">
        <f t="shared" si="26"/>
        <v>105</v>
      </c>
      <c r="AU41" s="48" t="str">
        <f t="shared" si="29"/>
        <v/>
      </c>
      <c r="AV41" s="46" t="str">
        <f t="shared" si="3"/>
        <v/>
      </c>
      <c r="AX41" s="116" t="s">
        <v>129</v>
      </c>
      <c r="AY41" s="97">
        <v>318500</v>
      </c>
      <c r="AZ41" s="98">
        <v>100</v>
      </c>
      <c r="BA41" s="97">
        <v>221100</v>
      </c>
      <c r="BB41" s="98">
        <v>69.400000000000006</v>
      </c>
      <c r="BC41" s="187" t="b">
        <f t="shared" si="28"/>
        <v>1</v>
      </c>
    </row>
    <row r="42" spans="1:55" x14ac:dyDescent="0.2">
      <c r="A42" s="57" t="s">
        <v>707</v>
      </c>
      <c r="B42" s="2" t="str">
        <f>VLOOKUP(A42,'Auth Info'!A:B,2,FALSE)</f>
        <v>East Riding of Yorkshire</v>
      </c>
      <c r="C42" s="14" t="str">
        <f>VLOOKUP($A42,'Auth Info'!$A:$G,3,FALSE)</f>
        <v>East Riding of Yorkshire</v>
      </c>
      <c r="D42" s="121" t="str">
        <f>VLOOKUP($A42,'Auth Info'!$A:$G,4,FALSE)</f>
        <v>Rural-50</v>
      </c>
      <c r="E42" s="121" t="str">
        <f>VLOOKUP($A42,'Auth Info'!$A:$G,5,FALSE)</f>
        <v>Predominantly Rural</v>
      </c>
      <c r="F42" s="14" t="str">
        <f>VLOOKUP($A42,'Auth Info'!$A:$G,6,FALSE)</f>
        <v>Unitary</v>
      </c>
      <c r="G42" s="14" t="str">
        <f>VLOOKUP($A42,'Auth Info'!$A:$G,7,FALSE)</f>
        <v>Upper</v>
      </c>
      <c r="H42" s="65">
        <f>VLOOKUP(A42,'1'!F:H,2,FALSE)</f>
        <v>450.4</v>
      </c>
      <c r="I42" s="66">
        <f t="shared" si="4"/>
        <v>36</v>
      </c>
      <c r="J42" s="67" t="str">
        <f t="shared" si="5"/>
        <v/>
      </c>
      <c r="K42" s="66" t="str">
        <f t="shared" si="6"/>
        <v/>
      </c>
      <c r="L42" s="67">
        <f t="shared" si="7"/>
        <v>450.4</v>
      </c>
      <c r="M42" s="66">
        <f t="shared" si="8"/>
        <v>13</v>
      </c>
      <c r="N42" s="60"/>
      <c r="O42" s="189">
        <f t="shared" si="9"/>
        <v>0.624</v>
      </c>
      <c r="P42" s="74">
        <f t="shared" si="10"/>
        <v>23</v>
      </c>
      <c r="Q42" s="75" t="str">
        <f t="shared" si="11"/>
        <v/>
      </c>
      <c r="R42" s="74" t="str">
        <f t="shared" si="12"/>
        <v/>
      </c>
      <c r="S42" s="75">
        <f t="shared" si="30"/>
        <v>0.624</v>
      </c>
      <c r="T42" s="74">
        <f t="shared" si="13"/>
        <v>11</v>
      </c>
      <c r="U42" s="60"/>
      <c r="V42" s="80">
        <f>VLOOKUP(A42,'3'!A:C,3,FALSE)/100</f>
        <v>3.1E-2</v>
      </c>
      <c r="W42" s="81">
        <f t="shared" si="14"/>
        <v>97</v>
      </c>
      <c r="X42" s="82" t="str">
        <f t="shared" si="15"/>
        <v/>
      </c>
      <c r="Y42" s="81" t="str">
        <f t="shared" si="16"/>
        <v/>
      </c>
      <c r="Z42" s="82">
        <f t="shared" si="31"/>
        <v>3.1E-2</v>
      </c>
      <c r="AA42" s="81">
        <f t="shared" si="17"/>
        <v>39</v>
      </c>
      <c r="AB42" s="60"/>
      <c r="AC42" s="87">
        <f>VLOOKUP(A42,'4'!A:E,4,FALSE)/100</f>
        <v>0.25</v>
      </c>
      <c r="AD42" s="88">
        <f t="shared" si="18"/>
        <v>69</v>
      </c>
      <c r="AE42" s="89" t="str">
        <f t="shared" si="19"/>
        <v/>
      </c>
      <c r="AF42" s="88" t="str">
        <f t="shared" si="20"/>
        <v/>
      </c>
      <c r="AG42" s="89">
        <f t="shared" si="32"/>
        <v>0.25</v>
      </c>
      <c r="AH42" s="88">
        <f t="shared" si="21"/>
        <v>26</v>
      </c>
      <c r="AJ42" s="62">
        <f t="shared" si="22"/>
        <v>233</v>
      </c>
      <c r="AK42" s="59">
        <f t="shared" si="23"/>
        <v>43</v>
      </c>
      <c r="AM42" s="42" t="s">
        <v>169</v>
      </c>
      <c r="AN42" s="43" t="s">
        <v>13</v>
      </c>
      <c r="AO42" s="44">
        <v>37322</v>
      </c>
      <c r="AP42" s="44">
        <v>335000</v>
      </c>
      <c r="AQ42" s="45">
        <f t="shared" si="33"/>
        <v>0.1114089552238806</v>
      </c>
      <c r="AR42" s="46">
        <f t="shared" si="24"/>
        <v>77</v>
      </c>
      <c r="AS42" s="47" t="str">
        <f t="shared" si="25"/>
        <v/>
      </c>
      <c r="AT42" s="46" t="str">
        <f t="shared" si="26"/>
        <v/>
      </c>
      <c r="AU42" s="48">
        <f t="shared" si="29"/>
        <v>0.1114089552238806</v>
      </c>
      <c r="AV42" s="46">
        <f t="shared" si="3"/>
        <v>35</v>
      </c>
      <c r="AX42" s="116" t="s">
        <v>13</v>
      </c>
      <c r="AY42" s="97">
        <v>338700</v>
      </c>
      <c r="AZ42" s="98">
        <v>100</v>
      </c>
      <c r="BA42" s="97">
        <v>211200</v>
      </c>
      <c r="BB42" s="98">
        <v>62.4</v>
      </c>
      <c r="BC42" s="187" t="b">
        <f t="shared" si="28"/>
        <v>1</v>
      </c>
    </row>
    <row r="43" spans="1:55" x14ac:dyDescent="0.2">
      <c r="A43" s="2" t="s">
        <v>710</v>
      </c>
      <c r="B43" s="2" t="str">
        <f>VLOOKUP(A43,'Auth Info'!A:B,2,FALSE)</f>
        <v>East Sussex</v>
      </c>
      <c r="C43" s="14" t="str">
        <f>VLOOKUP($A43,'Auth Info'!$A:$G,3,FALSE)</f>
        <v>East Sussex CC</v>
      </c>
      <c r="D43" s="121">
        <f>VLOOKUP($A43,'Auth Info'!$A:$G,4,FALSE)</f>
        <v>0</v>
      </c>
      <c r="E43" s="121" t="str">
        <f>VLOOKUP($A43,'Auth Info'!$A:$G,5,FALSE)</f>
        <v>Significant Rural</v>
      </c>
      <c r="F43" s="14" t="str">
        <f>VLOOKUP($A43,'Auth Info'!$A:$G,6,FALSE)</f>
        <v>County</v>
      </c>
      <c r="G43" s="14" t="str">
        <f>VLOOKUP($A43,'Auth Info'!$A:$G,7,FALSE)</f>
        <v>Upper</v>
      </c>
      <c r="H43" s="65">
        <f>VLOOKUP(A43,'1'!F:H,2,FALSE)</f>
        <v>452.2</v>
      </c>
      <c r="I43" s="66">
        <f t="shared" si="4"/>
        <v>39</v>
      </c>
      <c r="J43" s="67" t="str">
        <f t="shared" si="5"/>
        <v/>
      </c>
      <c r="K43" s="66" t="str">
        <f t="shared" si="6"/>
        <v/>
      </c>
      <c r="L43" s="67" t="str">
        <f t="shared" si="7"/>
        <v/>
      </c>
      <c r="M43" s="66" t="str">
        <f t="shared" si="8"/>
        <v/>
      </c>
      <c r="N43" s="60"/>
      <c r="O43" s="189">
        <f t="shared" si="9"/>
        <v>0.58899999999999997</v>
      </c>
      <c r="P43" s="74">
        <f t="shared" si="10"/>
        <v>2</v>
      </c>
      <c r="Q43" s="75" t="str">
        <f t="shared" si="11"/>
        <v/>
      </c>
      <c r="R43" s="74" t="str">
        <f t="shared" si="12"/>
        <v/>
      </c>
      <c r="S43" s="75" t="str">
        <f t="shared" si="30"/>
        <v/>
      </c>
      <c r="T43" s="74" t="str">
        <f t="shared" si="13"/>
        <v/>
      </c>
      <c r="U43" s="60"/>
      <c r="V43" s="80">
        <f>VLOOKUP(A43,'3'!A:C,3,FALSE)/100</f>
        <v>3.1E-2</v>
      </c>
      <c r="W43" s="81">
        <f t="shared" si="14"/>
        <v>97</v>
      </c>
      <c r="X43" s="82" t="str">
        <f t="shared" si="15"/>
        <v/>
      </c>
      <c r="Y43" s="81" t="str">
        <f t="shared" si="16"/>
        <v/>
      </c>
      <c r="Z43" s="82" t="str">
        <f t="shared" si="31"/>
        <v/>
      </c>
      <c r="AA43" s="81" t="str">
        <f t="shared" si="17"/>
        <v/>
      </c>
      <c r="AB43" s="60"/>
      <c r="AC43" s="87">
        <f>VLOOKUP(A43,'4'!A:E,4,FALSE)/100</f>
        <v>0.22600000000000001</v>
      </c>
      <c r="AD43" s="88">
        <f t="shared" si="18"/>
        <v>106</v>
      </c>
      <c r="AE43" s="89" t="str">
        <f t="shared" si="19"/>
        <v/>
      </c>
      <c r="AF43" s="88" t="str">
        <f t="shared" si="20"/>
        <v/>
      </c>
      <c r="AG43" s="89" t="str">
        <f t="shared" si="32"/>
        <v/>
      </c>
      <c r="AH43" s="88" t="str">
        <f t="shared" si="21"/>
        <v/>
      </c>
      <c r="AJ43" s="62">
        <f t="shared" si="22"/>
        <v>214</v>
      </c>
      <c r="AK43" s="59">
        <f t="shared" si="23"/>
        <v>30</v>
      </c>
      <c r="AM43" s="42" t="s">
        <v>38</v>
      </c>
      <c r="AN43" s="43" t="s">
        <v>154</v>
      </c>
      <c r="AO43" s="44">
        <v>56844</v>
      </c>
      <c r="AP43" s="44">
        <v>509900</v>
      </c>
      <c r="AQ43" s="45">
        <f t="shared" si="33"/>
        <v>0.11148068248676211</v>
      </c>
      <c r="AR43" s="46">
        <f t="shared" si="24"/>
        <v>76</v>
      </c>
      <c r="AS43" s="47" t="str">
        <f t="shared" si="25"/>
        <v/>
      </c>
      <c r="AT43" s="46" t="str">
        <f t="shared" si="26"/>
        <v/>
      </c>
      <c r="AU43" s="48" t="str">
        <f t="shared" si="29"/>
        <v/>
      </c>
      <c r="AV43" s="46" t="str">
        <f t="shared" si="3"/>
        <v/>
      </c>
      <c r="AX43" s="116" t="s">
        <v>154</v>
      </c>
      <c r="AY43" s="97">
        <v>515500</v>
      </c>
      <c r="AZ43" s="98">
        <v>100</v>
      </c>
      <c r="BA43" s="97">
        <v>303600</v>
      </c>
      <c r="BB43" s="98">
        <v>58.9</v>
      </c>
      <c r="BC43" s="187" t="b">
        <f t="shared" si="28"/>
        <v>1</v>
      </c>
    </row>
    <row r="44" spans="1:55" x14ac:dyDescent="0.2">
      <c r="A44" s="2" t="s">
        <v>719</v>
      </c>
      <c r="B44" s="2" t="str">
        <f>VLOOKUP(A44,'Auth Info'!A:B,2,FALSE)</f>
        <v>Enfield</v>
      </c>
      <c r="C44" s="14" t="str">
        <f>VLOOKUP($A44,'Auth Info'!$A:$G,3,FALSE)</f>
        <v>Enfield</v>
      </c>
      <c r="D44" s="121" t="str">
        <f>VLOOKUP($A44,'Auth Info'!$A:$G,4,FALSE)</f>
        <v>MU</v>
      </c>
      <c r="E44" s="121" t="str">
        <f>VLOOKUP($A44,'Auth Info'!$A:$G,5,FALSE)</f>
        <v>Urban</v>
      </c>
      <c r="F44" s="14" t="str">
        <f>VLOOKUP($A44,'Auth Info'!$A:$G,6,FALSE)</f>
        <v>London</v>
      </c>
      <c r="G44" s="14" t="str">
        <f>VLOOKUP($A44,'Auth Info'!$A:$G,7,FALSE)</f>
        <v>Upper</v>
      </c>
      <c r="H44" s="65">
        <f>VLOOKUP(A44,'1'!F:H,2,FALSE)</f>
        <v>509.7</v>
      </c>
      <c r="I44" s="66">
        <f t="shared" si="4"/>
        <v>99</v>
      </c>
      <c r="J44" s="67">
        <f t="shared" si="5"/>
        <v>509.7</v>
      </c>
      <c r="K44" s="66">
        <f t="shared" si="6"/>
        <v>59</v>
      </c>
      <c r="L44" s="67" t="str">
        <f t="shared" si="7"/>
        <v/>
      </c>
      <c r="M44" s="66" t="str">
        <f t="shared" si="8"/>
        <v/>
      </c>
      <c r="N44" s="60"/>
      <c r="O44" s="189">
        <f t="shared" si="9"/>
        <v>0.64800000000000002</v>
      </c>
      <c r="P44" s="74">
        <f t="shared" si="10"/>
        <v>79</v>
      </c>
      <c r="Q44" s="75">
        <f t="shared" si="11"/>
        <v>0.64800000000000002</v>
      </c>
      <c r="R44" s="74">
        <f t="shared" si="12"/>
        <v>41</v>
      </c>
      <c r="S44" s="75" t="str">
        <f t="shared" si="30"/>
        <v/>
      </c>
      <c r="T44" s="74" t="str">
        <f t="shared" si="13"/>
        <v/>
      </c>
      <c r="U44" s="60"/>
      <c r="V44" s="80">
        <f>VLOOKUP(A44,'3'!A:C,3,FALSE)/100</f>
        <v>5.0999999999999997E-2</v>
      </c>
      <c r="W44" s="81">
        <f t="shared" si="14"/>
        <v>29</v>
      </c>
      <c r="X44" s="82">
        <f t="shared" si="15"/>
        <v>5.0999999999999997E-2</v>
      </c>
      <c r="Y44" s="81">
        <f t="shared" si="16"/>
        <v>28</v>
      </c>
      <c r="Z44" s="82" t="str">
        <f t="shared" si="31"/>
        <v/>
      </c>
      <c r="AA44" s="81" t="str">
        <f t="shared" si="17"/>
        <v/>
      </c>
      <c r="AB44" s="60"/>
      <c r="AC44" s="87">
        <f>VLOOKUP(A44,'4'!A:E,4,FALSE)/100</f>
        <v>0.309</v>
      </c>
      <c r="AD44" s="88">
        <f t="shared" si="18"/>
        <v>6</v>
      </c>
      <c r="AE44" s="89">
        <f t="shared" si="19"/>
        <v>0.309</v>
      </c>
      <c r="AF44" s="88">
        <f t="shared" si="20"/>
        <v>6</v>
      </c>
      <c r="AG44" s="89" t="str">
        <f t="shared" si="32"/>
        <v/>
      </c>
      <c r="AH44" s="88" t="str">
        <f t="shared" si="21"/>
        <v/>
      </c>
      <c r="AJ44" s="62">
        <f t="shared" si="22"/>
        <v>312</v>
      </c>
      <c r="AK44" s="59">
        <f t="shared" si="23"/>
        <v>83</v>
      </c>
      <c r="AM44" s="42" t="s">
        <v>169</v>
      </c>
      <c r="AN44" s="43" t="s">
        <v>130</v>
      </c>
      <c r="AO44" s="44">
        <v>29029</v>
      </c>
      <c r="AP44" s="44">
        <v>287600</v>
      </c>
      <c r="AQ44" s="45">
        <f t="shared" si="33"/>
        <v>0.10093532684283728</v>
      </c>
      <c r="AR44" s="46">
        <f t="shared" si="24"/>
        <v>105</v>
      </c>
      <c r="AS44" s="47">
        <f t="shared" si="25"/>
        <v>0.10093532684283728</v>
      </c>
      <c r="AT44" s="46">
        <f t="shared" si="26"/>
        <v>75</v>
      </c>
      <c r="AU44" s="48" t="str">
        <f t="shared" si="29"/>
        <v/>
      </c>
      <c r="AV44" s="46" t="str">
        <f t="shared" si="3"/>
        <v/>
      </c>
      <c r="AX44" s="116" t="s">
        <v>130</v>
      </c>
      <c r="AY44" s="97">
        <v>294900</v>
      </c>
      <c r="AZ44" s="98">
        <v>100</v>
      </c>
      <c r="BA44" s="97">
        <v>191200</v>
      </c>
      <c r="BB44" s="98">
        <v>64.8</v>
      </c>
      <c r="BC44" s="187" t="b">
        <f t="shared" si="28"/>
        <v>1</v>
      </c>
    </row>
    <row r="45" spans="1:55" x14ac:dyDescent="0.2">
      <c r="A45" s="2" t="s">
        <v>724</v>
      </c>
      <c r="B45" s="2" t="str">
        <f>VLOOKUP(A45,'Auth Info'!A:B,2,FALSE)</f>
        <v>Essex</v>
      </c>
      <c r="C45" s="14" t="str">
        <f>VLOOKUP($A45,'Auth Info'!$A:$G,3,FALSE)</f>
        <v>Essex CC</v>
      </c>
      <c r="D45" s="121">
        <f>VLOOKUP($A45,'Auth Info'!$A:$G,4,FALSE)</f>
        <v>0</v>
      </c>
      <c r="E45" s="121" t="str">
        <f>VLOOKUP($A45,'Auth Info'!$A:$G,5,FALSE)</f>
        <v>Significant Rural</v>
      </c>
      <c r="F45" s="14" t="str">
        <f>VLOOKUP($A45,'Auth Info'!$A:$G,6,FALSE)</f>
        <v>County</v>
      </c>
      <c r="G45" s="14" t="str">
        <f>VLOOKUP($A45,'Auth Info'!$A:$G,7,FALSE)</f>
        <v>Upper</v>
      </c>
      <c r="H45" s="65">
        <f>VLOOKUP(A45,'1'!F:H,2,FALSE)</f>
        <v>498.7</v>
      </c>
      <c r="I45" s="66">
        <f t="shared" si="4"/>
        <v>92</v>
      </c>
      <c r="J45" s="67" t="str">
        <f t="shared" si="5"/>
        <v/>
      </c>
      <c r="K45" s="66" t="str">
        <f t="shared" si="6"/>
        <v/>
      </c>
      <c r="L45" s="67" t="str">
        <f t="shared" si="7"/>
        <v/>
      </c>
      <c r="M45" s="66" t="str">
        <f t="shared" si="8"/>
        <v/>
      </c>
      <c r="N45" s="60"/>
      <c r="O45" s="189">
        <f t="shared" si="9"/>
        <v>0.63300000000000001</v>
      </c>
      <c r="P45" s="74">
        <f t="shared" si="10"/>
        <v>42</v>
      </c>
      <c r="Q45" s="75" t="str">
        <f t="shared" si="11"/>
        <v/>
      </c>
      <c r="R45" s="74" t="str">
        <f t="shared" si="12"/>
        <v/>
      </c>
      <c r="S45" s="75" t="str">
        <f t="shared" si="30"/>
        <v/>
      </c>
      <c r="T45" s="74" t="str">
        <f t="shared" si="13"/>
        <v/>
      </c>
      <c r="U45" s="60"/>
      <c r="V45" s="80">
        <f>VLOOKUP(A45,'3'!A:C,3,FALSE)/100</f>
        <v>0.03</v>
      </c>
      <c r="W45" s="81">
        <f t="shared" si="14"/>
        <v>102</v>
      </c>
      <c r="X45" s="82" t="str">
        <f t="shared" si="15"/>
        <v/>
      </c>
      <c r="Y45" s="81" t="str">
        <f t="shared" si="16"/>
        <v/>
      </c>
      <c r="Z45" s="82" t="str">
        <f t="shared" si="31"/>
        <v/>
      </c>
      <c r="AA45" s="81" t="str">
        <f t="shared" si="17"/>
        <v/>
      </c>
      <c r="AB45" s="60"/>
      <c r="AC45" s="87">
        <f>VLOOKUP(A45,'4'!A:E,4,FALSE)/100</f>
        <v>0.22699999999999998</v>
      </c>
      <c r="AD45" s="88">
        <f t="shared" si="18"/>
        <v>104</v>
      </c>
      <c r="AE45" s="89" t="str">
        <f t="shared" si="19"/>
        <v/>
      </c>
      <c r="AF45" s="88" t="str">
        <f t="shared" si="20"/>
        <v/>
      </c>
      <c r="AG45" s="89" t="str">
        <f t="shared" si="32"/>
        <v/>
      </c>
      <c r="AH45" s="88" t="str">
        <f t="shared" si="21"/>
        <v/>
      </c>
      <c r="AJ45" s="62">
        <f t="shared" si="22"/>
        <v>359</v>
      </c>
      <c r="AK45" s="59">
        <f t="shared" si="23"/>
        <v>106</v>
      </c>
      <c r="AM45" s="42" t="s">
        <v>38</v>
      </c>
      <c r="AN45" s="43" t="s">
        <v>107</v>
      </c>
      <c r="AO45" s="44">
        <v>134532</v>
      </c>
      <c r="AP45" s="44">
        <v>1396400</v>
      </c>
      <c r="AQ45" s="45">
        <f t="shared" si="33"/>
        <v>9.6342022343168146E-2</v>
      </c>
      <c r="AR45" s="46">
        <f t="shared" si="24"/>
        <v>123</v>
      </c>
      <c r="AS45" s="47" t="str">
        <f t="shared" si="25"/>
        <v/>
      </c>
      <c r="AT45" s="46" t="str">
        <f t="shared" si="26"/>
        <v/>
      </c>
      <c r="AU45" s="48" t="str">
        <f t="shared" si="29"/>
        <v/>
      </c>
      <c r="AV45" s="46" t="str">
        <f t="shared" si="3"/>
        <v/>
      </c>
      <c r="AX45" s="116" t="s">
        <v>107</v>
      </c>
      <c r="AY45" s="97">
        <v>1413000</v>
      </c>
      <c r="AZ45" s="98">
        <v>100</v>
      </c>
      <c r="BA45" s="97">
        <v>893900</v>
      </c>
      <c r="BB45" s="98">
        <v>63.3</v>
      </c>
      <c r="BC45" s="187" t="b">
        <f t="shared" si="28"/>
        <v>1</v>
      </c>
    </row>
    <row r="46" spans="1:55" x14ac:dyDescent="0.2">
      <c r="A46" s="2" t="s">
        <v>737</v>
      </c>
      <c r="B46" s="2" t="str">
        <f>VLOOKUP(A46,'Auth Info'!A:B,2,FALSE)</f>
        <v>Gateshead</v>
      </c>
      <c r="C46" s="14" t="str">
        <f>VLOOKUP($A46,'Auth Info'!$A:$G,3,FALSE)</f>
        <v>Gateshead</v>
      </c>
      <c r="D46" s="121" t="str">
        <f>VLOOKUP($A46,'Auth Info'!$A:$G,4,FALSE)</f>
        <v>MU</v>
      </c>
      <c r="E46" s="121" t="str">
        <f>VLOOKUP($A46,'Auth Info'!$A:$G,5,FALSE)</f>
        <v>Urban</v>
      </c>
      <c r="F46" s="14" t="str">
        <f>VLOOKUP($A46,'Auth Info'!$A:$G,6,FALSE)</f>
        <v>Met</v>
      </c>
      <c r="G46" s="14" t="str">
        <f>VLOOKUP($A46,'Auth Info'!$A:$G,7,FALSE)</f>
        <v>Upper</v>
      </c>
      <c r="H46" s="65">
        <f>VLOOKUP(A46,'1'!F:H,2,FALSE)</f>
        <v>471.2</v>
      </c>
      <c r="I46" s="66">
        <f t="shared" si="4"/>
        <v>65</v>
      </c>
      <c r="J46" s="67">
        <f t="shared" si="5"/>
        <v>471.2</v>
      </c>
      <c r="K46" s="66">
        <f t="shared" si="6"/>
        <v>38</v>
      </c>
      <c r="L46" s="67" t="str">
        <f t="shared" si="7"/>
        <v/>
      </c>
      <c r="M46" s="66" t="str">
        <f t="shared" si="8"/>
        <v/>
      </c>
      <c r="N46" s="60"/>
      <c r="O46" s="189">
        <f t="shared" si="9"/>
        <v>0.64599999999999991</v>
      </c>
      <c r="P46" s="74">
        <f t="shared" si="10"/>
        <v>72</v>
      </c>
      <c r="Q46" s="75">
        <f t="shared" si="11"/>
        <v>0.64599999999999991</v>
      </c>
      <c r="R46" s="74">
        <f t="shared" si="12"/>
        <v>35</v>
      </c>
      <c r="S46" s="75" t="str">
        <f t="shared" si="30"/>
        <v/>
      </c>
      <c r="T46" s="74" t="str">
        <f t="shared" si="13"/>
        <v/>
      </c>
      <c r="U46" s="60"/>
      <c r="V46" s="80">
        <f>VLOOKUP(A46,'3'!A:C,3,FALSE)/100</f>
        <v>4.9000000000000002E-2</v>
      </c>
      <c r="W46" s="81">
        <f t="shared" si="14"/>
        <v>38</v>
      </c>
      <c r="X46" s="82">
        <f t="shared" si="15"/>
        <v>4.9000000000000002E-2</v>
      </c>
      <c r="Y46" s="81">
        <f t="shared" si="16"/>
        <v>37</v>
      </c>
      <c r="Z46" s="82" t="str">
        <f t="shared" si="31"/>
        <v/>
      </c>
      <c r="AA46" s="81" t="str">
        <f t="shared" si="17"/>
        <v/>
      </c>
      <c r="AB46" s="60"/>
      <c r="AC46" s="87">
        <f>VLOOKUP(A46,'4'!A:E,4,FALSE)/100</f>
        <v>0.28999999999999998</v>
      </c>
      <c r="AD46" s="88">
        <f t="shared" si="18"/>
        <v>19</v>
      </c>
      <c r="AE46" s="89">
        <f t="shared" si="19"/>
        <v>0.28999999999999998</v>
      </c>
      <c r="AF46" s="88">
        <f t="shared" si="20"/>
        <v>17</v>
      </c>
      <c r="AG46" s="89" t="str">
        <f t="shared" si="32"/>
        <v/>
      </c>
      <c r="AH46" s="88" t="str">
        <f t="shared" si="21"/>
        <v/>
      </c>
      <c r="AJ46" s="62">
        <f t="shared" si="22"/>
        <v>223</v>
      </c>
      <c r="AK46" s="59">
        <f t="shared" si="23"/>
        <v>36</v>
      </c>
      <c r="AM46" s="42" t="s">
        <v>169</v>
      </c>
      <c r="AN46" s="43" t="s">
        <v>44</v>
      </c>
      <c r="AO46" s="44">
        <v>24366</v>
      </c>
      <c r="AP46" s="44">
        <v>190600</v>
      </c>
      <c r="AQ46" s="45">
        <f t="shared" si="33"/>
        <v>0.12783840503672614</v>
      </c>
      <c r="AR46" s="46">
        <f t="shared" si="24"/>
        <v>48</v>
      </c>
      <c r="AS46" s="47">
        <f t="shared" si="25"/>
        <v>0.12783840503672614</v>
      </c>
      <c r="AT46" s="46">
        <f t="shared" si="26"/>
        <v>44</v>
      </c>
      <c r="AU46" s="48" t="str">
        <f t="shared" si="29"/>
        <v/>
      </c>
      <c r="AV46" s="46" t="str">
        <f t="shared" si="3"/>
        <v/>
      </c>
      <c r="AX46" s="116" t="s">
        <v>44</v>
      </c>
      <c r="AY46" s="97">
        <v>191700</v>
      </c>
      <c r="AZ46" s="98">
        <v>100</v>
      </c>
      <c r="BA46" s="97">
        <v>123900</v>
      </c>
      <c r="BB46" s="98">
        <v>64.599999999999994</v>
      </c>
      <c r="BC46" s="187" t="b">
        <f t="shared" si="28"/>
        <v>1</v>
      </c>
    </row>
    <row r="47" spans="1:55" x14ac:dyDescent="0.2">
      <c r="A47" s="2" t="s">
        <v>743</v>
      </c>
      <c r="B47" s="2" t="str">
        <f>VLOOKUP(A47,'Auth Info'!A:B,2,FALSE)</f>
        <v>Gloucestershire</v>
      </c>
      <c r="C47" s="14" t="str">
        <f>VLOOKUP($A47,'Auth Info'!$A:$G,3,FALSE)</f>
        <v>Gloucestershire CC</v>
      </c>
      <c r="D47" s="121">
        <f>VLOOKUP($A47,'Auth Info'!$A:$G,4,FALSE)</f>
        <v>0</v>
      </c>
      <c r="E47" s="121" t="str">
        <f>VLOOKUP($A47,'Auth Info'!$A:$G,5,FALSE)</f>
        <v>Significant Rural</v>
      </c>
      <c r="F47" s="14" t="str">
        <f>VLOOKUP($A47,'Auth Info'!$A:$G,6,FALSE)</f>
        <v>County</v>
      </c>
      <c r="G47" s="14" t="str">
        <f>VLOOKUP($A47,'Auth Info'!$A:$G,7,FALSE)</f>
        <v>Upper</v>
      </c>
      <c r="H47" s="65">
        <f>VLOOKUP(A47,'1'!F:H,2,FALSE)</f>
        <v>470.4</v>
      </c>
      <c r="I47" s="66">
        <f t="shared" si="4"/>
        <v>63</v>
      </c>
      <c r="J47" s="67" t="str">
        <f t="shared" si="5"/>
        <v/>
      </c>
      <c r="K47" s="66" t="str">
        <f t="shared" si="6"/>
        <v/>
      </c>
      <c r="L47" s="67" t="str">
        <f t="shared" si="7"/>
        <v/>
      </c>
      <c r="M47" s="66" t="str">
        <f t="shared" si="8"/>
        <v/>
      </c>
      <c r="N47" s="60"/>
      <c r="O47" s="189">
        <f t="shared" si="9"/>
        <v>0.629</v>
      </c>
      <c r="P47" s="74">
        <f t="shared" si="10"/>
        <v>36</v>
      </c>
      <c r="Q47" s="75" t="str">
        <f t="shared" si="11"/>
        <v/>
      </c>
      <c r="R47" s="74" t="str">
        <f t="shared" si="12"/>
        <v/>
      </c>
      <c r="S47" s="75" t="str">
        <f t="shared" si="30"/>
        <v/>
      </c>
      <c r="T47" s="74" t="str">
        <f t="shared" si="13"/>
        <v/>
      </c>
      <c r="U47" s="60"/>
      <c r="V47" s="80">
        <f>VLOOKUP(A47,'3'!A:C,3,FALSE)/100</f>
        <v>2.5000000000000001E-2</v>
      </c>
      <c r="W47" s="81">
        <f t="shared" si="14"/>
        <v>123</v>
      </c>
      <c r="X47" s="82" t="str">
        <f t="shared" si="15"/>
        <v/>
      </c>
      <c r="Y47" s="81" t="str">
        <f t="shared" si="16"/>
        <v/>
      </c>
      <c r="Z47" s="82" t="str">
        <f t="shared" si="31"/>
        <v/>
      </c>
      <c r="AA47" s="81" t="str">
        <f t="shared" si="17"/>
        <v/>
      </c>
      <c r="AB47" s="60"/>
      <c r="AC47" s="87">
        <f>VLOOKUP(A47,'4'!A:E,4,FALSE)/100</f>
        <v>0.22699999999999998</v>
      </c>
      <c r="AD47" s="88">
        <f t="shared" si="18"/>
        <v>104</v>
      </c>
      <c r="AE47" s="89" t="str">
        <f t="shared" si="19"/>
        <v/>
      </c>
      <c r="AF47" s="88" t="str">
        <f t="shared" si="20"/>
        <v/>
      </c>
      <c r="AG47" s="89" t="str">
        <f t="shared" si="32"/>
        <v/>
      </c>
      <c r="AH47" s="88" t="str">
        <f t="shared" si="21"/>
        <v/>
      </c>
      <c r="AJ47" s="62">
        <f t="shared" si="22"/>
        <v>284</v>
      </c>
      <c r="AK47" s="59">
        <f t="shared" si="23"/>
        <v>71</v>
      </c>
      <c r="AM47" s="42" t="s">
        <v>38</v>
      </c>
      <c r="AN47" s="43" t="s">
        <v>168</v>
      </c>
      <c r="AO47" s="44">
        <v>68694</v>
      </c>
      <c r="AP47" s="44">
        <v>582600</v>
      </c>
      <c r="AQ47" s="45">
        <f t="shared" si="33"/>
        <v>0.11790937178166838</v>
      </c>
      <c r="AR47" s="46">
        <f t="shared" si="24"/>
        <v>62</v>
      </c>
      <c r="AS47" s="47" t="str">
        <f t="shared" si="25"/>
        <v/>
      </c>
      <c r="AT47" s="46" t="str">
        <f t="shared" si="26"/>
        <v/>
      </c>
      <c r="AU47" s="48" t="str">
        <f t="shared" si="29"/>
        <v/>
      </c>
      <c r="AV47" s="46" t="str">
        <f t="shared" si="3"/>
        <v/>
      </c>
      <c r="AX47" s="116" t="s">
        <v>168</v>
      </c>
      <c r="AY47" s="97">
        <v>593500</v>
      </c>
      <c r="AZ47" s="98">
        <v>100</v>
      </c>
      <c r="BA47" s="97">
        <v>373500</v>
      </c>
      <c r="BB47" s="98">
        <v>62.9</v>
      </c>
      <c r="BC47" s="187" t="b">
        <f t="shared" si="28"/>
        <v>1</v>
      </c>
    </row>
    <row r="48" spans="1:55" x14ac:dyDescent="0.2">
      <c r="A48" s="2" t="s">
        <v>748</v>
      </c>
      <c r="B48" s="2" t="str">
        <f>VLOOKUP(A48,'Auth Info'!A:B,2,FALSE)</f>
        <v>Greenwich</v>
      </c>
      <c r="C48" s="14" t="str">
        <f>VLOOKUP($A48,'Auth Info'!$A:$G,3,FALSE)</f>
        <v>Greenwich</v>
      </c>
      <c r="D48" s="121" t="str">
        <f>VLOOKUP($A48,'Auth Info'!$A:$G,4,FALSE)</f>
        <v>MU</v>
      </c>
      <c r="E48" s="121" t="str">
        <f>VLOOKUP($A48,'Auth Info'!$A:$G,5,FALSE)</f>
        <v>Urban</v>
      </c>
      <c r="F48" s="14" t="str">
        <f>VLOOKUP($A48,'Auth Info'!$A:$G,6,FALSE)</f>
        <v>London</v>
      </c>
      <c r="G48" s="14" t="str">
        <f>VLOOKUP($A48,'Auth Info'!$A:$G,7,FALSE)</f>
        <v>Upper</v>
      </c>
      <c r="H48" s="65">
        <f>VLOOKUP(A48,'1'!F:H,2,FALSE)</f>
        <v>567.29999999999995</v>
      </c>
      <c r="I48" s="66">
        <f t="shared" si="4"/>
        <v>128</v>
      </c>
      <c r="J48" s="67">
        <f t="shared" si="5"/>
        <v>567.29999999999995</v>
      </c>
      <c r="K48" s="66">
        <f t="shared" si="6"/>
        <v>84</v>
      </c>
      <c r="L48" s="67" t="str">
        <f t="shared" si="7"/>
        <v/>
      </c>
      <c r="M48" s="66" t="str">
        <f t="shared" si="8"/>
        <v/>
      </c>
      <c r="N48" s="60"/>
      <c r="O48" s="189">
        <f t="shared" si="9"/>
        <v>0.67299999999999993</v>
      </c>
      <c r="P48" s="74">
        <f t="shared" si="10"/>
        <v>115</v>
      </c>
      <c r="Q48" s="75">
        <f t="shared" si="11"/>
        <v>0.67299999999999993</v>
      </c>
      <c r="R48" s="74">
        <f t="shared" si="12"/>
        <v>70</v>
      </c>
      <c r="S48" s="75" t="str">
        <f t="shared" si="30"/>
        <v/>
      </c>
      <c r="T48" s="74" t="str">
        <f t="shared" si="13"/>
        <v/>
      </c>
      <c r="U48" s="60"/>
      <c r="V48" s="80">
        <f>VLOOKUP(A48,'3'!A:C,3,FALSE)/100</f>
        <v>4.9000000000000002E-2</v>
      </c>
      <c r="W48" s="81">
        <f t="shared" si="14"/>
        <v>38</v>
      </c>
      <c r="X48" s="82">
        <f t="shared" si="15"/>
        <v>4.9000000000000002E-2</v>
      </c>
      <c r="Y48" s="81">
        <f t="shared" si="16"/>
        <v>37</v>
      </c>
      <c r="Z48" s="82" t="str">
        <f t="shared" si="31"/>
        <v/>
      </c>
      <c r="AA48" s="81" t="str">
        <f t="shared" si="17"/>
        <v/>
      </c>
      <c r="AB48" s="60"/>
      <c r="AC48" s="87">
        <f>VLOOKUP(A48,'4'!A:E,4,FALSE)/100</f>
        <v>0.254</v>
      </c>
      <c r="AD48" s="88">
        <f t="shared" si="18"/>
        <v>62</v>
      </c>
      <c r="AE48" s="89">
        <f t="shared" si="19"/>
        <v>0.254</v>
      </c>
      <c r="AF48" s="88">
        <f t="shared" si="20"/>
        <v>49</v>
      </c>
      <c r="AG48" s="89" t="str">
        <f t="shared" si="32"/>
        <v/>
      </c>
      <c r="AH48" s="88" t="str">
        <f t="shared" si="21"/>
        <v/>
      </c>
      <c r="AJ48" s="62">
        <f t="shared" si="22"/>
        <v>341</v>
      </c>
      <c r="AK48" s="59">
        <f t="shared" si="23"/>
        <v>97</v>
      </c>
      <c r="AM48" s="42" t="s">
        <v>169</v>
      </c>
      <c r="AN48" s="43" t="s">
        <v>131</v>
      </c>
      <c r="AO48" s="44">
        <v>26434</v>
      </c>
      <c r="AP48" s="44">
        <v>222900</v>
      </c>
      <c r="AQ48" s="45">
        <f t="shared" si="33"/>
        <v>0.11859129654553612</v>
      </c>
      <c r="AR48" s="46">
        <f t="shared" si="24"/>
        <v>60</v>
      </c>
      <c r="AS48" s="47">
        <f t="shared" si="25"/>
        <v>0.11859129654553612</v>
      </c>
      <c r="AT48" s="46">
        <f t="shared" si="26"/>
        <v>51</v>
      </c>
      <c r="AU48" s="48" t="str">
        <f t="shared" si="29"/>
        <v/>
      </c>
      <c r="AV48" s="46" t="str">
        <f t="shared" si="3"/>
        <v/>
      </c>
      <c r="AX48" s="116" t="s">
        <v>131</v>
      </c>
      <c r="AY48" s="97">
        <v>228500</v>
      </c>
      <c r="AZ48" s="98">
        <v>100</v>
      </c>
      <c r="BA48" s="97">
        <v>153800</v>
      </c>
      <c r="BB48" s="98">
        <v>67.3</v>
      </c>
      <c r="BC48" s="187" t="b">
        <f t="shared" si="28"/>
        <v>1</v>
      </c>
    </row>
    <row r="49" spans="1:55" x14ac:dyDescent="0.2">
      <c r="A49" s="2" t="s">
        <v>753</v>
      </c>
      <c r="B49" s="2" t="str">
        <f>VLOOKUP(A49,'Auth Info'!A:B,2,FALSE)</f>
        <v>Hackney</v>
      </c>
      <c r="C49" s="14" t="str">
        <f>VLOOKUP($A49,'Auth Info'!$A:$G,3,FALSE)</f>
        <v>Hackney</v>
      </c>
      <c r="D49" s="121" t="str">
        <f>VLOOKUP($A49,'Auth Info'!$A:$G,4,FALSE)</f>
        <v>MU</v>
      </c>
      <c r="E49" s="121" t="str">
        <f>VLOOKUP($A49,'Auth Info'!$A:$G,5,FALSE)</f>
        <v>Urban</v>
      </c>
      <c r="F49" s="14" t="str">
        <f>VLOOKUP($A49,'Auth Info'!$A:$G,6,FALSE)</f>
        <v>London</v>
      </c>
      <c r="G49" s="14" t="str">
        <f>VLOOKUP($A49,'Auth Info'!$A:$G,7,FALSE)</f>
        <v>Upper</v>
      </c>
      <c r="H49" s="65">
        <f>VLOOKUP(A49,'1'!F:H,2,FALSE)</f>
        <v>613.29999999999995</v>
      </c>
      <c r="I49" s="66">
        <f t="shared" si="4"/>
        <v>138</v>
      </c>
      <c r="J49" s="67">
        <f t="shared" si="5"/>
        <v>613.29999999999995</v>
      </c>
      <c r="K49" s="66">
        <f t="shared" si="6"/>
        <v>93</v>
      </c>
      <c r="L49" s="67" t="str">
        <f t="shared" si="7"/>
        <v/>
      </c>
      <c r="M49" s="66" t="str">
        <f t="shared" si="8"/>
        <v/>
      </c>
      <c r="N49" s="60"/>
      <c r="O49" s="189">
        <f t="shared" si="9"/>
        <v>0.69900000000000007</v>
      </c>
      <c r="P49" s="74">
        <f t="shared" si="10"/>
        <v>130</v>
      </c>
      <c r="Q49" s="75">
        <f t="shared" si="11"/>
        <v>0.69900000000000007</v>
      </c>
      <c r="R49" s="74">
        <f t="shared" si="12"/>
        <v>85</v>
      </c>
      <c r="S49" s="75" t="str">
        <f t="shared" si="30"/>
        <v/>
      </c>
      <c r="T49" s="74" t="str">
        <f t="shared" si="13"/>
        <v/>
      </c>
      <c r="U49" s="60"/>
      <c r="V49" s="80">
        <f>VLOOKUP(A49,'3'!A:C,3,FALSE)/100</f>
        <v>6.9000000000000006E-2</v>
      </c>
      <c r="W49" s="81">
        <f t="shared" si="14"/>
        <v>7</v>
      </c>
      <c r="X49" s="82">
        <f t="shared" si="15"/>
        <v>6.9000000000000006E-2</v>
      </c>
      <c r="Y49" s="81">
        <f t="shared" si="16"/>
        <v>7</v>
      </c>
      <c r="Z49" s="82" t="str">
        <f t="shared" si="31"/>
        <v/>
      </c>
      <c r="AA49" s="81" t="str">
        <f t="shared" si="17"/>
        <v/>
      </c>
      <c r="AB49" s="60"/>
      <c r="AC49" s="87">
        <f>VLOOKUP(A49,'4'!A:E,4,FALSE)/100</f>
        <v>0.23800000000000002</v>
      </c>
      <c r="AD49" s="88">
        <f t="shared" si="18"/>
        <v>86</v>
      </c>
      <c r="AE49" s="89">
        <f t="shared" si="19"/>
        <v>0.23800000000000002</v>
      </c>
      <c r="AF49" s="88">
        <f t="shared" si="20"/>
        <v>63</v>
      </c>
      <c r="AG49" s="89" t="str">
        <f t="shared" si="32"/>
        <v/>
      </c>
      <c r="AH49" s="88" t="str">
        <f t="shared" si="21"/>
        <v/>
      </c>
      <c r="AJ49" s="62">
        <f t="shared" si="22"/>
        <v>353</v>
      </c>
      <c r="AK49" s="59">
        <f t="shared" si="23"/>
        <v>103</v>
      </c>
      <c r="AM49" s="42" t="s">
        <v>169</v>
      </c>
      <c r="AN49" s="43" t="s">
        <v>111</v>
      </c>
      <c r="AO49" s="44">
        <v>23523</v>
      </c>
      <c r="AP49" s="44">
        <v>212200</v>
      </c>
      <c r="AQ49" s="45">
        <f t="shared" si="33"/>
        <v>0.11085296889726673</v>
      </c>
      <c r="AR49" s="46">
        <f t="shared" si="24"/>
        <v>78</v>
      </c>
      <c r="AS49" s="47">
        <f t="shared" si="25"/>
        <v>0.11085296889726673</v>
      </c>
      <c r="AT49" s="46">
        <f t="shared" si="26"/>
        <v>60</v>
      </c>
      <c r="AU49" s="48" t="str">
        <f t="shared" si="29"/>
        <v/>
      </c>
      <c r="AV49" s="46" t="str">
        <f t="shared" si="3"/>
        <v/>
      </c>
      <c r="AX49" s="116" t="s">
        <v>111</v>
      </c>
      <c r="AY49" s="97">
        <v>219200</v>
      </c>
      <c r="AZ49" s="98">
        <v>100</v>
      </c>
      <c r="BA49" s="97">
        <v>153100</v>
      </c>
      <c r="BB49" s="98">
        <v>69.900000000000006</v>
      </c>
      <c r="BC49" s="187" t="b">
        <f t="shared" si="28"/>
        <v>1</v>
      </c>
    </row>
    <row r="50" spans="1:55" x14ac:dyDescent="0.2">
      <c r="A50" s="2" t="s">
        <v>755</v>
      </c>
      <c r="B50" s="2" t="str">
        <f>VLOOKUP(A50,'Auth Info'!A:B,2,FALSE)</f>
        <v>Halton</v>
      </c>
      <c r="C50" s="14" t="str">
        <f>VLOOKUP($A50,'Auth Info'!$A:$G,3,FALSE)</f>
        <v>Halton</v>
      </c>
      <c r="D50" s="121" t="str">
        <f>VLOOKUP($A50,'Auth Info'!$A:$G,4,FALSE)</f>
        <v>OU</v>
      </c>
      <c r="E50" s="121" t="str">
        <f>VLOOKUP($A50,'Auth Info'!$A:$G,5,FALSE)</f>
        <v>Urban</v>
      </c>
      <c r="F50" s="14" t="str">
        <f>VLOOKUP($A50,'Auth Info'!$A:$G,6,FALSE)</f>
        <v>Unitary</v>
      </c>
      <c r="G50" s="14" t="str">
        <f>VLOOKUP($A50,'Auth Info'!$A:$G,7,FALSE)</f>
        <v>Upper</v>
      </c>
      <c r="H50" s="65">
        <f>VLOOKUP(A50,'1'!F:H,2,FALSE)</f>
        <v>482.9</v>
      </c>
      <c r="I50" s="66">
        <f t="shared" si="4"/>
        <v>77</v>
      </c>
      <c r="J50" s="67">
        <f t="shared" si="5"/>
        <v>482.9</v>
      </c>
      <c r="K50" s="66">
        <f t="shared" si="6"/>
        <v>46</v>
      </c>
      <c r="L50" s="67">
        <f t="shared" si="7"/>
        <v>482.9</v>
      </c>
      <c r="M50" s="66">
        <f t="shared" si="8"/>
        <v>32</v>
      </c>
      <c r="N50" s="60"/>
      <c r="O50" s="189">
        <f t="shared" si="9"/>
        <v>0.65200000000000002</v>
      </c>
      <c r="P50" s="74">
        <f t="shared" si="10"/>
        <v>90</v>
      </c>
      <c r="Q50" s="75">
        <f t="shared" si="11"/>
        <v>0.65200000000000002</v>
      </c>
      <c r="R50" s="74">
        <f t="shared" si="12"/>
        <v>48</v>
      </c>
      <c r="S50" s="75">
        <f t="shared" si="30"/>
        <v>0.65200000000000002</v>
      </c>
      <c r="T50" s="74">
        <f t="shared" si="13"/>
        <v>32</v>
      </c>
      <c r="U50" s="60"/>
      <c r="V50" s="80">
        <f>VLOOKUP(A50,'3'!A:C,3,FALSE)/100</f>
        <v>5.5E-2</v>
      </c>
      <c r="W50" s="81">
        <f t="shared" si="14"/>
        <v>22</v>
      </c>
      <c r="X50" s="82">
        <f t="shared" si="15"/>
        <v>5.5E-2</v>
      </c>
      <c r="Y50" s="81">
        <f t="shared" si="16"/>
        <v>21</v>
      </c>
      <c r="Z50" s="82">
        <f t="shared" si="31"/>
        <v>5.5E-2</v>
      </c>
      <c r="AA50" s="81">
        <f t="shared" si="17"/>
        <v>9</v>
      </c>
      <c r="AB50" s="60"/>
      <c r="AC50" s="87">
        <f>VLOOKUP(A50,'4'!A:E,4,FALSE)/100</f>
        <v>0.23800000000000002</v>
      </c>
      <c r="AD50" s="88">
        <f t="shared" si="18"/>
        <v>86</v>
      </c>
      <c r="AE50" s="89">
        <f t="shared" si="19"/>
        <v>0.23800000000000002</v>
      </c>
      <c r="AF50" s="88">
        <f t="shared" si="20"/>
        <v>63</v>
      </c>
      <c r="AG50" s="89">
        <f t="shared" si="32"/>
        <v>0.23800000000000002</v>
      </c>
      <c r="AH50" s="88">
        <f t="shared" si="21"/>
        <v>33</v>
      </c>
      <c r="AJ50" s="62">
        <f t="shared" si="22"/>
        <v>336</v>
      </c>
      <c r="AK50" s="59">
        <f t="shared" si="23"/>
        <v>95</v>
      </c>
      <c r="AM50" s="42" t="s">
        <v>169</v>
      </c>
      <c r="AN50" s="43" t="s">
        <v>52</v>
      </c>
      <c r="AO50" s="44">
        <v>9172</v>
      </c>
      <c r="AP50" s="44">
        <v>119800</v>
      </c>
      <c r="AQ50" s="45">
        <f t="shared" si="33"/>
        <v>7.6560934891485813E-2</v>
      </c>
      <c r="AR50" s="46">
        <f t="shared" si="24"/>
        <v>147</v>
      </c>
      <c r="AS50" s="47">
        <f t="shared" si="25"/>
        <v>7.6560934891485813E-2</v>
      </c>
      <c r="AT50" s="46">
        <f t="shared" si="26"/>
        <v>102</v>
      </c>
      <c r="AU50" s="48">
        <f t="shared" si="29"/>
        <v>7.6560934891485813E-2</v>
      </c>
      <c r="AV50" s="46">
        <f t="shared" si="3"/>
        <v>54</v>
      </c>
      <c r="AX50" s="116" t="s">
        <v>52</v>
      </c>
      <c r="AY50" s="97">
        <v>119300</v>
      </c>
      <c r="AZ50" s="98">
        <v>100</v>
      </c>
      <c r="BA50" s="97">
        <v>77700</v>
      </c>
      <c r="BB50" s="98">
        <v>65.2</v>
      </c>
      <c r="BC50" s="187" t="b">
        <f t="shared" si="28"/>
        <v>1</v>
      </c>
    </row>
    <row r="51" spans="1:55" x14ac:dyDescent="0.2">
      <c r="A51" s="2" t="s">
        <v>758</v>
      </c>
      <c r="B51" s="2" t="str">
        <f>VLOOKUP(A51,'Auth Info'!A:B,2,FALSE)</f>
        <v>Hammersmith and Fulham</v>
      </c>
      <c r="C51" s="14" t="str">
        <f>VLOOKUP($A51,'Auth Info'!$A:$G,3,FALSE)</f>
        <v>Hammersmith and Fulham</v>
      </c>
      <c r="D51" s="121" t="str">
        <f>VLOOKUP($A51,'Auth Info'!$A:$G,4,FALSE)</f>
        <v>MU</v>
      </c>
      <c r="E51" s="121" t="str">
        <f>VLOOKUP($A51,'Auth Info'!$A:$G,5,FALSE)</f>
        <v>Urban</v>
      </c>
      <c r="F51" s="14" t="str">
        <f>VLOOKUP($A51,'Auth Info'!$A:$G,6,FALSE)</f>
        <v>London</v>
      </c>
      <c r="G51" s="14" t="str">
        <f>VLOOKUP($A51,'Auth Info'!$A:$G,7,FALSE)</f>
        <v>Upper</v>
      </c>
      <c r="H51" s="65">
        <f>VLOOKUP(A51,'1'!F:H,2,FALSE)</f>
        <v>670.8</v>
      </c>
      <c r="I51" s="66">
        <f t="shared" si="4"/>
        <v>145</v>
      </c>
      <c r="J51" s="67">
        <f t="shared" si="5"/>
        <v>670.8</v>
      </c>
      <c r="K51" s="66">
        <f t="shared" si="6"/>
        <v>100</v>
      </c>
      <c r="L51" s="67" t="str">
        <f t="shared" si="7"/>
        <v/>
      </c>
      <c r="M51" s="66" t="str">
        <f t="shared" si="8"/>
        <v/>
      </c>
      <c r="N51" s="60"/>
      <c r="O51" s="189">
        <f t="shared" si="9"/>
        <v>0.72499999999999998</v>
      </c>
      <c r="P51" s="74">
        <f t="shared" si="10"/>
        <v>143</v>
      </c>
      <c r="Q51" s="75">
        <f t="shared" si="11"/>
        <v>0.72499999999999998</v>
      </c>
      <c r="R51" s="74">
        <f t="shared" si="12"/>
        <v>98</v>
      </c>
      <c r="S51" s="75" t="str">
        <f t="shared" si="30"/>
        <v/>
      </c>
      <c r="T51" s="74" t="str">
        <f t="shared" si="13"/>
        <v/>
      </c>
      <c r="U51" s="60"/>
      <c r="V51" s="80">
        <f>VLOOKUP(A51,'3'!A:C,3,FALSE)/100</f>
        <v>4.2000000000000003E-2</v>
      </c>
      <c r="W51" s="81">
        <f t="shared" si="14"/>
        <v>64</v>
      </c>
      <c r="X51" s="82">
        <f t="shared" si="15"/>
        <v>4.2000000000000003E-2</v>
      </c>
      <c r="Y51" s="81">
        <f t="shared" si="16"/>
        <v>60</v>
      </c>
      <c r="Z51" s="82" t="str">
        <f t="shared" si="31"/>
        <v/>
      </c>
      <c r="AA51" s="81" t="str">
        <f t="shared" si="17"/>
        <v/>
      </c>
      <c r="AB51" s="60"/>
      <c r="AC51" s="87">
        <f>VLOOKUP(A51,'4'!A:E,4,FALSE)/100</f>
        <v>0.14800000000000002</v>
      </c>
      <c r="AD51" s="88">
        <f t="shared" si="18"/>
        <v>150</v>
      </c>
      <c r="AE51" s="89">
        <f t="shared" si="19"/>
        <v>0.14800000000000002</v>
      </c>
      <c r="AF51" s="88">
        <f t="shared" si="20"/>
        <v>105</v>
      </c>
      <c r="AG51" s="89" t="str">
        <f t="shared" si="32"/>
        <v/>
      </c>
      <c r="AH51" s="88" t="str">
        <f t="shared" si="21"/>
        <v/>
      </c>
      <c r="AJ51" s="62">
        <f t="shared" si="22"/>
        <v>382</v>
      </c>
      <c r="AK51" s="59">
        <f t="shared" si="23"/>
        <v>119</v>
      </c>
      <c r="AM51" s="42" t="s">
        <v>169</v>
      </c>
      <c r="AN51" s="43" t="s">
        <v>112</v>
      </c>
      <c r="AO51" s="44">
        <v>23932</v>
      </c>
      <c r="AP51" s="44">
        <v>172200</v>
      </c>
      <c r="AQ51" s="45">
        <f t="shared" si="33"/>
        <v>0.13897793263646921</v>
      </c>
      <c r="AR51" s="46">
        <f t="shared" si="24"/>
        <v>30</v>
      </c>
      <c r="AS51" s="47">
        <f t="shared" si="25"/>
        <v>0.13897793263646921</v>
      </c>
      <c r="AT51" s="46">
        <f t="shared" si="26"/>
        <v>26</v>
      </c>
      <c r="AU51" s="48" t="str">
        <f t="shared" si="29"/>
        <v/>
      </c>
      <c r="AV51" s="46" t="str">
        <f t="shared" si="3"/>
        <v/>
      </c>
      <c r="AX51" s="116" t="s">
        <v>112</v>
      </c>
      <c r="AY51" s="97">
        <v>169700</v>
      </c>
      <c r="AZ51" s="98">
        <v>100</v>
      </c>
      <c r="BA51" s="97">
        <v>123100</v>
      </c>
      <c r="BB51" s="98">
        <v>72.5</v>
      </c>
      <c r="BC51" s="187" t="b">
        <f t="shared" si="28"/>
        <v>1</v>
      </c>
    </row>
    <row r="52" spans="1:55" x14ac:dyDescent="0.2">
      <c r="A52" s="2" t="s">
        <v>760</v>
      </c>
      <c r="B52" s="2" t="str">
        <f>VLOOKUP(A52,'Auth Info'!A:B,2,FALSE)</f>
        <v>Hampshire</v>
      </c>
      <c r="C52" s="14" t="str">
        <f>VLOOKUP($A52,'Auth Info'!$A:$G,3,FALSE)</f>
        <v>Hampshire CC</v>
      </c>
      <c r="D52" s="121">
        <f>VLOOKUP($A52,'Auth Info'!$A:$G,4,FALSE)</f>
        <v>0</v>
      </c>
      <c r="E52" s="121" t="str">
        <f>VLOOKUP($A52,'Auth Info'!$A:$G,5,FALSE)</f>
        <v>Significant Rural</v>
      </c>
      <c r="F52" s="14" t="str">
        <f>VLOOKUP($A52,'Auth Info'!$A:$G,6,FALSE)</f>
        <v>County</v>
      </c>
      <c r="G52" s="14" t="str">
        <f>VLOOKUP($A52,'Auth Info'!$A:$G,7,FALSE)</f>
        <v>Upper</v>
      </c>
      <c r="H52" s="65">
        <f>VLOOKUP(A52,'1'!F:H,2,FALSE)</f>
        <v>523.20000000000005</v>
      </c>
      <c r="I52" s="66">
        <f t="shared" si="4"/>
        <v>107</v>
      </c>
      <c r="J52" s="67" t="str">
        <f t="shared" si="5"/>
        <v/>
      </c>
      <c r="K52" s="66" t="str">
        <f t="shared" si="6"/>
        <v/>
      </c>
      <c r="L52" s="67" t="str">
        <f t="shared" si="7"/>
        <v/>
      </c>
      <c r="M52" s="66" t="str">
        <f t="shared" si="8"/>
        <v/>
      </c>
      <c r="N52" s="60"/>
      <c r="O52" s="189">
        <f t="shared" si="9"/>
        <v>0.628</v>
      </c>
      <c r="P52" s="74">
        <f t="shared" si="10"/>
        <v>31</v>
      </c>
      <c r="Q52" s="75" t="str">
        <f t="shared" si="11"/>
        <v/>
      </c>
      <c r="R52" s="74" t="str">
        <f t="shared" si="12"/>
        <v/>
      </c>
      <c r="S52" s="75" t="str">
        <f t="shared" si="30"/>
        <v/>
      </c>
      <c r="T52" s="74" t="str">
        <f t="shared" si="13"/>
        <v/>
      </c>
      <c r="U52" s="60"/>
      <c r="V52" s="80">
        <f>VLOOKUP(A52,'3'!A:C,3,FALSE)/100</f>
        <v>0.02</v>
      </c>
      <c r="W52" s="81">
        <f t="shared" si="14"/>
        <v>137</v>
      </c>
      <c r="X52" s="82" t="str">
        <f t="shared" si="15"/>
        <v/>
      </c>
      <c r="Y52" s="81" t="str">
        <f t="shared" si="16"/>
        <v/>
      </c>
      <c r="Z52" s="82" t="str">
        <f t="shared" si="31"/>
        <v/>
      </c>
      <c r="AA52" s="81" t="str">
        <f t="shared" si="17"/>
        <v/>
      </c>
      <c r="AB52" s="60"/>
      <c r="AC52" s="87">
        <f>VLOOKUP(A52,'4'!A:E,4,FALSE)/100</f>
        <v>0.245</v>
      </c>
      <c r="AD52" s="88">
        <f t="shared" si="18"/>
        <v>73</v>
      </c>
      <c r="AE52" s="89" t="str">
        <f t="shared" si="19"/>
        <v/>
      </c>
      <c r="AF52" s="88" t="str">
        <f t="shared" si="20"/>
        <v/>
      </c>
      <c r="AG52" s="89" t="str">
        <f t="shared" si="32"/>
        <v/>
      </c>
      <c r="AH52" s="88" t="str">
        <f t="shared" si="21"/>
        <v/>
      </c>
      <c r="AJ52" s="62">
        <f t="shared" si="22"/>
        <v>391</v>
      </c>
      <c r="AK52" s="59">
        <f t="shared" si="23"/>
        <v>120</v>
      </c>
      <c r="AM52" s="42" t="s">
        <v>38</v>
      </c>
      <c r="AN52" s="43" t="s">
        <v>155</v>
      </c>
      <c r="AO52" s="44">
        <v>126909</v>
      </c>
      <c r="AP52" s="44">
        <v>1285900</v>
      </c>
      <c r="AQ52" s="45">
        <f t="shared" si="33"/>
        <v>9.8692744381367131E-2</v>
      </c>
      <c r="AR52" s="46">
        <f t="shared" si="24"/>
        <v>116</v>
      </c>
      <c r="AS52" s="47" t="str">
        <f t="shared" si="25"/>
        <v/>
      </c>
      <c r="AT52" s="46" t="str">
        <f t="shared" si="26"/>
        <v/>
      </c>
      <c r="AU52" s="48" t="str">
        <f t="shared" si="29"/>
        <v/>
      </c>
      <c r="AV52" s="46" t="str">
        <f t="shared" si="3"/>
        <v/>
      </c>
      <c r="AX52" s="116" t="s">
        <v>155</v>
      </c>
      <c r="AY52" s="97">
        <v>1296800</v>
      </c>
      <c r="AZ52" s="98">
        <v>100</v>
      </c>
      <c r="BA52" s="97">
        <v>814800</v>
      </c>
      <c r="BB52" s="98">
        <v>62.8</v>
      </c>
      <c r="BC52" s="187" t="b">
        <f t="shared" si="28"/>
        <v>1</v>
      </c>
    </row>
    <row r="53" spans="1:55" x14ac:dyDescent="0.2">
      <c r="A53" s="2" t="s">
        <v>762</v>
      </c>
      <c r="B53" s="2" t="str">
        <f>VLOOKUP(A53,'Auth Info'!A:B,2,FALSE)</f>
        <v>Haringey</v>
      </c>
      <c r="C53" s="14" t="str">
        <f>VLOOKUP($A53,'Auth Info'!$A:$G,3,FALSE)</f>
        <v>Haringey</v>
      </c>
      <c r="D53" s="121" t="str">
        <f>VLOOKUP($A53,'Auth Info'!$A:$G,4,FALSE)</f>
        <v>MU</v>
      </c>
      <c r="E53" s="121" t="str">
        <f>VLOOKUP($A53,'Auth Info'!$A:$G,5,FALSE)</f>
        <v>Urban</v>
      </c>
      <c r="F53" s="14" t="str">
        <f>VLOOKUP($A53,'Auth Info'!$A:$G,6,FALSE)</f>
        <v>London</v>
      </c>
      <c r="G53" s="14" t="str">
        <f>VLOOKUP($A53,'Auth Info'!$A:$G,7,FALSE)</f>
        <v>Upper</v>
      </c>
      <c r="H53" s="65">
        <f>VLOOKUP(A53,'1'!F:H,2,FALSE)</f>
        <v>537.79999999999995</v>
      </c>
      <c r="I53" s="66">
        <f t="shared" si="4"/>
        <v>118</v>
      </c>
      <c r="J53" s="67">
        <f t="shared" si="5"/>
        <v>537.79999999999995</v>
      </c>
      <c r="K53" s="66">
        <f t="shared" si="6"/>
        <v>75</v>
      </c>
      <c r="L53" s="67" t="str">
        <f t="shared" si="7"/>
        <v/>
      </c>
      <c r="M53" s="66" t="str">
        <f t="shared" si="8"/>
        <v/>
      </c>
      <c r="N53" s="60"/>
      <c r="O53" s="189">
        <f t="shared" si="9"/>
        <v>0.70499999999999996</v>
      </c>
      <c r="P53" s="74">
        <f t="shared" si="10"/>
        <v>137</v>
      </c>
      <c r="Q53" s="75">
        <f t="shared" si="11"/>
        <v>0.70499999999999996</v>
      </c>
      <c r="R53" s="74">
        <f t="shared" si="12"/>
        <v>92</v>
      </c>
      <c r="S53" s="75" t="str">
        <f t="shared" si="30"/>
        <v/>
      </c>
      <c r="T53" s="74" t="str">
        <f t="shared" si="13"/>
        <v/>
      </c>
      <c r="U53" s="60"/>
      <c r="V53" s="80">
        <f>VLOOKUP(A53,'3'!A:C,3,FALSE)/100</f>
        <v>6.5000000000000002E-2</v>
      </c>
      <c r="W53" s="81">
        <f t="shared" si="14"/>
        <v>10</v>
      </c>
      <c r="X53" s="82">
        <f t="shared" si="15"/>
        <v>6.5000000000000002E-2</v>
      </c>
      <c r="Y53" s="81">
        <f t="shared" si="16"/>
        <v>10</v>
      </c>
      <c r="Z53" s="82" t="str">
        <f t="shared" si="31"/>
        <v/>
      </c>
      <c r="AA53" s="81" t="str">
        <f t="shared" si="17"/>
        <v/>
      </c>
      <c r="AB53" s="60"/>
      <c r="AC53" s="87">
        <f>VLOOKUP(A53,'4'!A:E,4,FALSE)/100</f>
        <v>0.24600000000000002</v>
      </c>
      <c r="AD53" s="88">
        <f t="shared" si="18"/>
        <v>72</v>
      </c>
      <c r="AE53" s="89">
        <f t="shared" si="19"/>
        <v>0.24600000000000002</v>
      </c>
      <c r="AF53" s="88">
        <f t="shared" si="20"/>
        <v>54</v>
      </c>
      <c r="AG53" s="89" t="str">
        <f t="shared" si="32"/>
        <v/>
      </c>
      <c r="AH53" s="88" t="str">
        <f t="shared" si="21"/>
        <v/>
      </c>
      <c r="AJ53" s="62">
        <f t="shared" si="22"/>
        <v>407</v>
      </c>
      <c r="AK53" s="59">
        <f t="shared" si="23"/>
        <v>127</v>
      </c>
      <c r="AM53" s="42" t="s">
        <v>169</v>
      </c>
      <c r="AN53" s="43" t="s">
        <v>113</v>
      </c>
      <c r="AO53" s="44">
        <v>18015</v>
      </c>
      <c r="AP53" s="44">
        <v>226200</v>
      </c>
      <c r="AQ53" s="45">
        <f t="shared" si="33"/>
        <v>7.9641909814323605E-2</v>
      </c>
      <c r="AR53" s="46">
        <f t="shared" si="24"/>
        <v>142</v>
      </c>
      <c r="AS53" s="47">
        <f t="shared" si="25"/>
        <v>7.9641909814323605E-2</v>
      </c>
      <c r="AT53" s="46">
        <f t="shared" si="26"/>
        <v>98</v>
      </c>
      <c r="AU53" s="48" t="str">
        <f t="shared" si="29"/>
        <v/>
      </c>
      <c r="AV53" s="46" t="str">
        <f t="shared" si="3"/>
        <v/>
      </c>
      <c r="AX53" s="116" t="s">
        <v>113</v>
      </c>
      <c r="AY53" s="97">
        <v>225000</v>
      </c>
      <c r="AZ53" s="98">
        <v>100</v>
      </c>
      <c r="BA53" s="97">
        <v>158700</v>
      </c>
      <c r="BB53" s="98">
        <v>70.5</v>
      </c>
      <c r="BC53" s="187" t="b">
        <f t="shared" si="28"/>
        <v>1</v>
      </c>
    </row>
    <row r="54" spans="1:55" x14ac:dyDescent="0.2">
      <c r="A54" s="2" t="s">
        <v>766</v>
      </c>
      <c r="B54" s="2" t="str">
        <f>VLOOKUP(A54,'Auth Info'!A:B,2,FALSE)</f>
        <v>Harrow</v>
      </c>
      <c r="C54" s="14" t="str">
        <f>VLOOKUP($A54,'Auth Info'!$A:$G,3,FALSE)</f>
        <v>Harrow</v>
      </c>
      <c r="D54" s="121" t="str">
        <f>VLOOKUP($A54,'Auth Info'!$A:$G,4,FALSE)</f>
        <v>MU</v>
      </c>
      <c r="E54" s="121" t="str">
        <f>VLOOKUP($A54,'Auth Info'!$A:$G,5,FALSE)</f>
        <v>Urban</v>
      </c>
      <c r="F54" s="14" t="str">
        <f>VLOOKUP($A54,'Auth Info'!$A:$G,6,FALSE)</f>
        <v>London</v>
      </c>
      <c r="G54" s="14" t="str">
        <f>VLOOKUP($A54,'Auth Info'!$A:$G,7,FALSE)</f>
        <v>Upper</v>
      </c>
      <c r="H54" s="65">
        <f>VLOOKUP(A54,'1'!F:H,2,FALSE)</f>
        <v>510.4</v>
      </c>
      <c r="I54" s="66">
        <f t="shared" si="4"/>
        <v>100</v>
      </c>
      <c r="J54" s="67">
        <f t="shared" si="5"/>
        <v>510.4</v>
      </c>
      <c r="K54" s="66">
        <f t="shared" si="6"/>
        <v>60</v>
      </c>
      <c r="L54" s="67" t="str">
        <f t="shared" si="7"/>
        <v/>
      </c>
      <c r="M54" s="66" t="str">
        <f t="shared" si="8"/>
        <v/>
      </c>
      <c r="N54" s="60"/>
      <c r="O54" s="189">
        <f t="shared" si="9"/>
        <v>0.66599999999999993</v>
      </c>
      <c r="P54" s="74">
        <f t="shared" si="10"/>
        <v>110</v>
      </c>
      <c r="Q54" s="75">
        <f t="shared" si="11"/>
        <v>0.66599999999999993</v>
      </c>
      <c r="R54" s="74">
        <f t="shared" si="12"/>
        <v>65</v>
      </c>
      <c r="S54" s="75" t="str">
        <f t="shared" si="30"/>
        <v/>
      </c>
      <c r="T54" s="74" t="str">
        <f t="shared" si="13"/>
        <v/>
      </c>
      <c r="U54" s="60"/>
      <c r="V54" s="80">
        <f>VLOOKUP(A54,'3'!A:C,3,FALSE)/100</f>
        <v>2.6000000000000002E-2</v>
      </c>
      <c r="W54" s="81">
        <f t="shared" si="14"/>
        <v>120</v>
      </c>
      <c r="X54" s="82">
        <f t="shared" si="15"/>
        <v>2.6000000000000002E-2</v>
      </c>
      <c r="Y54" s="81">
        <f t="shared" si="16"/>
        <v>94</v>
      </c>
      <c r="Z54" s="82" t="str">
        <f t="shared" si="31"/>
        <v/>
      </c>
      <c r="AA54" s="81" t="str">
        <f t="shared" si="17"/>
        <v/>
      </c>
      <c r="AB54" s="60"/>
      <c r="AC54" s="87">
        <f>VLOOKUP(A54,'4'!A:E,4,FALSE)/100</f>
        <v>0.21100000000000002</v>
      </c>
      <c r="AD54" s="88">
        <f t="shared" si="18"/>
        <v>119</v>
      </c>
      <c r="AE54" s="89">
        <f t="shared" si="19"/>
        <v>0.21100000000000002</v>
      </c>
      <c r="AF54" s="88">
        <f t="shared" si="20"/>
        <v>84</v>
      </c>
      <c r="AG54" s="89" t="str">
        <f t="shared" si="32"/>
        <v/>
      </c>
      <c r="AH54" s="88" t="str">
        <f t="shared" si="21"/>
        <v/>
      </c>
      <c r="AJ54" s="62">
        <f t="shared" si="22"/>
        <v>468</v>
      </c>
      <c r="AK54" s="59">
        <f t="shared" si="23"/>
        <v>146</v>
      </c>
      <c r="AM54" s="42" t="s">
        <v>169</v>
      </c>
      <c r="AN54" s="43" t="s">
        <v>132</v>
      </c>
      <c r="AO54" s="44">
        <v>18128</v>
      </c>
      <c r="AP54" s="44">
        <v>216200</v>
      </c>
      <c r="AQ54" s="45">
        <f t="shared" si="33"/>
        <v>8.384828862164663E-2</v>
      </c>
      <c r="AR54" s="46">
        <f t="shared" si="24"/>
        <v>138</v>
      </c>
      <c r="AS54" s="47">
        <f t="shared" si="25"/>
        <v>8.384828862164663E-2</v>
      </c>
      <c r="AT54" s="46">
        <f t="shared" si="26"/>
        <v>95</v>
      </c>
      <c r="AU54" s="48" t="str">
        <f t="shared" si="29"/>
        <v/>
      </c>
      <c r="AV54" s="46" t="str">
        <f t="shared" si="3"/>
        <v/>
      </c>
      <c r="AX54" s="116" t="s">
        <v>132</v>
      </c>
      <c r="AY54" s="97">
        <v>230100</v>
      </c>
      <c r="AZ54" s="98">
        <v>100</v>
      </c>
      <c r="BA54" s="97">
        <v>153200</v>
      </c>
      <c r="BB54" s="98">
        <v>66.599999999999994</v>
      </c>
      <c r="BC54" s="187" t="b">
        <f t="shared" si="28"/>
        <v>1</v>
      </c>
    </row>
    <row r="55" spans="1:55" x14ac:dyDescent="0.2">
      <c r="A55" s="2" t="s">
        <v>769</v>
      </c>
      <c r="B55" s="2" t="str">
        <f>VLOOKUP(A55,'Auth Info'!A:B,2,FALSE)</f>
        <v>Hartlepool</v>
      </c>
      <c r="C55" s="14" t="str">
        <f>VLOOKUP($A55,'Auth Info'!$A:$G,3,FALSE)</f>
        <v>Hartlepool</v>
      </c>
      <c r="D55" s="121" t="str">
        <f>VLOOKUP($A55,'Auth Info'!$A:$G,4,FALSE)</f>
        <v>OU</v>
      </c>
      <c r="E55" s="121" t="str">
        <f>VLOOKUP($A55,'Auth Info'!$A:$G,5,FALSE)</f>
        <v>Urban</v>
      </c>
      <c r="F55" s="14" t="str">
        <f>VLOOKUP($A55,'Auth Info'!$A:$G,6,FALSE)</f>
        <v>Unitary</v>
      </c>
      <c r="G55" s="14" t="str">
        <f>VLOOKUP($A55,'Auth Info'!$A:$G,7,FALSE)</f>
        <v>Upper</v>
      </c>
      <c r="H55" s="65">
        <f>VLOOKUP(A55,'1'!F:H,2,FALSE)</f>
        <v>468.3</v>
      </c>
      <c r="I55" s="66">
        <f t="shared" si="4"/>
        <v>58</v>
      </c>
      <c r="J55" s="67">
        <f t="shared" si="5"/>
        <v>468.3</v>
      </c>
      <c r="K55" s="66">
        <f t="shared" si="6"/>
        <v>34</v>
      </c>
      <c r="L55" s="67">
        <f t="shared" si="7"/>
        <v>468.3</v>
      </c>
      <c r="M55" s="66">
        <f t="shared" si="8"/>
        <v>24</v>
      </c>
      <c r="N55" s="60"/>
      <c r="O55" s="189">
        <f t="shared" si="9"/>
        <v>0.63700000000000001</v>
      </c>
      <c r="P55" s="74">
        <f t="shared" si="10"/>
        <v>52</v>
      </c>
      <c r="Q55" s="75">
        <f t="shared" si="11"/>
        <v>0.63700000000000001</v>
      </c>
      <c r="R55" s="74">
        <f t="shared" si="12"/>
        <v>20</v>
      </c>
      <c r="S55" s="75">
        <f t="shared" si="30"/>
        <v>0.63700000000000001</v>
      </c>
      <c r="T55" s="74">
        <f t="shared" si="13"/>
        <v>21</v>
      </c>
      <c r="U55" s="60"/>
      <c r="V55" s="80">
        <f>VLOOKUP(A55,'3'!A:C,3,FALSE)/100</f>
        <v>7.2999999999999995E-2</v>
      </c>
      <c r="W55" s="81">
        <f t="shared" si="14"/>
        <v>4</v>
      </c>
      <c r="X55" s="82">
        <f t="shared" si="15"/>
        <v>7.2999999999999995E-2</v>
      </c>
      <c r="Y55" s="81">
        <f t="shared" si="16"/>
        <v>4</v>
      </c>
      <c r="Z55" s="82">
        <f t="shared" si="31"/>
        <v>7.2999999999999995E-2</v>
      </c>
      <c r="AA55" s="81">
        <f t="shared" si="17"/>
        <v>3</v>
      </c>
      <c r="AB55" s="60"/>
      <c r="AC55" s="87">
        <f>VLOOKUP(A55,'4'!A:E,4,FALSE)/100</f>
        <v>0.26700000000000002</v>
      </c>
      <c r="AD55" s="88">
        <f t="shared" si="18"/>
        <v>46</v>
      </c>
      <c r="AE55" s="89">
        <f t="shared" si="19"/>
        <v>0.26700000000000002</v>
      </c>
      <c r="AF55" s="88">
        <f t="shared" si="20"/>
        <v>38</v>
      </c>
      <c r="AG55" s="89">
        <f t="shared" si="32"/>
        <v>0.26700000000000002</v>
      </c>
      <c r="AH55" s="88">
        <f t="shared" si="21"/>
        <v>15</v>
      </c>
      <c r="AJ55" s="62">
        <f t="shared" si="22"/>
        <v>197</v>
      </c>
      <c r="AK55" s="59">
        <f t="shared" si="23"/>
        <v>22</v>
      </c>
      <c r="AM55" s="42" t="s">
        <v>169</v>
      </c>
      <c r="AN55" s="43" t="s">
        <v>40</v>
      </c>
      <c r="AO55" s="44">
        <v>9920</v>
      </c>
      <c r="AP55" s="44">
        <v>91700</v>
      </c>
      <c r="AQ55" s="45">
        <f t="shared" si="33"/>
        <v>0.10817884405670665</v>
      </c>
      <c r="AR55" s="46">
        <f t="shared" si="24"/>
        <v>83</v>
      </c>
      <c r="AS55" s="47">
        <f t="shared" si="25"/>
        <v>0.10817884405670665</v>
      </c>
      <c r="AT55" s="46">
        <f t="shared" si="26"/>
        <v>64</v>
      </c>
      <c r="AU55" s="48">
        <f t="shared" si="29"/>
        <v>0.10817884405670665</v>
      </c>
      <c r="AV55" s="46">
        <f t="shared" si="3"/>
        <v>37</v>
      </c>
      <c r="AX55" s="116" t="s">
        <v>40</v>
      </c>
      <c r="AY55" s="97">
        <v>91300</v>
      </c>
      <c r="AZ55" s="98">
        <v>100</v>
      </c>
      <c r="BA55" s="97">
        <v>58100</v>
      </c>
      <c r="BB55" s="98">
        <v>63.7</v>
      </c>
      <c r="BC55" s="187" t="b">
        <f t="shared" si="28"/>
        <v>1</v>
      </c>
    </row>
    <row r="56" spans="1:55" x14ac:dyDescent="0.2">
      <c r="A56" s="2" t="s">
        <v>773</v>
      </c>
      <c r="B56" s="2" t="str">
        <f>VLOOKUP(A56,'Auth Info'!A:B,2,FALSE)</f>
        <v>Havering</v>
      </c>
      <c r="C56" s="14" t="str">
        <f>VLOOKUP($A56,'Auth Info'!$A:$G,3,FALSE)</f>
        <v>Havering</v>
      </c>
      <c r="D56" s="121" t="str">
        <f>VLOOKUP($A56,'Auth Info'!$A:$G,4,FALSE)</f>
        <v>MU</v>
      </c>
      <c r="E56" s="121" t="str">
        <f>VLOOKUP($A56,'Auth Info'!$A:$G,5,FALSE)</f>
        <v>Urban</v>
      </c>
      <c r="F56" s="14" t="str">
        <f>VLOOKUP($A56,'Auth Info'!$A:$G,6,FALSE)</f>
        <v>London</v>
      </c>
      <c r="G56" s="14" t="str">
        <f>VLOOKUP($A56,'Auth Info'!$A:$G,7,FALSE)</f>
        <v>Upper</v>
      </c>
      <c r="H56" s="65">
        <f>VLOOKUP(A56,'1'!F:H,2,FALSE)</f>
        <v>551.1</v>
      </c>
      <c r="I56" s="66">
        <f t="shared" si="4"/>
        <v>122</v>
      </c>
      <c r="J56" s="67">
        <f t="shared" si="5"/>
        <v>551.1</v>
      </c>
      <c r="K56" s="66">
        <f t="shared" si="6"/>
        <v>78</v>
      </c>
      <c r="L56" s="67" t="str">
        <f t="shared" si="7"/>
        <v/>
      </c>
      <c r="M56" s="66" t="str">
        <f t="shared" si="8"/>
        <v/>
      </c>
      <c r="N56" s="60"/>
      <c r="O56" s="189">
        <f t="shared" si="9"/>
        <v>0.63600000000000001</v>
      </c>
      <c r="P56" s="74">
        <f t="shared" si="10"/>
        <v>48</v>
      </c>
      <c r="Q56" s="75">
        <f t="shared" si="11"/>
        <v>0.63600000000000001</v>
      </c>
      <c r="R56" s="74">
        <f t="shared" si="12"/>
        <v>17</v>
      </c>
      <c r="S56" s="75" t="str">
        <f t="shared" si="30"/>
        <v/>
      </c>
      <c r="T56" s="74" t="str">
        <f t="shared" si="13"/>
        <v/>
      </c>
      <c r="U56" s="60"/>
      <c r="V56" s="80">
        <f>VLOOKUP(A56,'3'!A:C,3,FALSE)/100</f>
        <v>3.4000000000000002E-2</v>
      </c>
      <c r="W56" s="81">
        <f t="shared" si="14"/>
        <v>85</v>
      </c>
      <c r="X56" s="82">
        <f t="shared" si="15"/>
        <v>3.4000000000000002E-2</v>
      </c>
      <c r="Y56" s="81">
        <f t="shared" si="16"/>
        <v>77</v>
      </c>
      <c r="Z56" s="82" t="str">
        <f t="shared" si="31"/>
        <v/>
      </c>
      <c r="AA56" s="81" t="str">
        <f t="shared" si="17"/>
        <v/>
      </c>
      <c r="AB56" s="60"/>
      <c r="AC56" s="87">
        <f>VLOOKUP(A56,'4'!A:E,4,FALSE)/100</f>
        <v>0.23199999999999998</v>
      </c>
      <c r="AD56" s="88">
        <f t="shared" si="18"/>
        <v>98</v>
      </c>
      <c r="AE56" s="89">
        <f t="shared" si="19"/>
        <v>0.23199999999999998</v>
      </c>
      <c r="AF56" s="88">
        <f t="shared" si="20"/>
        <v>73</v>
      </c>
      <c r="AG56" s="89" t="str">
        <f t="shared" si="32"/>
        <v/>
      </c>
      <c r="AH56" s="88" t="str">
        <f t="shared" si="21"/>
        <v/>
      </c>
      <c r="AJ56" s="62">
        <f t="shared" si="22"/>
        <v>395</v>
      </c>
      <c r="AK56" s="59">
        <f t="shared" si="23"/>
        <v>121</v>
      </c>
      <c r="AM56" s="42" t="s">
        <v>169</v>
      </c>
      <c r="AN56" s="43" t="s">
        <v>133</v>
      </c>
      <c r="AO56" s="44">
        <v>18471</v>
      </c>
      <c r="AP56" s="44">
        <v>230100</v>
      </c>
      <c r="AQ56" s="45">
        <f t="shared" si="33"/>
        <v>8.0273794002607562E-2</v>
      </c>
      <c r="AR56" s="46">
        <f t="shared" si="24"/>
        <v>140</v>
      </c>
      <c r="AS56" s="47">
        <f t="shared" si="25"/>
        <v>8.0273794002607562E-2</v>
      </c>
      <c r="AT56" s="46">
        <f t="shared" si="26"/>
        <v>96</v>
      </c>
      <c r="AU56" s="48" t="str">
        <f t="shared" si="29"/>
        <v/>
      </c>
      <c r="AV56" s="46" t="str">
        <f t="shared" si="3"/>
        <v/>
      </c>
      <c r="AX56" s="116" t="s">
        <v>133</v>
      </c>
      <c r="AY56" s="97">
        <v>236100</v>
      </c>
      <c r="AZ56" s="98">
        <v>100</v>
      </c>
      <c r="BA56" s="97">
        <v>150100</v>
      </c>
      <c r="BB56" s="98">
        <v>63.6</v>
      </c>
      <c r="BC56" s="187" t="b">
        <f t="shared" si="28"/>
        <v>1</v>
      </c>
    </row>
    <row r="57" spans="1:55" x14ac:dyDescent="0.2">
      <c r="A57" s="57" t="s">
        <v>775</v>
      </c>
      <c r="B57" s="2" t="str">
        <f>VLOOKUP(A57,'Auth Info'!A:B,2,FALSE)</f>
        <v>Herefordshire, County of</v>
      </c>
      <c r="C57" s="14" t="str">
        <f>VLOOKUP($A57,'Auth Info'!$A:$G,3,FALSE)</f>
        <v>Herefordshire</v>
      </c>
      <c r="D57" s="121" t="str">
        <f>VLOOKUP($A57,'Auth Info'!$A:$G,4,FALSE)</f>
        <v>Rural-50</v>
      </c>
      <c r="E57" s="121" t="str">
        <f>VLOOKUP($A57,'Auth Info'!$A:$G,5,FALSE)</f>
        <v>Predominantly Rural</v>
      </c>
      <c r="F57" s="14" t="str">
        <f>VLOOKUP($A57,'Auth Info'!$A:$G,6,FALSE)</f>
        <v>Unitary</v>
      </c>
      <c r="G57" s="14" t="str">
        <f>VLOOKUP($A57,'Auth Info'!$A:$G,7,FALSE)</f>
        <v>Upper</v>
      </c>
      <c r="H57" s="65">
        <f>VLOOKUP(A57,'1'!F:H,2,FALSE)</f>
        <v>385.1</v>
      </c>
      <c r="I57" s="66">
        <f t="shared" si="4"/>
        <v>2</v>
      </c>
      <c r="J57" s="67" t="str">
        <f t="shared" si="5"/>
        <v/>
      </c>
      <c r="K57" s="66" t="str">
        <f t="shared" si="6"/>
        <v/>
      </c>
      <c r="L57" s="67">
        <f t="shared" si="7"/>
        <v>385.1</v>
      </c>
      <c r="M57" s="66">
        <f t="shared" si="8"/>
        <v>2</v>
      </c>
      <c r="N57" s="60"/>
      <c r="O57" s="189">
        <f t="shared" si="9"/>
        <v>0.60599999999999998</v>
      </c>
      <c r="P57" s="74">
        <f t="shared" si="10"/>
        <v>7</v>
      </c>
      <c r="Q57" s="75" t="str">
        <f t="shared" si="11"/>
        <v/>
      </c>
      <c r="R57" s="74" t="str">
        <f t="shared" si="12"/>
        <v/>
      </c>
      <c r="S57" s="75">
        <f t="shared" si="30"/>
        <v>0.60599999999999998</v>
      </c>
      <c r="T57" s="74">
        <f t="shared" si="13"/>
        <v>4</v>
      </c>
      <c r="U57" s="60"/>
      <c r="V57" s="80">
        <f>VLOOKUP(A57,'3'!A:C,3,FALSE)/100</f>
        <v>2.5000000000000001E-2</v>
      </c>
      <c r="W57" s="81">
        <f t="shared" si="14"/>
        <v>123</v>
      </c>
      <c r="X57" s="82" t="str">
        <f t="shared" si="15"/>
        <v/>
      </c>
      <c r="Y57" s="81" t="str">
        <f t="shared" si="16"/>
        <v/>
      </c>
      <c r="Z57" s="82">
        <f t="shared" si="31"/>
        <v>2.5000000000000001E-2</v>
      </c>
      <c r="AA57" s="81">
        <f t="shared" si="17"/>
        <v>43</v>
      </c>
      <c r="AB57" s="60"/>
      <c r="AC57" s="87">
        <f>VLOOKUP(A57,'4'!A:E,4,FALSE)/100</f>
        <v>0.20800000000000002</v>
      </c>
      <c r="AD57" s="88">
        <f t="shared" si="18"/>
        <v>122</v>
      </c>
      <c r="AE57" s="89" t="str">
        <f t="shared" si="19"/>
        <v/>
      </c>
      <c r="AF57" s="88" t="str">
        <f t="shared" si="20"/>
        <v/>
      </c>
      <c r="AG57" s="89">
        <f t="shared" si="32"/>
        <v>0.20800000000000002</v>
      </c>
      <c r="AH57" s="88">
        <f t="shared" si="21"/>
        <v>46</v>
      </c>
      <c r="AJ57" s="62">
        <f t="shared" si="22"/>
        <v>230</v>
      </c>
      <c r="AK57" s="59">
        <f t="shared" si="23"/>
        <v>39</v>
      </c>
      <c r="AM57" s="42" t="s">
        <v>169</v>
      </c>
      <c r="AN57" s="43" t="s">
        <v>89</v>
      </c>
      <c r="AO57" s="44">
        <v>18519</v>
      </c>
      <c r="AP57" s="44">
        <v>179300</v>
      </c>
      <c r="AQ57" s="45">
        <f t="shared" si="33"/>
        <v>0.10328499721137759</v>
      </c>
      <c r="AR57" s="46">
        <f t="shared" si="24"/>
        <v>98</v>
      </c>
      <c r="AS57" s="47" t="str">
        <f t="shared" si="25"/>
        <v/>
      </c>
      <c r="AT57" s="46" t="str">
        <f t="shared" si="26"/>
        <v/>
      </c>
      <c r="AU57" s="48">
        <f t="shared" si="29"/>
        <v>0.10328499721137759</v>
      </c>
      <c r="AV57" s="46">
        <f t="shared" si="3"/>
        <v>42</v>
      </c>
      <c r="AX57" s="116" t="s">
        <v>89</v>
      </c>
      <c r="AY57" s="97">
        <v>179300</v>
      </c>
      <c r="AZ57" s="98">
        <v>100</v>
      </c>
      <c r="BA57" s="97">
        <v>108700</v>
      </c>
      <c r="BB57" s="98">
        <v>60.6</v>
      </c>
      <c r="BC57" s="187" t="b">
        <f t="shared" si="28"/>
        <v>1</v>
      </c>
    </row>
    <row r="58" spans="1:55" x14ac:dyDescent="0.2">
      <c r="A58" s="2" t="s">
        <v>777</v>
      </c>
      <c r="B58" s="2" t="str">
        <f>VLOOKUP(A58,'Auth Info'!A:B,2,FALSE)</f>
        <v>Hertfordshire</v>
      </c>
      <c r="C58" s="14" t="str">
        <f>VLOOKUP($A58,'Auth Info'!$A:$G,3,FALSE)</f>
        <v>Hertfordshire CC</v>
      </c>
      <c r="D58" s="121" t="str">
        <f>VLOOKUP($A58,'Auth Info'!$A:$G,4,FALSE)</f>
        <v>PU</v>
      </c>
      <c r="E58" s="121" t="str">
        <f>VLOOKUP($A58,'Auth Info'!$A:$G,5,FALSE)</f>
        <v>Urban</v>
      </c>
      <c r="F58" s="14" t="str">
        <f>VLOOKUP($A58,'Auth Info'!$A:$G,6,FALSE)</f>
        <v>County</v>
      </c>
      <c r="G58" s="14" t="str">
        <f>VLOOKUP($A58,'Auth Info'!$A:$G,7,FALSE)</f>
        <v>Upper</v>
      </c>
      <c r="H58" s="65">
        <f>VLOOKUP(A58,'1'!F:H,2,FALSE)</f>
        <v>526.6</v>
      </c>
      <c r="I58" s="66">
        <f t="shared" si="4"/>
        <v>111</v>
      </c>
      <c r="J58" s="67">
        <f t="shared" si="5"/>
        <v>526.6</v>
      </c>
      <c r="K58" s="66">
        <f t="shared" si="6"/>
        <v>70</v>
      </c>
      <c r="L58" s="67" t="str">
        <f t="shared" si="7"/>
        <v/>
      </c>
      <c r="M58" s="66" t="str">
        <f t="shared" si="8"/>
        <v/>
      </c>
      <c r="N58" s="60"/>
      <c r="O58" s="189">
        <f t="shared" si="9"/>
        <v>0.64500000000000002</v>
      </c>
      <c r="P58" s="74">
        <f t="shared" si="10"/>
        <v>70</v>
      </c>
      <c r="Q58" s="75">
        <f t="shared" si="11"/>
        <v>0.64500000000000002</v>
      </c>
      <c r="R58" s="74">
        <f t="shared" si="12"/>
        <v>33</v>
      </c>
      <c r="S58" s="75" t="str">
        <f t="shared" si="30"/>
        <v/>
      </c>
      <c r="T58" s="74" t="str">
        <f t="shared" si="13"/>
        <v/>
      </c>
      <c r="U58" s="60"/>
      <c r="V58" s="80">
        <f>VLOOKUP(A58,'3'!A:C,3,FALSE)/100</f>
        <v>2.5000000000000001E-2</v>
      </c>
      <c r="W58" s="81">
        <f t="shared" si="14"/>
        <v>123</v>
      </c>
      <c r="X58" s="82">
        <f t="shared" si="15"/>
        <v>2.5000000000000001E-2</v>
      </c>
      <c r="Y58" s="81">
        <f t="shared" si="16"/>
        <v>96</v>
      </c>
      <c r="Z58" s="82" t="str">
        <f t="shared" si="31"/>
        <v/>
      </c>
      <c r="AA58" s="81" t="str">
        <f t="shared" si="17"/>
        <v/>
      </c>
      <c r="AB58" s="60"/>
      <c r="AC58" s="87">
        <f>VLOOKUP(A58,'4'!A:E,4,FALSE)/100</f>
        <v>0.218</v>
      </c>
      <c r="AD58" s="88">
        <f t="shared" si="18"/>
        <v>113</v>
      </c>
      <c r="AE58" s="89">
        <f t="shared" si="19"/>
        <v>0.218</v>
      </c>
      <c r="AF58" s="88">
        <f t="shared" si="20"/>
        <v>79</v>
      </c>
      <c r="AG58" s="89" t="str">
        <f t="shared" si="32"/>
        <v/>
      </c>
      <c r="AH58" s="88" t="str">
        <f t="shared" si="21"/>
        <v/>
      </c>
      <c r="AJ58" s="62">
        <f t="shared" si="22"/>
        <v>421</v>
      </c>
      <c r="AK58" s="59">
        <f t="shared" si="23"/>
        <v>131</v>
      </c>
      <c r="AM58" s="42" t="s">
        <v>38</v>
      </c>
      <c r="AN58" s="43" t="s">
        <v>108</v>
      </c>
      <c r="AO58" s="44">
        <v>106169</v>
      </c>
      <c r="AP58" s="44">
        <v>1078400</v>
      </c>
      <c r="AQ58" s="45">
        <f t="shared" si="33"/>
        <v>9.8450482195845693E-2</v>
      </c>
      <c r="AR58" s="46">
        <f t="shared" si="24"/>
        <v>117</v>
      </c>
      <c r="AS58" s="47">
        <f t="shared" si="25"/>
        <v>9.8450482195845693E-2</v>
      </c>
      <c r="AT58" s="46">
        <f t="shared" si="26"/>
        <v>81</v>
      </c>
      <c r="AU58" s="48" t="str">
        <f t="shared" si="29"/>
        <v/>
      </c>
      <c r="AV58" s="46" t="str">
        <f t="shared" si="3"/>
        <v/>
      </c>
      <c r="AX58" s="116" t="s">
        <v>108</v>
      </c>
      <c r="AY58" s="97">
        <v>1107500</v>
      </c>
      <c r="AZ58" s="98">
        <v>100</v>
      </c>
      <c r="BA58" s="97">
        <v>714900</v>
      </c>
      <c r="BB58" s="98">
        <v>64.5</v>
      </c>
      <c r="BC58" s="187" t="b">
        <f t="shared" si="28"/>
        <v>1</v>
      </c>
    </row>
    <row r="59" spans="1:55" x14ac:dyDescent="0.2">
      <c r="A59" s="2" t="s">
        <v>782</v>
      </c>
      <c r="B59" s="2" t="str">
        <f>VLOOKUP(A59,'Auth Info'!A:B,2,FALSE)</f>
        <v>Hillingdon</v>
      </c>
      <c r="C59" s="14" t="str">
        <f>VLOOKUP($A59,'Auth Info'!$A:$G,3,FALSE)</f>
        <v>Hillingdon</v>
      </c>
      <c r="D59" s="121" t="str">
        <f>VLOOKUP($A59,'Auth Info'!$A:$G,4,FALSE)</f>
        <v>MU</v>
      </c>
      <c r="E59" s="121" t="str">
        <f>VLOOKUP($A59,'Auth Info'!$A:$G,5,FALSE)</f>
        <v>Urban</v>
      </c>
      <c r="F59" s="14" t="str">
        <f>VLOOKUP($A59,'Auth Info'!$A:$G,6,FALSE)</f>
        <v>London</v>
      </c>
      <c r="G59" s="14" t="str">
        <f>VLOOKUP($A59,'Auth Info'!$A:$G,7,FALSE)</f>
        <v>Upper</v>
      </c>
      <c r="H59" s="65">
        <f>VLOOKUP(A59,'1'!F:H,2,FALSE)</f>
        <v>624.1</v>
      </c>
      <c r="I59" s="66">
        <f t="shared" si="4"/>
        <v>141</v>
      </c>
      <c r="J59" s="67">
        <f t="shared" si="5"/>
        <v>624.1</v>
      </c>
      <c r="K59" s="66">
        <f t="shared" si="6"/>
        <v>96</v>
      </c>
      <c r="L59" s="67" t="str">
        <f t="shared" si="7"/>
        <v/>
      </c>
      <c r="M59" s="66" t="str">
        <f t="shared" si="8"/>
        <v/>
      </c>
      <c r="N59" s="60"/>
      <c r="O59" s="189">
        <f t="shared" si="9"/>
        <v>0.66500000000000004</v>
      </c>
      <c r="P59" s="74">
        <f t="shared" si="10"/>
        <v>109</v>
      </c>
      <c r="Q59" s="75">
        <f t="shared" si="11"/>
        <v>0.66500000000000004</v>
      </c>
      <c r="R59" s="74">
        <f t="shared" si="12"/>
        <v>64</v>
      </c>
      <c r="S59" s="75" t="str">
        <f t="shared" si="30"/>
        <v/>
      </c>
      <c r="T59" s="74" t="str">
        <f t="shared" si="13"/>
        <v/>
      </c>
      <c r="U59" s="60"/>
      <c r="V59" s="80">
        <f>VLOOKUP(A59,'3'!A:C,3,FALSE)/100</f>
        <v>2.7999999999999997E-2</v>
      </c>
      <c r="W59" s="81">
        <f t="shared" si="14"/>
        <v>113</v>
      </c>
      <c r="X59" s="82">
        <f t="shared" si="15"/>
        <v>2.7999999999999997E-2</v>
      </c>
      <c r="Y59" s="81">
        <f t="shared" si="16"/>
        <v>90</v>
      </c>
      <c r="Z59" s="82" t="str">
        <f t="shared" si="31"/>
        <v/>
      </c>
      <c r="AA59" s="81" t="str">
        <f t="shared" si="17"/>
        <v/>
      </c>
      <c r="AB59" s="60"/>
      <c r="AC59" s="87">
        <f>VLOOKUP(A59,'4'!A:E,4,FALSE)/100</f>
        <v>0.185</v>
      </c>
      <c r="AD59" s="88">
        <f t="shared" si="18"/>
        <v>140</v>
      </c>
      <c r="AE59" s="89">
        <f t="shared" si="19"/>
        <v>0.185</v>
      </c>
      <c r="AF59" s="88">
        <f t="shared" si="20"/>
        <v>96</v>
      </c>
      <c r="AG59" s="89" t="str">
        <f t="shared" si="32"/>
        <v/>
      </c>
      <c r="AH59" s="88" t="str">
        <f t="shared" si="21"/>
        <v/>
      </c>
      <c r="AJ59" s="62">
        <f t="shared" si="22"/>
        <v>438</v>
      </c>
      <c r="AK59" s="59">
        <f t="shared" si="23"/>
        <v>136</v>
      </c>
      <c r="AM59" s="42" t="s">
        <v>169</v>
      </c>
      <c r="AN59" s="43" t="s">
        <v>134</v>
      </c>
      <c r="AO59" s="44">
        <v>28315</v>
      </c>
      <c r="AP59" s="44">
        <v>253200</v>
      </c>
      <c r="AQ59" s="45">
        <f t="shared" si="33"/>
        <v>0.11182859399684045</v>
      </c>
      <c r="AR59" s="46">
        <f t="shared" si="24"/>
        <v>75</v>
      </c>
      <c r="AS59" s="47">
        <f t="shared" si="25"/>
        <v>0.11182859399684045</v>
      </c>
      <c r="AT59" s="46">
        <f t="shared" si="26"/>
        <v>59</v>
      </c>
      <c r="AU59" s="48" t="str">
        <f t="shared" si="29"/>
        <v/>
      </c>
      <c r="AV59" s="46" t="str">
        <f t="shared" si="3"/>
        <v/>
      </c>
      <c r="AX59" s="116" t="s">
        <v>134</v>
      </c>
      <c r="AY59" s="97">
        <v>266100</v>
      </c>
      <c r="AZ59" s="98">
        <v>100</v>
      </c>
      <c r="BA59" s="97">
        <v>176900</v>
      </c>
      <c r="BB59" s="98">
        <v>66.5</v>
      </c>
      <c r="BC59" s="187" t="b">
        <f t="shared" si="28"/>
        <v>1</v>
      </c>
    </row>
    <row r="60" spans="1:55" x14ac:dyDescent="0.2">
      <c r="A60" s="2" t="s">
        <v>786</v>
      </c>
      <c r="B60" s="2" t="str">
        <f>VLOOKUP(A60,'Auth Info'!A:B,2,FALSE)</f>
        <v>Hounslow</v>
      </c>
      <c r="C60" s="14" t="str">
        <f>VLOOKUP($A60,'Auth Info'!$A:$G,3,FALSE)</f>
        <v>Hounslow</v>
      </c>
      <c r="D60" s="121" t="str">
        <f>VLOOKUP($A60,'Auth Info'!$A:$G,4,FALSE)</f>
        <v>MU</v>
      </c>
      <c r="E60" s="121" t="str">
        <f>VLOOKUP($A60,'Auth Info'!$A:$G,5,FALSE)</f>
        <v>Urban</v>
      </c>
      <c r="F60" s="14" t="str">
        <f>VLOOKUP($A60,'Auth Info'!$A:$G,6,FALSE)</f>
        <v>London</v>
      </c>
      <c r="G60" s="14" t="str">
        <f>VLOOKUP($A60,'Auth Info'!$A:$G,7,FALSE)</f>
        <v>Upper</v>
      </c>
      <c r="H60" s="65">
        <f>VLOOKUP(A60,'1'!F:H,2,FALSE)</f>
        <v>619.29999999999995</v>
      </c>
      <c r="I60" s="66">
        <f t="shared" si="4"/>
        <v>139</v>
      </c>
      <c r="J60" s="67">
        <f t="shared" si="5"/>
        <v>619.29999999999995</v>
      </c>
      <c r="K60" s="66">
        <f t="shared" si="6"/>
        <v>94</v>
      </c>
      <c r="L60" s="67" t="str">
        <f t="shared" si="7"/>
        <v/>
      </c>
      <c r="M60" s="66" t="str">
        <f t="shared" si="8"/>
        <v/>
      </c>
      <c r="N60" s="60"/>
      <c r="O60" s="189">
        <f t="shared" si="9"/>
        <v>0.69900000000000007</v>
      </c>
      <c r="P60" s="74">
        <f t="shared" si="10"/>
        <v>130</v>
      </c>
      <c r="Q60" s="75">
        <f t="shared" si="11"/>
        <v>0.69900000000000007</v>
      </c>
      <c r="R60" s="74">
        <f t="shared" si="12"/>
        <v>85</v>
      </c>
      <c r="S60" s="75" t="str">
        <f t="shared" si="30"/>
        <v/>
      </c>
      <c r="T60" s="74" t="str">
        <f t="shared" si="13"/>
        <v/>
      </c>
      <c r="U60" s="60"/>
      <c r="V60" s="80">
        <f>VLOOKUP(A60,'3'!A:C,3,FALSE)/100</f>
        <v>3.1E-2</v>
      </c>
      <c r="W60" s="81">
        <f t="shared" si="14"/>
        <v>97</v>
      </c>
      <c r="X60" s="82">
        <f t="shared" si="15"/>
        <v>3.1E-2</v>
      </c>
      <c r="Y60" s="81">
        <f t="shared" si="16"/>
        <v>82</v>
      </c>
      <c r="Z60" s="82" t="str">
        <f t="shared" si="31"/>
        <v/>
      </c>
      <c r="AA60" s="81" t="str">
        <f t="shared" si="17"/>
        <v/>
      </c>
      <c r="AB60" s="60"/>
      <c r="AC60" s="87">
        <f>VLOOKUP(A60,'4'!A:E,4,FALSE)/100</f>
        <v>0.18100000000000002</v>
      </c>
      <c r="AD60" s="88">
        <f t="shared" si="18"/>
        <v>143</v>
      </c>
      <c r="AE60" s="89">
        <f t="shared" si="19"/>
        <v>0.18100000000000002</v>
      </c>
      <c r="AF60" s="88">
        <f t="shared" si="20"/>
        <v>98</v>
      </c>
      <c r="AG60" s="89" t="str">
        <f t="shared" si="32"/>
        <v/>
      </c>
      <c r="AH60" s="88" t="str">
        <f t="shared" si="21"/>
        <v/>
      </c>
      <c r="AJ60" s="62">
        <f t="shared" si="22"/>
        <v>490</v>
      </c>
      <c r="AK60" s="59">
        <f t="shared" si="23"/>
        <v>147</v>
      </c>
      <c r="AM60" s="42" t="s">
        <v>169</v>
      </c>
      <c r="AN60" s="43" t="s">
        <v>135</v>
      </c>
      <c r="AO60" s="44">
        <v>20749</v>
      </c>
      <c r="AP60" s="44">
        <v>222600</v>
      </c>
      <c r="AQ60" s="45">
        <f t="shared" si="33"/>
        <v>9.321203953279425E-2</v>
      </c>
      <c r="AR60" s="46">
        <f t="shared" si="24"/>
        <v>124</v>
      </c>
      <c r="AS60" s="47">
        <f t="shared" si="25"/>
        <v>9.321203953279425E-2</v>
      </c>
      <c r="AT60" s="46">
        <f t="shared" si="26"/>
        <v>83</v>
      </c>
      <c r="AU60" s="48" t="str">
        <f t="shared" si="29"/>
        <v/>
      </c>
      <c r="AV60" s="46" t="str">
        <f t="shared" si="3"/>
        <v/>
      </c>
      <c r="AX60" s="116" t="s">
        <v>135</v>
      </c>
      <c r="AY60" s="97">
        <v>236800</v>
      </c>
      <c r="AZ60" s="98">
        <v>100</v>
      </c>
      <c r="BA60" s="97">
        <v>165500</v>
      </c>
      <c r="BB60" s="98">
        <v>69.900000000000006</v>
      </c>
      <c r="BC60" s="187" t="b">
        <f t="shared" si="28"/>
        <v>1</v>
      </c>
    </row>
    <row r="61" spans="1:55" x14ac:dyDescent="0.2">
      <c r="A61" s="57" t="s">
        <v>793</v>
      </c>
      <c r="B61" s="2" t="str">
        <f>VLOOKUP(A61,'Auth Info'!A:B,2,FALSE)</f>
        <v>Isle of Wight</v>
      </c>
      <c r="C61" s="14" t="str">
        <f>VLOOKUP($A61,'Auth Info'!$A:$G,3,FALSE)</f>
        <v>Isle of Wight</v>
      </c>
      <c r="D61" s="121" t="str">
        <f>VLOOKUP($A61,'Auth Info'!$A:$G,4,FALSE)</f>
        <v>Rural-80</v>
      </c>
      <c r="E61" s="121" t="str">
        <f>VLOOKUP($A61,'Auth Info'!$A:$G,5,FALSE)</f>
        <v>Predominantly Rural</v>
      </c>
      <c r="F61" s="14" t="str">
        <f>VLOOKUP($A61,'Auth Info'!$A:$G,6,FALSE)</f>
        <v>Unitary</v>
      </c>
      <c r="G61" s="14" t="str">
        <f>VLOOKUP($A61,'Auth Info'!$A:$G,7,FALSE)</f>
        <v>Upper</v>
      </c>
      <c r="H61" s="65">
        <f>VLOOKUP(A61,'1'!F:H,2,FALSE)</f>
        <v>470.4</v>
      </c>
      <c r="I61" s="66">
        <f t="shared" si="4"/>
        <v>63</v>
      </c>
      <c r="J61" s="67" t="str">
        <f t="shared" si="5"/>
        <v/>
      </c>
      <c r="K61" s="66" t="str">
        <f t="shared" si="6"/>
        <v/>
      </c>
      <c r="L61" s="67">
        <f t="shared" si="7"/>
        <v>470.4</v>
      </c>
      <c r="M61" s="66">
        <f t="shared" si="8"/>
        <v>28</v>
      </c>
      <c r="N61" s="60"/>
      <c r="O61" s="189">
        <f t="shared" si="9"/>
        <v>0.59699999999999998</v>
      </c>
      <c r="P61" s="74">
        <f t="shared" si="10"/>
        <v>3</v>
      </c>
      <c r="Q61" s="75" t="str">
        <f t="shared" si="11"/>
        <v/>
      </c>
      <c r="R61" s="74" t="str">
        <f t="shared" si="12"/>
        <v/>
      </c>
      <c r="S61" s="75">
        <f t="shared" si="30"/>
        <v>0.59699999999999998</v>
      </c>
      <c r="T61" s="74">
        <f t="shared" si="13"/>
        <v>1</v>
      </c>
      <c r="U61" s="60"/>
      <c r="V61" s="80">
        <f>VLOOKUP(A61,'3'!A:C,3,FALSE)/100</f>
        <v>4.2000000000000003E-2</v>
      </c>
      <c r="W61" s="81">
        <f t="shared" si="14"/>
        <v>64</v>
      </c>
      <c r="X61" s="82" t="str">
        <f t="shared" si="15"/>
        <v/>
      </c>
      <c r="Y61" s="81" t="str">
        <f t="shared" si="16"/>
        <v/>
      </c>
      <c r="Z61" s="82">
        <f t="shared" si="31"/>
        <v>4.2000000000000003E-2</v>
      </c>
      <c r="AA61" s="81">
        <f t="shared" si="17"/>
        <v>20</v>
      </c>
      <c r="AB61" s="60"/>
      <c r="AC61" s="87">
        <f>VLOOKUP(A61,'4'!A:E,4,FALSE)/100</f>
        <v>0.27100000000000002</v>
      </c>
      <c r="AD61" s="88">
        <f t="shared" si="18"/>
        <v>37</v>
      </c>
      <c r="AE61" s="89" t="str">
        <f t="shared" si="19"/>
        <v/>
      </c>
      <c r="AF61" s="88" t="str">
        <f t="shared" si="20"/>
        <v/>
      </c>
      <c r="AG61" s="89">
        <f t="shared" si="32"/>
        <v>0.27100000000000002</v>
      </c>
      <c r="AH61" s="88">
        <f t="shared" si="21"/>
        <v>13</v>
      </c>
      <c r="AJ61" s="62">
        <f t="shared" si="22"/>
        <v>191</v>
      </c>
      <c r="AK61" s="59">
        <f t="shared" si="23"/>
        <v>18</v>
      </c>
      <c r="AM61" s="42" t="s">
        <v>169</v>
      </c>
      <c r="AN61" s="43" t="s">
        <v>4</v>
      </c>
      <c r="AO61" s="44">
        <v>16533</v>
      </c>
      <c r="AP61" s="44">
        <v>140200</v>
      </c>
      <c r="AQ61" s="45">
        <f t="shared" si="33"/>
        <v>0.1179243937232525</v>
      </c>
      <c r="AR61" s="46">
        <f t="shared" si="24"/>
        <v>61</v>
      </c>
      <c r="AS61" s="47" t="str">
        <f t="shared" si="25"/>
        <v/>
      </c>
      <c r="AT61" s="46" t="str">
        <f t="shared" si="26"/>
        <v/>
      </c>
      <c r="AU61" s="48">
        <f t="shared" si="29"/>
        <v>0.1179243937232525</v>
      </c>
      <c r="AV61" s="46">
        <f t="shared" si="3"/>
        <v>30</v>
      </c>
      <c r="AX61" s="116" t="s">
        <v>4</v>
      </c>
      <c r="AY61" s="97">
        <v>140500</v>
      </c>
      <c r="AZ61" s="98">
        <v>100</v>
      </c>
      <c r="BA61" s="97">
        <v>83800</v>
      </c>
      <c r="BB61" s="98">
        <v>59.7</v>
      </c>
      <c r="BC61" s="187" t="b">
        <f t="shared" si="28"/>
        <v>1</v>
      </c>
    </row>
    <row r="62" spans="1:55" x14ac:dyDescent="0.2">
      <c r="A62" s="2" t="s">
        <v>797</v>
      </c>
      <c r="B62" s="2" t="str">
        <f>VLOOKUP(A62,'Auth Info'!A:B,2,FALSE)</f>
        <v>Islington</v>
      </c>
      <c r="C62" s="14" t="str">
        <f>VLOOKUP($A62,'Auth Info'!$A:$G,3,FALSE)</f>
        <v>Islington</v>
      </c>
      <c r="D62" s="121" t="str">
        <f>VLOOKUP($A62,'Auth Info'!$A:$G,4,FALSE)</f>
        <v>MU</v>
      </c>
      <c r="E62" s="121" t="str">
        <f>VLOOKUP($A62,'Auth Info'!$A:$G,5,FALSE)</f>
        <v>Urban</v>
      </c>
      <c r="F62" s="14" t="str">
        <f>VLOOKUP($A62,'Auth Info'!$A:$G,6,FALSE)</f>
        <v>London</v>
      </c>
      <c r="G62" s="14" t="str">
        <f>VLOOKUP($A62,'Auth Info'!$A:$G,7,FALSE)</f>
        <v>Upper</v>
      </c>
      <c r="H62" s="65">
        <f>VLOOKUP(A62,'1'!F:H,2,FALSE)</f>
        <v>682.3</v>
      </c>
      <c r="I62" s="66">
        <f t="shared" si="4"/>
        <v>146</v>
      </c>
      <c r="J62" s="67">
        <f t="shared" si="5"/>
        <v>682.3</v>
      </c>
      <c r="K62" s="66">
        <f t="shared" si="6"/>
        <v>101</v>
      </c>
      <c r="L62" s="67" t="str">
        <f t="shared" si="7"/>
        <v/>
      </c>
      <c r="M62" s="66" t="str">
        <f t="shared" si="8"/>
        <v/>
      </c>
      <c r="N62" s="60"/>
      <c r="O62" s="189">
        <f t="shared" si="9"/>
        <v>0.755</v>
      </c>
      <c r="P62" s="74">
        <f t="shared" si="10"/>
        <v>148</v>
      </c>
      <c r="Q62" s="75">
        <f t="shared" si="11"/>
        <v>0.755</v>
      </c>
      <c r="R62" s="74">
        <f t="shared" si="12"/>
        <v>103</v>
      </c>
      <c r="S62" s="75" t="str">
        <f t="shared" si="30"/>
        <v/>
      </c>
      <c r="T62" s="74" t="str">
        <f t="shared" si="13"/>
        <v/>
      </c>
      <c r="U62" s="60"/>
      <c r="V62" s="80">
        <f>VLOOKUP(A62,'3'!A:C,3,FALSE)/100</f>
        <v>4.7E-2</v>
      </c>
      <c r="W62" s="81">
        <f t="shared" si="14"/>
        <v>46</v>
      </c>
      <c r="X62" s="82">
        <f t="shared" si="15"/>
        <v>4.7E-2</v>
      </c>
      <c r="Y62" s="81">
        <f t="shared" si="16"/>
        <v>45</v>
      </c>
      <c r="Z62" s="82" t="str">
        <f t="shared" si="31"/>
        <v/>
      </c>
      <c r="AA62" s="81" t="str">
        <f t="shared" si="17"/>
        <v/>
      </c>
      <c r="AB62" s="60"/>
      <c r="AC62" s="87">
        <f>VLOOKUP(A62,'4'!A:E,4,FALSE)/100</f>
        <v>0.251</v>
      </c>
      <c r="AD62" s="88">
        <f t="shared" si="18"/>
        <v>67</v>
      </c>
      <c r="AE62" s="89">
        <f t="shared" si="19"/>
        <v>0.251</v>
      </c>
      <c r="AF62" s="88">
        <f t="shared" si="20"/>
        <v>52</v>
      </c>
      <c r="AG62" s="89" t="str">
        <f t="shared" si="32"/>
        <v/>
      </c>
      <c r="AH62" s="88" t="str">
        <f t="shared" si="21"/>
        <v/>
      </c>
      <c r="AJ62" s="62">
        <f t="shared" si="22"/>
        <v>347</v>
      </c>
      <c r="AK62" s="59">
        <f t="shared" si="23"/>
        <v>100</v>
      </c>
      <c r="AM62" s="42" t="s">
        <v>169</v>
      </c>
      <c r="AN62" s="43" t="s">
        <v>114</v>
      </c>
      <c r="AO62" s="44">
        <v>37557</v>
      </c>
      <c r="AP62" s="44">
        <v>190900</v>
      </c>
      <c r="AQ62" s="45">
        <f t="shared" si="33"/>
        <v>0.19673651126244107</v>
      </c>
      <c r="AR62" s="46">
        <f t="shared" si="24"/>
        <v>7</v>
      </c>
      <c r="AS62" s="47">
        <f t="shared" si="25"/>
        <v>0.19673651126244107</v>
      </c>
      <c r="AT62" s="46">
        <f t="shared" si="26"/>
        <v>7</v>
      </c>
      <c r="AU62" s="48" t="str">
        <f t="shared" si="29"/>
        <v/>
      </c>
      <c r="AV62" s="46" t="str">
        <f t="shared" si="3"/>
        <v/>
      </c>
      <c r="AX62" s="116" t="s">
        <v>114</v>
      </c>
      <c r="AY62" s="97">
        <v>194100</v>
      </c>
      <c r="AZ62" s="98">
        <v>100</v>
      </c>
      <c r="BA62" s="97">
        <v>146500</v>
      </c>
      <c r="BB62" s="98">
        <v>75.5</v>
      </c>
      <c r="BC62" s="187" t="b">
        <f t="shared" si="28"/>
        <v>1</v>
      </c>
    </row>
    <row r="63" spans="1:55" x14ac:dyDescent="0.2">
      <c r="A63" s="2" t="s">
        <v>799</v>
      </c>
      <c r="B63" s="2" t="str">
        <f>VLOOKUP(A63,'Auth Info'!A:B,2,FALSE)</f>
        <v>Kensington and Chelsea</v>
      </c>
      <c r="C63" s="14" t="str">
        <f>VLOOKUP($A63,'Auth Info'!$A:$G,3,FALSE)</f>
        <v>Kensington and Chelsea</v>
      </c>
      <c r="D63" s="121" t="str">
        <f>VLOOKUP($A63,'Auth Info'!$A:$G,4,FALSE)</f>
        <v>MU</v>
      </c>
      <c r="E63" s="121" t="str">
        <f>VLOOKUP($A63,'Auth Info'!$A:$G,5,FALSE)</f>
        <v>Urban</v>
      </c>
      <c r="F63" s="14" t="str">
        <f>VLOOKUP($A63,'Auth Info'!$A:$G,6,FALSE)</f>
        <v>London</v>
      </c>
      <c r="G63" s="14" t="str">
        <f>VLOOKUP($A63,'Auth Info'!$A:$G,7,FALSE)</f>
        <v>Upper</v>
      </c>
      <c r="H63" s="65">
        <f>VLOOKUP(A63,'1'!F:H,2,FALSE)</f>
        <v>559.4</v>
      </c>
      <c r="I63" s="66">
        <f t="shared" si="4"/>
        <v>125</v>
      </c>
      <c r="J63" s="67">
        <f t="shared" si="5"/>
        <v>559.4</v>
      </c>
      <c r="K63" s="66">
        <f t="shared" si="6"/>
        <v>81</v>
      </c>
      <c r="L63" s="67" t="str">
        <f t="shared" si="7"/>
        <v/>
      </c>
      <c r="M63" s="66" t="str">
        <f t="shared" si="8"/>
        <v/>
      </c>
      <c r="N63" s="60"/>
      <c r="O63" s="189">
        <f t="shared" si="9"/>
        <v>0.69299999999999995</v>
      </c>
      <c r="P63" s="74">
        <f t="shared" si="10"/>
        <v>127</v>
      </c>
      <c r="Q63" s="75">
        <f t="shared" si="11"/>
        <v>0.69299999999999995</v>
      </c>
      <c r="R63" s="74">
        <f t="shared" si="12"/>
        <v>82</v>
      </c>
      <c r="S63" s="75" t="str">
        <f t="shared" si="30"/>
        <v/>
      </c>
      <c r="T63" s="74" t="str">
        <f t="shared" si="13"/>
        <v/>
      </c>
      <c r="U63" s="60"/>
      <c r="V63" s="80">
        <f>VLOOKUP(A63,'3'!A:C,3,FALSE)/100</f>
        <v>0.03</v>
      </c>
      <c r="W63" s="81">
        <f t="shared" si="14"/>
        <v>102</v>
      </c>
      <c r="X63" s="82">
        <f t="shared" si="15"/>
        <v>0.03</v>
      </c>
      <c r="Y63" s="81">
        <f t="shared" si="16"/>
        <v>85</v>
      </c>
      <c r="Z63" s="82" t="str">
        <f t="shared" si="31"/>
        <v/>
      </c>
      <c r="AA63" s="81" t="str">
        <f t="shared" si="17"/>
        <v/>
      </c>
      <c r="AB63" s="60"/>
      <c r="AC63" s="87">
        <f>VLOOKUP(A63,'4'!A:E,4,FALSE)/100</f>
        <v>0.16399999999999998</v>
      </c>
      <c r="AD63" s="88">
        <f t="shared" si="18"/>
        <v>148</v>
      </c>
      <c r="AE63" s="89">
        <f t="shared" si="19"/>
        <v>0.16399999999999998</v>
      </c>
      <c r="AF63" s="88">
        <f t="shared" si="20"/>
        <v>103</v>
      </c>
      <c r="AG63" s="89" t="str">
        <f t="shared" si="32"/>
        <v/>
      </c>
      <c r="AH63" s="88" t="str">
        <f t="shared" si="21"/>
        <v/>
      </c>
      <c r="AJ63" s="62">
        <f t="shared" si="22"/>
        <v>409</v>
      </c>
      <c r="AK63" s="59">
        <f t="shared" si="23"/>
        <v>129</v>
      </c>
      <c r="AM63" s="42" t="s">
        <v>169</v>
      </c>
      <c r="AN63" s="43" t="s">
        <v>115</v>
      </c>
      <c r="AO63" s="44">
        <v>21832</v>
      </c>
      <c r="AP63" s="44">
        <v>180300</v>
      </c>
      <c r="AQ63" s="45">
        <f t="shared" si="33"/>
        <v>0.12108707709373266</v>
      </c>
      <c r="AR63" s="46">
        <f t="shared" si="24"/>
        <v>55</v>
      </c>
      <c r="AS63" s="47">
        <f t="shared" si="25"/>
        <v>0.12108707709373266</v>
      </c>
      <c r="AT63" s="46">
        <f t="shared" si="26"/>
        <v>48</v>
      </c>
      <c r="AU63" s="48" t="str">
        <f t="shared" si="29"/>
        <v/>
      </c>
      <c r="AV63" s="46" t="str">
        <f t="shared" si="3"/>
        <v/>
      </c>
      <c r="AX63" s="116" t="s">
        <v>115</v>
      </c>
      <c r="AY63" s="97">
        <v>169500</v>
      </c>
      <c r="AZ63" s="98">
        <v>100</v>
      </c>
      <c r="BA63" s="97">
        <v>117500</v>
      </c>
      <c r="BB63" s="98">
        <v>69.3</v>
      </c>
      <c r="BC63" s="187" t="b">
        <f t="shared" si="28"/>
        <v>1</v>
      </c>
    </row>
    <row r="64" spans="1:55" x14ac:dyDescent="0.2">
      <c r="A64" s="2" t="s">
        <v>801</v>
      </c>
      <c r="B64" s="2" t="str">
        <f>VLOOKUP(A64,'Auth Info'!A:B,2,FALSE)</f>
        <v>Kent</v>
      </c>
      <c r="C64" s="14" t="str">
        <f>VLOOKUP($A64,'Auth Info'!$A:$G,3,FALSE)</f>
        <v>Kent CC</v>
      </c>
      <c r="D64" s="121">
        <f>VLOOKUP($A64,'Auth Info'!$A:$G,4,FALSE)</f>
        <v>0</v>
      </c>
      <c r="E64" s="121" t="str">
        <f>VLOOKUP($A64,'Auth Info'!$A:$G,5,FALSE)</f>
        <v>Significant Rural</v>
      </c>
      <c r="F64" s="14" t="str">
        <f>VLOOKUP($A64,'Auth Info'!$A:$G,6,FALSE)</f>
        <v>County</v>
      </c>
      <c r="G64" s="14" t="str">
        <f>VLOOKUP($A64,'Auth Info'!$A:$G,7,FALSE)</f>
        <v>Upper</v>
      </c>
      <c r="H64" s="65">
        <f>VLOOKUP(A64,'1'!F:H,2,FALSE)</f>
        <v>489.2</v>
      </c>
      <c r="I64" s="66">
        <f t="shared" si="4"/>
        <v>82</v>
      </c>
      <c r="J64" s="67" t="str">
        <f t="shared" si="5"/>
        <v/>
      </c>
      <c r="K64" s="66" t="str">
        <f t="shared" si="6"/>
        <v/>
      </c>
      <c r="L64" s="67" t="str">
        <f t="shared" si="7"/>
        <v/>
      </c>
      <c r="M64" s="66" t="str">
        <f t="shared" si="8"/>
        <v/>
      </c>
      <c r="N64" s="60"/>
      <c r="O64" s="189">
        <f t="shared" si="9"/>
        <v>0.627</v>
      </c>
      <c r="P64" s="74">
        <f t="shared" si="10"/>
        <v>30</v>
      </c>
      <c r="Q64" s="75" t="str">
        <f t="shared" si="11"/>
        <v/>
      </c>
      <c r="R64" s="74" t="str">
        <f t="shared" si="12"/>
        <v/>
      </c>
      <c r="S64" s="75" t="str">
        <f t="shared" si="30"/>
        <v/>
      </c>
      <c r="T64" s="74" t="str">
        <f t="shared" si="13"/>
        <v/>
      </c>
      <c r="U64" s="60"/>
      <c r="V64" s="80">
        <f>VLOOKUP(A64,'3'!A:C,3,FALSE)/100</f>
        <v>0.03</v>
      </c>
      <c r="W64" s="81">
        <f t="shared" si="14"/>
        <v>102</v>
      </c>
      <c r="X64" s="82" t="str">
        <f t="shared" si="15"/>
        <v/>
      </c>
      <c r="Y64" s="81" t="str">
        <f t="shared" si="16"/>
        <v/>
      </c>
      <c r="Z64" s="82" t="str">
        <f t="shared" si="31"/>
        <v/>
      </c>
      <c r="AA64" s="81" t="str">
        <f t="shared" si="17"/>
        <v/>
      </c>
      <c r="AB64" s="60"/>
      <c r="AC64" s="87">
        <f>VLOOKUP(A64,'4'!A:E,4,FALSE)/100</f>
        <v>0.22800000000000001</v>
      </c>
      <c r="AD64" s="88">
        <f t="shared" si="18"/>
        <v>102</v>
      </c>
      <c r="AE64" s="89" t="str">
        <f t="shared" si="19"/>
        <v/>
      </c>
      <c r="AF64" s="88" t="str">
        <f t="shared" si="20"/>
        <v/>
      </c>
      <c r="AG64" s="89" t="str">
        <f t="shared" si="32"/>
        <v/>
      </c>
      <c r="AH64" s="88" t="str">
        <f t="shared" si="21"/>
        <v/>
      </c>
      <c r="AJ64" s="62">
        <f t="shared" si="22"/>
        <v>283</v>
      </c>
      <c r="AK64" s="59">
        <f t="shared" si="23"/>
        <v>70</v>
      </c>
      <c r="AM64" s="42" t="s">
        <v>38</v>
      </c>
      <c r="AN64" s="43" t="s">
        <v>156</v>
      </c>
      <c r="AO64" s="44">
        <v>161224</v>
      </c>
      <c r="AP64" s="44">
        <v>1406600</v>
      </c>
      <c r="AQ64" s="45">
        <f t="shared" si="33"/>
        <v>0.11461965022038959</v>
      </c>
      <c r="AR64" s="46">
        <f t="shared" si="24"/>
        <v>69</v>
      </c>
      <c r="AS64" s="47" t="str">
        <f t="shared" si="25"/>
        <v/>
      </c>
      <c r="AT64" s="46" t="str">
        <f t="shared" si="26"/>
        <v/>
      </c>
      <c r="AU64" s="48" t="str">
        <f t="shared" si="29"/>
        <v/>
      </c>
      <c r="AV64" s="46" t="str">
        <f t="shared" si="3"/>
        <v/>
      </c>
      <c r="AX64" s="116" t="s">
        <v>156</v>
      </c>
      <c r="AY64" s="97">
        <v>1427400</v>
      </c>
      <c r="AZ64" s="98">
        <v>100</v>
      </c>
      <c r="BA64" s="97">
        <v>894500</v>
      </c>
      <c r="BB64" s="98">
        <v>62.7</v>
      </c>
      <c r="BC64" s="187" t="b">
        <f t="shared" si="28"/>
        <v>1</v>
      </c>
    </row>
    <row r="65" spans="1:55" x14ac:dyDescent="0.2">
      <c r="A65" s="2" t="s">
        <v>804</v>
      </c>
      <c r="B65" s="2" t="str">
        <f>VLOOKUP(A65,'Auth Info'!A:B,2,FALSE)</f>
        <v>Kingston upon Hull, City of</v>
      </c>
      <c r="C65" s="14" t="str">
        <f>VLOOKUP($A65,'Auth Info'!$A:$G,3,FALSE)</f>
        <v>Kingston upon Hull</v>
      </c>
      <c r="D65" s="121" t="str">
        <f>VLOOKUP($A65,'Auth Info'!$A:$G,4,FALSE)</f>
        <v>LU</v>
      </c>
      <c r="E65" s="121" t="str">
        <f>VLOOKUP($A65,'Auth Info'!$A:$G,5,FALSE)</f>
        <v>Urban</v>
      </c>
      <c r="F65" s="14" t="str">
        <f>VLOOKUP($A65,'Auth Info'!$A:$G,6,FALSE)</f>
        <v>Unitary</v>
      </c>
      <c r="G65" s="14" t="str">
        <f>VLOOKUP($A65,'Auth Info'!$A:$G,7,FALSE)</f>
        <v>Upper</v>
      </c>
      <c r="H65" s="65">
        <f>VLOOKUP(A65,'1'!F:H,2,FALSE)</f>
        <v>451.1</v>
      </c>
      <c r="I65" s="66">
        <f t="shared" si="4"/>
        <v>38</v>
      </c>
      <c r="J65" s="67">
        <f t="shared" si="5"/>
        <v>451.1</v>
      </c>
      <c r="K65" s="66">
        <f t="shared" si="6"/>
        <v>23</v>
      </c>
      <c r="L65" s="67">
        <f t="shared" si="7"/>
        <v>451.1</v>
      </c>
      <c r="M65" s="66">
        <f t="shared" si="8"/>
        <v>14</v>
      </c>
      <c r="N65" s="60"/>
      <c r="O65" s="189">
        <f t="shared" si="9"/>
        <v>0.68500000000000005</v>
      </c>
      <c r="P65" s="74">
        <f t="shared" si="10"/>
        <v>124</v>
      </c>
      <c r="Q65" s="75">
        <f t="shared" si="11"/>
        <v>0.68500000000000005</v>
      </c>
      <c r="R65" s="74">
        <f t="shared" si="12"/>
        <v>79</v>
      </c>
      <c r="S65" s="75">
        <f t="shared" si="30"/>
        <v>0.68500000000000005</v>
      </c>
      <c r="T65" s="74">
        <f t="shared" si="13"/>
        <v>49</v>
      </c>
      <c r="U65" s="60"/>
      <c r="V65" s="80">
        <f>VLOOKUP(A65,'3'!A:C,3,FALSE)/100</f>
        <v>7.6999999999999999E-2</v>
      </c>
      <c r="W65" s="81">
        <f t="shared" si="14"/>
        <v>1</v>
      </c>
      <c r="X65" s="82">
        <f t="shared" si="15"/>
        <v>7.6999999999999999E-2</v>
      </c>
      <c r="Y65" s="81">
        <f t="shared" si="16"/>
        <v>1</v>
      </c>
      <c r="Z65" s="82">
        <f t="shared" si="31"/>
        <v>7.6999999999999999E-2</v>
      </c>
      <c r="AA65" s="81">
        <f t="shared" si="17"/>
        <v>1</v>
      </c>
      <c r="AB65" s="60"/>
      <c r="AC65" s="87">
        <f>VLOOKUP(A65,'4'!A:E,4,FALSE)/100</f>
        <v>0.26500000000000001</v>
      </c>
      <c r="AD65" s="88">
        <f t="shared" si="18"/>
        <v>48</v>
      </c>
      <c r="AE65" s="89">
        <f t="shared" si="19"/>
        <v>0.26500000000000001</v>
      </c>
      <c r="AF65" s="88">
        <f t="shared" si="20"/>
        <v>40</v>
      </c>
      <c r="AG65" s="89">
        <f t="shared" si="32"/>
        <v>0.26500000000000001</v>
      </c>
      <c r="AH65" s="88">
        <f t="shared" si="21"/>
        <v>16</v>
      </c>
      <c r="AJ65" s="62">
        <f t="shared" si="22"/>
        <v>195</v>
      </c>
      <c r="AK65" s="59">
        <f t="shared" si="23"/>
        <v>20</v>
      </c>
      <c r="AM65" s="42" t="s">
        <v>169</v>
      </c>
      <c r="AN65" s="43" t="s">
        <v>70</v>
      </c>
      <c r="AO65" s="44">
        <v>35623</v>
      </c>
      <c r="AP65" s="44">
        <v>258700</v>
      </c>
      <c r="AQ65" s="45">
        <f t="shared" si="33"/>
        <v>0.13770003865481253</v>
      </c>
      <c r="AR65" s="46">
        <f t="shared" si="24"/>
        <v>32</v>
      </c>
      <c r="AS65" s="47">
        <f t="shared" si="25"/>
        <v>0.13770003865481253</v>
      </c>
      <c r="AT65" s="46">
        <f t="shared" si="26"/>
        <v>28</v>
      </c>
      <c r="AU65" s="48">
        <f t="shared" si="29"/>
        <v>0.13770003865481253</v>
      </c>
      <c r="AV65" s="46">
        <f t="shared" si="3"/>
        <v>17</v>
      </c>
      <c r="AX65" s="116" t="s">
        <v>70</v>
      </c>
      <c r="AY65" s="97">
        <v>263900</v>
      </c>
      <c r="AZ65" s="98">
        <v>100</v>
      </c>
      <c r="BA65" s="97">
        <v>180900</v>
      </c>
      <c r="BB65" s="98">
        <v>68.5</v>
      </c>
      <c r="BC65" s="187" t="b">
        <f t="shared" si="28"/>
        <v>1</v>
      </c>
    </row>
    <row r="66" spans="1:55" x14ac:dyDescent="0.2">
      <c r="A66" s="2" t="s">
        <v>806</v>
      </c>
      <c r="B66" s="2" t="str">
        <f>VLOOKUP(A66,'Auth Info'!A:B,2,FALSE)</f>
        <v>Kingston upon Thames</v>
      </c>
      <c r="C66" s="14" t="str">
        <f>VLOOKUP($A66,'Auth Info'!$A:$G,3,FALSE)</f>
        <v>Kingston upon Thames</v>
      </c>
      <c r="D66" s="121" t="str">
        <f>VLOOKUP($A66,'Auth Info'!$A:$G,4,FALSE)</f>
        <v>MU</v>
      </c>
      <c r="E66" s="121" t="str">
        <f>VLOOKUP($A66,'Auth Info'!$A:$G,5,FALSE)</f>
        <v>Urban</v>
      </c>
      <c r="F66" s="14" t="str">
        <f>VLOOKUP($A66,'Auth Info'!$A:$G,6,FALSE)</f>
        <v>London</v>
      </c>
      <c r="G66" s="14" t="str">
        <f>VLOOKUP($A66,'Auth Info'!$A:$G,7,FALSE)</f>
        <v>Upper</v>
      </c>
      <c r="H66" s="65">
        <f>VLOOKUP(A66,'1'!F:H,2,FALSE)</f>
        <v>540.20000000000005</v>
      </c>
      <c r="I66" s="66">
        <f t="shared" si="4"/>
        <v>120</v>
      </c>
      <c r="J66" s="67">
        <f t="shared" si="5"/>
        <v>540.20000000000005</v>
      </c>
      <c r="K66" s="66">
        <f t="shared" si="6"/>
        <v>76</v>
      </c>
      <c r="L66" s="67" t="str">
        <f t="shared" si="7"/>
        <v/>
      </c>
      <c r="M66" s="66" t="str">
        <f t="shared" si="8"/>
        <v/>
      </c>
      <c r="N66" s="60"/>
      <c r="O66" s="189">
        <f t="shared" si="9"/>
        <v>0.7</v>
      </c>
      <c r="P66" s="74">
        <f t="shared" si="10"/>
        <v>132</v>
      </c>
      <c r="Q66" s="75">
        <f t="shared" si="11"/>
        <v>0.7</v>
      </c>
      <c r="R66" s="74">
        <f t="shared" si="12"/>
        <v>87</v>
      </c>
      <c r="S66" s="75" t="str">
        <f t="shared" si="30"/>
        <v/>
      </c>
      <c r="T66" s="74" t="str">
        <f t="shared" si="13"/>
        <v/>
      </c>
      <c r="U66" s="60"/>
      <c r="V66" s="80">
        <f>VLOOKUP(A66,'3'!A:C,3,FALSE)/100</f>
        <v>1.7000000000000001E-2</v>
      </c>
      <c r="W66" s="81">
        <f t="shared" si="14"/>
        <v>147</v>
      </c>
      <c r="X66" s="82">
        <f t="shared" si="15"/>
        <v>1.7000000000000001E-2</v>
      </c>
      <c r="Y66" s="81">
        <f t="shared" si="16"/>
        <v>103</v>
      </c>
      <c r="Z66" s="82" t="str">
        <f t="shared" si="31"/>
        <v/>
      </c>
      <c r="AA66" s="81" t="str">
        <f t="shared" si="17"/>
        <v/>
      </c>
      <c r="AB66" s="60"/>
      <c r="AC66" s="87">
        <f>VLOOKUP(A66,'4'!A:E,4,FALSE)/100</f>
        <v>0.24199999999999999</v>
      </c>
      <c r="AD66" s="88">
        <f t="shared" si="18"/>
        <v>79</v>
      </c>
      <c r="AE66" s="89">
        <f t="shared" si="19"/>
        <v>0.24199999999999999</v>
      </c>
      <c r="AF66" s="88">
        <f t="shared" si="20"/>
        <v>58</v>
      </c>
      <c r="AG66" s="89" t="str">
        <f t="shared" si="32"/>
        <v/>
      </c>
      <c r="AH66" s="88" t="str">
        <f t="shared" si="21"/>
        <v/>
      </c>
      <c r="AJ66" s="62">
        <f t="shared" si="22"/>
        <v>448</v>
      </c>
      <c r="AK66" s="59">
        <f t="shared" si="23"/>
        <v>141</v>
      </c>
      <c r="AM66" s="42" t="s">
        <v>169</v>
      </c>
      <c r="AN66" s="43" t="s">
        <v>136</v>
      </c>
      <c r="AO66" s="44">
        <v>20275</v>
      </c>
      <c r="AP66" s="44">
        <v>160100</v>
      </c>
      <c r="AQ66" s="45">
        <f t="shared" si="33"/>
        <v>0.12663960024984386</v>
      </c>
      <c r="AR66" s="46">
        <f t="shared" si="24"/>
        <v>49</v>
      </c>
      <c r="AS66" s="47">
        <f t="shared" si="25"/>
        <v>0.12663960024984386</v>
      </c>
      <c r="AT66" s="46">
        <f t="shared" si="26"/>
        <v>45</v>
      </c>
      <c r="AU66" s="48" t="str">
        <f t="shared" si="29"/>
        <v/>
      </c>
      <c r="AV66" s="46" t="str">
        <f t="shared" si="3"/>
        <v/>
      </c>
      <c r="AX66" s="116" t="s">
        <v>136</v>
      </c>
      <c r="AY66" s="97">
        <v>169000</v>
      </c>
      <c r="AZ66" s="98">
        <v>100</v>
      </c>
      <c r="BA66" s="97">
        <v>118300</v>
      </c>
      <c r="BB66" s="98">
        <v>70</v>
      </c>
      <c r="BC66" s="187" t="b">
        <f t="shared" si="28"/>
        <v>1</v>
      </c>
    </row>
    <row r="67" spans="1:55" x14ac:dyDescent="0.2">
      <c r="A67" s="2" t="s">
        <v>808</v>
      </c>
      <c r="B67" s="2" t="str">
        <f>VLOOKUP(A67,'Auth Info'!A:B,2,FALSE)</f>
        <v>Kirklees</v>
      </c>
      <c r="C67" s="14" t="str">
        <f>VLOOKUP($A67,'Auth Info'!$A:$G,3,FALSE)</f>
        <v>Kirklees</v>
      </c>
      <c r="D67" s="121" t="str">
        <f>VLOOKUP($A67,'Auth Info'!$A:$G,4,FALSE)</f>
        <v>MU</v>
      </c>
      <c r="E67" s="121" t="str">
        <f>VLOOKUP($A67,'Auth Info'!$A:$G,5,FALSE)</f>
        <v>Urban</v>
      </c>
      <c r="F67" s="14" t="str">
        <f>VLOOKUP($A67,'Auth Info'!$A:$G,6,FALSE)</f>
        <v>Met</v>
      </c>
      <c r="G67" s="14" t="str">
        <f>VLOOKUP($A67,'Auth Info'!$A:$G,7,FALSE)</f>
        <v>Upper</v>
      </c>
      <c r="H67" s="65">
        <f>VLOOKUP(A67,'1'!F:H,2,FALSE)</f>
        <v>440.5</v>
      </c>
      <c r="I67" s="66">
        <f t="shared" si="4"/>
        <v>25</v>
      </c>
      <c r="J67" s="67">
        <f t="shared" si="5"/>
        <v>440.5</v>
      </c>
      <c r="K67" s="66">
        <f t="shared" si="6"/>
        <v>14</v>
      </c>
      <c r="L67" s="67" t="str">
        <f t="shared" si="7"/>
        <v/>
      </c>
      <c r="M67" s="66" t="str">
        <f t="shared" si="8"/>
        <v/>
      </c>
      <c r="N67" s="60"/>
      <c r="O67" s="189">
        <f t="shared" si="9"/>
        <v>0.64599999999999991</v>
      </c>
      <c r="P67" s="74">
        <f t="shared" si="10"/>
        <v>72</v>
      </c>
      <c r="Q67" s="75">
        <f t="shared" si="11"/>
        <v>0.64599999999999991</v>
      </c>
      <c r="R67" s="74">
        <f t="shared" si="12"/>
        <v>35</v>
      </c>
      <c r="S67" s="75" t="str">
        <f t="shared" ref="S67:S98" si="34">IF($F67=$L$2,O67,"")</f>
        <v/>
      </c>
      <c r="T67" s="74" t="str">
        <f t="shared" si="13"/>
        <v/>
      </c>
      <c r="U67" s="60"/>
      <c r="V67" s="80">
        <f>VLOOKUP(A67,'3'!A:C,3,FALSE)/100</f>
        <v>4.4000000000000004E-2</v>
      </c>
      <c r="W67" s="81">
        <f t="shared" si="14"/>
        <v>57</v>
      </c>
      <c r="X67" s="82">
        <f t="shared" si="15"/>
        <v>4.4000000000000004E-2</v>
      </c>
      <c r="Y67" s="81">
        <f t="shared" si="16"/>
        <v>54</v>
      </c>
      <c r="Z67" s="82" t="str">
        <f t="shared" ref="Z67:Z98" si="35">IF($F67=$L$2,V67,"")</f>
        <v/>
      </c>
      <c r="AA67" s="81" t="str">
        <f t="shared" si="17"/>
        <v/>
      </c>
      <c r="AB67" s="60"/>
      <c r="AC67" s="87">
        <f>VLOOKUP(A67,'4'!A:E,4,FALSE)/100</f>
        <v>0.26200000000000001</v>
      </c>
      <c r="AD67" s="88">
        <f t="shared" si="18"/>
        <v>52</v>
      </c>
      <c r="AE67" s="89">
        <f t="shared" si="19"/>
        <v>0.26200000000000001</v>
      </c>
      <c r="AF67" s="88">
        <f t="shared" si="20"/>
        <v>42</v>
      </c>
      <c r="AG67" s="89" t="str">
        <f t="shared" ref="AG67:AG98" si="36">IF($F67=$L$2,AC67,"")</f>
        <v/>
      </c>
      <c r="AH67" s="88" t="str">
        <f t="shared" si="21"/>
        <v/>
      </c>
      <c r="AJ67" s="62">
        <f t="shared" si="22"/>
        <v>250</v>
      </c>
      <c r="AK67" s="59">
        <f t="shared" si="23"/>
        <v>50</v>
      </c>
      <c r="AM67" s="42" t="s">
        <v>169</v>
      </c>
      <c r="AN67" s="43" t="s">
        <v>79</v>
      </c>
      <c r="AO67" s="44">
        <v>41749</v>
      </c>
      <c r="AP67" s="44">
        <v>403900</v>
      </c>
      <c r="AQ67" s="45">
        <f t="shared" ref="AQ67:AQ98" si="37">AO67/AP67</f>
        <v>0.10336469423124536</v>
      </c>
      <c r="AR67" s="46">
        <f t="shared" si="24"/>
        <v>96</v>
      </c>
      <c r="AS67" s="47">
        <f t="shared" si="25"/>
        <v>0.10336469423124536</v>
      </c>
      <c r="AT67" s="46">
        <f t="shared" si="26"/>
        <v>70</v>
      </c>
      <c r="AU67" s="48" t="str">
        <f t="shared" si="29"/>
        <v/>
      </c>
      <c r="AV67" s="46" t="str">
        <f t="shared" ref="AV67:AV130" si="38">IF($F67=$L$2,RANK(AU67,AU$3:AU$153,0),"")</f>
        <v/>
      </c>
      <c r="AX67" s="116" t="s">
        <v>79</v>
      </c>
      <c r="AY67" s="97">
        <v>409800</v>
      </c>
      <c r="AZ67" s="98">
        <v>100</v>
      </c>
      <c r="BA67" s="97">
        <v>264900</v>
      </c>
      <c r="BB67" s="98">
        <v>64.599999999999994</v>
      </c>
      <c r="BC67" s="187" t="b">
        <f t="shared" si="28"/>
        <v>1</v>
      </c>
    </row>
    <row r="68" spans="1:55" x14ac:dyDescent="0.2">
      <c r="A68" s="2" t="s">
        <v>810</v>
      </c>
      <c r="B68" s="2" t="str">
        <f>VLOOKUP(A68,'Auth Info'!A:B,2,FALSE)</f>
        <v>Knowsley</v>
      </c>
      <c r="C68" s="14" t="str">
        <f>VLOOKUP($A68,'Auth Info'!$A:$G,3,FALSE)</f>
        <v>Knowsley</v>
      </c>
      <c r="D68" s="121" t="str">
        <f>VLOOKUP($A68,'Auth Info'!$A:$G,4,FALSE)</f>
        <v>MU</v>
      </c>
      <c r="E68" s="121" t="str">
        <f>VLOOKUP($A68,'Auth Info'!$A:$G,5,FALSE)</f>
        <v>Urban</v>
      </c>
      <c r="F68" s="14" t="str">
        <f>VLOOKUP($A68,'Auth Info'!$A:$G,6,FALSE)</f>
        <v>Met</v>
      </c>
      <c r="G68" s="14" t="str">
        <f>VLOOKUP($A68,'Auth Info'!$A:$G,7,FALSE)</f>
        <v>Upper</v>
      </c>
      <c r="H68" s="65">
        <f>VLOOKUP(A68,'1'!F:H,2,FALSE)</f>
        <v>474.3</v>
      </c>
      <c r="I68" s="66">
        <f t="shared" ref="I68:I131" si="39">RANK(H68,H$3:H$153,1)</f>
        <v>70</v>
      </c>
      <c r="J68" s="67">
        <f t="shared" ref="J68:J131" si="40">IF($E68=J$2,H68,"")</f>
        <v>474.3</v>
      </c>
      <c r="K68" s="66">
        <f t="shared" ref="K68:K131" si="41">IF($E68=J$2,RANK(J68,J$3:J$153,1),"")</f>
        <v>41</v>
      </c>
      <c r="L68" s="67" t="str">
        <f t="shared" ref="L68:L131" si="42">IF($F68=$L$2,H68,"")</f>
        <v/>
      </c>
      <c r="M68" s="66" t="str">
        <f t="shared" ref="M68:M131" si="43">IF($F68=$L$2,RANK(L68,L$3:L$153,1),"")</f>
        <v/>
      </c>
      <c r="N68" s="60"/>
      <c r="O68" s="189">
        <f t="shared" ref="O68:O131" si="44">BB68/100</f>
        <v>0.64599999999999991</v>
      </c>
      <c r="P68" s="74">
        <f t="shared" ref="P68:P131" si="45">RANK(O68,O$3:O$153,1)</f>
        <v>72</v>
      </c>
      <c r="Q68" s="75">
        <f t="shared" ref="Q68:Q131" si="46">IF($E68=Q$2,O68,"")</f>
        <v>0.64599999999999991</v>
      </c>
      <c r="R68" s="74">
        <f t="shared" ref="R68:R131" si="47">IF($E68=Q$2,RANK(Q68,Q$3:Q$153,1),"")</f>
        <v>35</v>
      </c>
      <c r="S68" s="75" t="str">
        <f t="shared" si="34"/>
        <v/>
      </c>
      <c r="T68" s="74" t="str">
        <f t="shared" ref="T68:T131" si="48">IF($F68=$L$2,RANK(S68,S$3:S$153,1),"")</f>
        <v/>
      </c>
      <c r="U68" s="60"/>
      <c r="V68" s="80">
        <f>VLOOKUP(A68,'3'!A:C,3,FALSE)/100</f>
        <v>6.3E-2</v>
      </c>
      <c r="W68" s="81">
        <f t="shared" ref="W68:W131" si="49">RANK(V68,V$3:V$153,0)</f>
        <v>14</v>
      </c>
      <c r="X68" s="82">
        <f t="shared" ref="X68:X131" si="50">IF($E68=X$2,V68,"")</f>
        <v>6.3E-2</v>
      </c>
      <c r="Y68" s="81">
        <f t="shared" ref="Y68:Y131" si="51">IF($E68=X$2,RANK(X68,X$3:X$153,0),"")</f>
        <v>13</v>
      </c>
      <c r="Z68" s="82" t="str">
        <f t="shared" si="35"/>
        <v/>
      </c>
      <c r="AA68" s="81" t="str">
        <f t="shared" ref="AA68:AA131" si="52">IF($F68=$L$2,RANK(Z68,Z$3:Z$153,0),"")</f>
        <v/>
      </c>
      <c r="AB68" s="60"/>
      <c r="AC68" s="87">
        <f>VLOOKUP(A68,'4'!A:E,4,FALSE)/100</f>
        <v>0.28300000000000003</v>
      </c>
      <c r="AD68" s="88">
        <f t="shared" ref="AD68:AD131" si="53">RANK(AC68,AC$3:AC$153,0)</f>
        <v>26</v>
      </c>
      <c r="AE68" s="89">
        <f t="shared" ref="AE68:AE131" si="54">IF($E68=AE$2,AC68,"")</f>
        <v>0.28300000000000003</v>
      </c>
      <c r="AF68" s="88">
        <f t="shared" ref="AF68:AF131" si="55">IF($E68=AE$2,RANK(AE68,AE$3:AE$153,0),"")</f>
        <v>21</v>
      </c>
      <c r="AG68" s="89" t="str">
        <f t="shared" si="36"/>
        <v/>
      </c>
      <c r="AH68" s="88" t="str">
        <f t="shared" ref="AH68:AH131" si="56">IF($F68=$L$2,RANK(AG68,AG$3:AG$153,0),"")</f>
        <v/>
      </c>
      <c r="AJ68" s="62">
        <f t="shared" ref="AJ68:AJ131" si="57">I68+P68+W68+AR68</f>
        <v>213</v>
      </c>
      <c r="AK68" s="59">
        <f t="shared" ref="AK68:AK131" si="58">RANK(AJ68,$AJ$3:$AJ$153,1)</f>
        <v>29</v>
      </c>
      <c r="AM68" s="42" t="s">
        <v>169</v>
      </c>
      <c r="AN68" s="43" t="s">
        <v>65</v>
      </c>
      <c r="AO68" s="44">
        <v>18146</v>
      </c>
      <c r="AP68" s="44">
        <v>150800</v>
      </c>
      <c r="AQ68" s="45">
        <f t="shared" si="37"/>
        <v>0.1203315649867374</v>
      </c>
      <c r="AR68" s="46">
        <f t="shared" ref="AR68:AR131" si="59">RANK(AQ68,AQ$3:AQ$153,0)</f>
        <v>57</v>
      </c>
      <c r="AS68" s="47">
        <f t="shared" ref="AS68:AS131" si="60">IF($E68=AS$2,AQ68,"")</f>
        <v>0.1203315649867374</v>
      </c>
      <c r="AT68" s="46">
        <f t="shared" ref="AT68:AT131" si="61">IF($E68=AS$2,RANK(AS68,AS$3:AS$153,0),"")</f>
        <v>49</v>
      </c>
      <c r="AU68" s="48" t="str">
        <f t="shared" si="29"/>
        <v/>
      </c>
      <c r="AV68" s="46" t="str">
        <f t="shared" si="38"/>
        <v/>
      </c>
      <c r="AX68" s="116" t="s">
        <v>65</v>
      </c>
      <c r="AY68" s="97">
        <v>149100</v>
      </c>
      <c r="AZ68" s="98">
        <v>100</v>
      </c>
      <c r="BA68" s="97">
        <v>96400</v>
      </c>
      <c r="BB68" s="98">
        <v>64.599999999999994</v>
      </c>
      <c r="BC68" s="187" t="b">
        <f t="shared" si="28"/>
        <v>1</v>
      </c>
    </row>
    <row r="69" spans="1:55" x14ac:dyDescent="0.2">
      <c r="A69" s="2" t="s">
        <v>812</v>
      </c>
      <c r="B69" s="2" t="str">
        <f>VLOOKUP(A69,'Auth Info'!A:B,2,FALSE)</f>
        <v>Lambeth</v>
      </c>
      <c r="C69" s="14" t="str">
        <f>VLOOKUP($A69,'Auth Info'!$A:$G,3,FALSE)</f>
        <v>Lambeth</v>
      </c>
      <c r="D69" s="121" t="str">
        <f>VLOOKUP($A69,'Auth Info'!$A:$G,4,FALSE)</f>
        <v>MU</v>
      </c>
      <c r="E69" s="121" t="str">
        <f>VLOOKUP($A69,'Auth Info'!$A:$G,5,FALSE)</f>
        <v>Urban</v>
      </c>
      <c r="F69" s="14" t="str">
        <f>VLOOKUP($A69,'Auth Info'!$A:$G,6,FALSE)</f>
        <v>London</v>
      </c>
      <c r="G69" s="14" t="str">
        <f>VLOOKUP($A69,'Auth Info'!$A:$G,7,FALSE)</f>
        <v>Upper</v>
      </c>
      <c r="H69" s="65">
        <f>VLOOKUP(A69,'1'!F:H,2,FALSE)</f>
        <v>651.9</v>
      </c>
      <c r="I69" s="66">
        <f t="shared" si="39"/>
        <v>142</v>
      </c>
      <c r="J69" s="67">
        <f t="shared" si="40"/>
        <v>651.9</v>
      </c>
      <c r="K69" s="66">
        <f t="shared" si="41"/>
        <v>97</v>
      </c>
      <c r="L69" s="67" t="str">
        <f t="shared" si="42"/>
        <v/>
      </c>
      <c r="M69" s="66" t="str">
        <f t="shared" si="43"/>
        <v/>
      </c>
      <c r="N69" s="60"/>
      <c r="O69" s="189">
        <f t="shared" si="44"/>
        <v>0.745</v>
      </c>
      <c r="P69" s="74">
        <f t="shared" si="45"/>
        <v>147</v>
      </c>
      <c r="Q69" s="75">
        <f t="shared" si="46"/>
        <v>0.745</v>
      </c>
      <c r="R69" s="74">
        <f t="shared" si="47"/>
        <v>102</v>
      </c>
      <c r="S69" s="75" t="str">
        <f t="shared" si="34"/>
        <v/>
      </c>
      <c r="T69" s="74" t="str">
        <f t="shared" si="48"/>
        <v/>
      </c>
      <c r="U69" s="60"/>
      <c r="V69" s="80">
        <f>VLOOKUP(A69,'3'!A:C,3,FALSE)/100</f>
        <v>5.4000000000000006E-2</v>
      </c>
      <c r="W69" s="81">
        <f t="shared" si="49"/>
        <v>24</v>
      </c>
      <c r="X69" s="82">
        <f t="shared" si="50"/>
        <v>5.4000000000000006E-2</v>
      </c>
      <c r="Y69" s="81">
        <f t="shared" si="51"/>
        <v>23</v>
      </c>
      <c r="Z69" s="82" t="str">
        <f t="shared" si="35"/>
        <v/>
      </c>
      <c r="AA69" s="81" t="str">
        <f t="shared" si="52"/>
        <v/>
      </c>
      <c r="AB69" s="60"/>
      <c r="AC69" s="87">
        <f>VLOOKUP(A69,'4'!A:E,4,FALSE)/100</f>
        <v>0.24</v>
      </c>
      <c r="AD69" s="88">
        <f t="shared" si="53"/>
        <v>84</v>
      </c>
      <c r="AE69" s="89">
        <f t="shared" si="54"/>
        <v>0.24</v>
      </c>
      <c r="AF69" s="88">
        <f t="shared" si="55"/>
        <v>61</v>
      </c>
      <c r="AG69" s="89" t="str">
        <f t="shared" si="36"/>
        <v/>
      </c>
      <c r="AH69" s="88" t="str">
        <f t="shared" si="56"/>
        <v/>
      </c>
      <c r="AJ69" s="62">
        <f t="shared" si="57"/>
        <v>326</v>
      </c>
      <c r="AK69" s="59">
        <f t="shared" si="58"/>
        <v>91</v>
      </c>
      <c r="AM69" s="42" t="s">
        <v>169</v>
      </c>
      <c r="AN69" s="43" t="s">
        <v>116</v>
      </c>
      <c r="AO69" s="44">
        <v>44199</v>
      </c>
      <c r="AP69" s="44">
        <v>274500</v>
      </c>
      <c r="AQ69" s="45">
        <f t="shared" si="37"/>
        <v>0.16101639344262295</v>
      </c>
      <c r="AR69" s="46">
        <f t="shared" si="59"/>
        <v>13</v>
      </c>
      <c r="AS69" s="47">
        <f t="shared" si="60"/>
        <v>0.16101639344262295</v>
      </c>
      <c r="AT69" s="46">
        <f t="shared" si="61"/>
        <v>13</v>
      </c>
      <c r="AU69" s="48" t="str">
        <f t="shared" si="29"/>
        <v/>
      </c>
      <c r="AV69" s="46" t="str">
        <f t="shared" si="38"/>
        <v/>
      </c>
      <c r="AX69" s="116" t="s">
        <v>116</v>
      </c>
      <c r="AY69" s="97">
        <v>284500</v>
      </c>
      <c r="AZ69" s="98">
        <v>100</v>
      </c>
      <c r="BA69" s="97">
        <v>211800</v>
      </c>
      <c r="BB69" s="98">
        <v>74.5</v>
      </c>
      <c r="BC69" s="187" t="b">
        <f t="shared" si="28"/>
        <v>1</v>
      </c>
    </row>
    <row r="70" spans="1:55" x14ac:dyDescent="0.2">
      <c r="A70" s="2" t="s">
        <v>814</v>
      </c>
      <c r="B70" s="2" t="str">
        <f>VLOOKUP(A70,'Auth Info'!A:B,2,FALSE)</f>
        <v>Lancashire</v>
      </c>
      <c r="C70" s="14" t="str">
        <f>VLOOKUP($A70,'Auth Info'!$A:$G,3,FALSE)</f>
        <v>Lancashire CC</v>
      </c>
      <c r="D70" s="121">
        <f>VLOOKUP($A70,'Auth Info'!$A:$G,4,FALSE)</f>
        <v>0</v>
      </c>
      <c r="E70" s="121" t="str">
        <f>VLOOKUP($A70,'Auth Info'!$A:$G,5,FALSE)</f>
        <v>Significant Rural</v>
      </c>
      <c r="F70" s="14" t="str">
        <f>VLOOKUP($A70,'Auth Info'!$A:$G,6,FALSE)</f>
        <v>County</v>
      </c>
      <c r="G70" s="14" t="str">
        <f>VLOOKUP($A70,'Auth Info'!$A:$G,7,FALSE)</f>
        <v>Upper</v>
      </c>
      <c r="H70" s="65">
        <f>VLOOKUP(A70,'1'!F:H,2,FALSE)</f>
        <v>444.5</v>
      </c>
      <c r="I70" s="66">
        <f t="shared" si="39"/>
        <v>29</v>
      </c>
      <c r="J70" s="67" t="str">
        <f t="shared" si="40"/>
        <v/>
      </c>
      <c r="K70" s="66" t="str">
        <f t="shared" si="41"/>
        <v/>
      </c>
      <c r="L70" s="67" t="str">
        <f t="shared" si="42"/>
        <v/>
      </c>
      <c r="M70" s="66" t="str">
        <f t="shared" si="43"/>
        <v/>
      </c>
      <c r="N70" s="60"/>
      <c r="O70" s="189">
        <f t="shared" si="44"/>
        <v>0.63700000000000001</v>
      </c>
      <c r="P70" s="74">
        <f t="shared" si="45"/>
        <v>52</v>
      </c>
      <c r="Q70" s="75" t="str">
        <f t="shared" si="46"/>
        <v/>
      </c>
      <c r="R70" s="74" t="str">
        <f t="shared" si="47"/>
        <v/>
      </c>
      <c r="S70" s="75" t="str">
        <f t="shared" si="34"/>
        <v/>
      </c>
      <c r="T70" s="74" t="str">
        <f t="shared" si="48"/>
        <v/>
      </c>
      <c r="U70" s="60"/>
      <c r="V70" s="80">
        <f>VLOOKUP(A70,'3'!A:C,3,FALSE)/100</f>
        <v>0.03</v>
      </c>
      <c r="W70" s="81">
        <f t="shared" si="49"/>
        <v>102</v>
      </c>
      <c r="X70" s="82" t="str">
        <f t="shared" si="50"/>
        <v/>
      </c>
      <c r="Y70" s="81" t="str">
        <f t="shared" si="51"/>
        <v/>
      </c>
      <c r="Z70" s="82" t="str">
        <f t="shared" si="35"/>
        <v/>
      </c>
      <c r="AA70" s="81" t="str">
        <f t="shared" si="52"/>
        <v/>
      </c>
      <c r="AB70" s="60"/>
      <c r="AC70" s="87">
        <f>VLOOKUP(A70,'4'!A:E,4,FALSE)/100</f>
        <v>0.28899999999999998</v>
      </c>
      <c r="AD70" s="88">
        <f t="shared" si="53"/>
        <v>20</v>
      </c>
      <c r="AE70" s="89" t="str">
        <f t="shared" si="54"/>
        <v/>
      </c>
      <c r="AF70" s="88" t="str">
        <f t="shared" si="55"/>
        <v/>
      </c>
      <c r="AG70" s="89" t="str">
        <f t="shared" si="36"/>
        <v/>
      </c>
      <c r="AH70" s="88" t="str">
        <f t="shared" si="56"/>
        <v/>
      </c>
      <c r="AJ70" s="62">
        <f t="shared" si="57"/>
        <v>234</v>
      </c>
      <c r="AK70" s="59">
        <f t="shared" si="58"/>
        <v>44</v>
      </c>
      <c r="AM70" s="42" t="s">
        <v>38</v>
      </c>
      <c r="AN70" s="43" t="s">
        <v>64</v>
      </c>
      <c r="AO70" s="44">
        <v>146310</v>
      </c>
      <c r="AP70" s="44">
        <v>1169000</v>
      </c>
      <c r="AQ70" s="45">
        <f t="shared" si="37"/>
        <v>0.12515825491873397</v>
      </c>
      <c r="AR70" s="46">
        <f t="shared" si="59"/>
        <v>51</v>
      </c>
      <c r="AS70" s="47" t="str">
        <f t="shared" si="60"/>
        <v/>
      </c>
      <c r="AT70" s="46" t="str">
        <f t="shared" si="61"/>
        <v/>
      </c>
      <c r="AU70" s="48" t="str">
        <f t="shared" si="29"/>
        <v/>
      </c>
      <c r="AV70" s="46" t="str">
        <f t="shared" si="38"/>
        <v/>
      </c>
      <c r="AX70" s="116" t="s">
        <v>64</v>
      </c>
      <c r="AY70" s="97">
        <v>1169300</v>
      </c>
      <c r="AZ70" s="98">
        <v>100</v>
      </c>
      <c r="BA70" s="97">
        <v>744800</v>
      </c>
      <c r="BB70" s="98">
        <v>63.7</v>
      </c>
      <c r="BC70" s="187" t="b">
        <f t="shared" ref="BC70:BC133" si="62">AX70=B70</f>
        <v>1</v>
      </c>
    </row>
    <row r="71" spans="1:55" x14ac:dyDescent="0.2">
      <c r="A71" s="2" t="s">
        <v>816</v>
      </c>
      <c r="B71" s="2" t="str">
        <f>VLOOKUP(A71,'Auth Info'!A:B,2,FALSE)</f>
        <v>Leeds</v>
      </c>
      <c r="C71" s="14" t="str">
        <f>VLOOKUP($A71,'Auth Info'!$A:$G,3,FALSE)</f>
        <v>Leeds</v>
      </c>
      <c r="D71" s="121" t="str">
        <f>VLOOKUP($A71,'Auth Info'!$A:$G,4,FALSE)</f>
        <v>MU</v>
      </c>
      <c r="E71" s="121" t="str">
        <f>VLOOKUP($A71,'Auth Info'!$A:$G,5,FALSE)</f>
        <v>Urban</v>
      </c>
      <c r="F71" s="14" t="str">
        <f>VLOOKUP($A71,'Auth Info'!$A:$G,6,FALSE)</f>
        <v>Met</v>
      </c>
      <c r="G71" s="14" t="str">
        <f>VLOOKUP($A71,'Auth Info'!$A:$G,7,FALSE)</f>
        <v>Upper</v>
      </c>
      <c r="H71" s="65">
        <f>VLOOKUP(A71,'1'!F:H,2,FALSE)</f>
        <v>490.3</v>
      </c>
      <c r="I71" s="66">
        <f t="shared" si="39"/>
        <v>83</v>
      </c>
      <c r="J71" s="67">
        <f t="shared" si="40"/>
        <v>490.3</v>
      </c>
      <c r="K71" s="66">
        <f t="shared" si="41"/>
        <v>48</v>
      </c>
      <c r="L71" s="67" t="str">
        <f t="shared" si="42"/>
        <v/>
      </c>
      <c r="M71" s="66" t="str">
        <f t="shared" si="43"/>
        <v/>
      </c>
      <c r="N71" s="60"/>
      <c r="O71" s="189">
        <f t="shared" si="44"/>
        <v>0.69</v>
      </c>
      <c r="P71" s="74">
        <f t="shared" si="45"/>
        <v>125</v>
      </c>
      <c r="Q71" s="75">
        <f t="shared" si="46"/>
        <v>0.69</v>
      </c>
      <c r="R71" s="74">
        <f t="shared" si="47"/>
        <v>80</v>
      </c>
      <c r="S71" s="75" t="str">
        <f t="shared" si="34"/>
        <v/>
      </c>
      <c r="T71" s="74" t="str">
        <f t="shared" si="48"/>
        <v/>
      </c>
      <c r="U71" s="60"/>
      <c r="V71" s="80">
        <f>VLOOKUP(A71,'3'!A:C,3,FALSE)/100</f>
        <v>4.2000000000000003E-2</v>
      </c>
      <c r="W71" s="81">
        <f t="shared" si="49"/>
        <v>64</v>
      </c>
      <c r="X71" s="82">
        <f t="shared" si="50"/>
        <v>4.2000000000000003E-2</v>
      </c>
      <c r="Y71" s="81">
        <f t="shared" si="51"/>
        <v>60</v>
      </c>
      <c r="Z71" s="82" t="str">
        <f t="shared" si="35"/>
        <v/>
      </c>
      <c r="AA71" s="81" t="str">
        <f t="shared" si="52"/>
        <v/>
      </c>
      <c r="AB71" s="60"/>
      <c r="AC71" s="87">
        <f>VLOOKUP(A71,'4'!A:E,4,FALSE)/100</f>
        <v>0.26899999999999996</v>
      </c>
      <c r="AD71" s="88">
        <f t="shared" si="53"/>
        <v>42</v>
      </c>
      <c r="AE71" s="89">
        <f t="shared" si="54"/>
        <v>0.26899999999999996</v>
      </c>
      <c r="AF71" s="88">
        <f t="shared" si="55"/>
        <v>34</v>
      </c>
      <c r="AG71" s="89" t="str">
        <f t="shared" si="36"/>
        <v/>
      </c>
      <c r="AH71" s="88" t="str">
        <f t="shared" si="56"/>
        <v/>
      </c>
      <c r="AJ71" s="62">
        <f t="shared" si="57"/>
        <v>307</v>
      </c>
      <c r="AK71" s="59">
        <f t="shared" si="58"/>
        <v>81</v>
      </c>
      <c r="AM71" s="42" t="s">
        <v>169</v>
      </c>
      <c r="AN71" s="43" t="s">
        <v>80</v>
      </c>
      <c r="AO71" s="44">
        <v>104750</v>
      </c>
      <c r="AP71" s="44">
        <v>770800</v>
      </c>
      <c r="AQ71" s="45">
        <f t="shared" si="37"/>
        <v>0.1358977685521536</v>
      </c>
      <c r="AR71" s="46">
        <f t="shared" si="59"/>
        <v>35</v>
      </c>
      <c r="AS71" s="47">
        <f t="shared" si="60"/>
        <v>0.1358977685521536</v>
      </c>
      <c r="AT71" s="46">
        <f t="shared" si="61"/>
        <v>31</v>
      </c>
      <c r="AU71" s="48" t="str">
        <f t="shared" ref="AU71:AU134" si="63">IF($F71=$L$2,AQ71,"")</f>
        <v/>
      </c>
      <c r="AV71" s="46" t="str">
        <f t="shared" si="38"/>
        <v/>
      </c>
      <c r="AX71" s="116" t="s">
        <v>80</v>
      </c>
      <c r="AY71" s="97">
        <v>798800</v>
      </c>
      <c r="AZ71" s="98">
        <v>100</v>
      </c>
      <c r="BA71" s="97">
        <v>551500</v>
      </c>
      <c r="BB71" s="98">
        <v>69</v>
      </c>
      <c r="BC71" s="187" t="b">
        <f t="shared" si="62"/>
        <v>1</v>
      </c>
    </row>
    <row r="72" spans="1:55" x14ac:dyDescent="0.2">
      <c r="A72" s="2" t="s">
        <v>818</v>
      </c>
      <c r="B72" s="2" t="str">
        <f>VLOOKUP(A72,'Auth Info'!A:B,2,FALSE)</f>
        <v>Leicester</v>
      </c>
      <c r="C72" s="14" t="str">
        <f>VLOOKUP($A72,'Auth Info'!$A:$G,3,FALSE)</f>
        <v>Leicester</v>
      </c>
      <c r="D72" s="121" t="str">
        <f>VLOOKUP($A72,'Auth Info'!$A:$G,4,FALSE)</f>
        <v>LU</v>
      </c>
      <c r="E72" s="121" t="str">
        <f>VLOOKUP($A72,'Auth Info'!$A:$G,5,FALSE)</f>
        <v>Urban</v>
      </c>
      <c r="F72" s="14" t="str">
        <f>VLOOKUP($A72,'Auth Info'!$A:$G,6,FALSE)</f>
        <v>Unitary</v>
      </c>
      <c r="G72" s="14" t="str">
        <f>VLOOKUP($A72,'Auth Info'!$A:$G,7,FALSE)</f>
        <v>Upper</v>
      </c>
      <c r="H72" s="65">
        <f>VLOOKUP(A72,'1'!F:H,2,FALSE)</f>
        <v>465.7</v>
      </c>
      <c r="I72" s="66">
        <f t="shared" si="39"/>
        <v>55</v>
      </c>
      <c r="J72" s="67">
        <f t="shared" si="40"/>
        <v>465.7</v>
      </c>
      <c r="K72" s="66">
        <f t="shared" si="41"/>
        <v>32</v>
      </c>
      <c r="L72" s="67">
        <f t="shared" si="42"/>
        <v>465.7</v>
      </c>
      <c r="M72" s="66">
        <f t="shared" si="43"/>
        <v>22</v>
      </c>
      <c r="N72" s="60"/>
      <c r="O72" s="189">
        <f t="shared" si="44"/>
        <v>0.67700000000000005</v>
      </c>
      <c r="P72" s="74">
        <f t="shared" si="45"/>
        <v>121</v>
      </c>
      <c r="Q72" s="75">
        <f t="shared" si="46"/>
        <v>0.67700000000000005</v>
      </c>
      <c r="R72" s="74">
        <f t="shared" si="47"/>
        <v>76</v>
      </c>
      <c r="S72" s="75">
        <f t="shared" si="34"/>
        <v>0.67700000000000005</v>
      </c>
      <c r="T72" s="74">
        <f t="shared" si="48"/>
        <v>47</v>
      </c>
      <c r="U72" s="60"/>
      <c r="V72" s="80">
        <f>VLOOKUP(A72,'3'!A:C,3,FALSE)/100</f>
        <v>5.7999999999999996E-2</v>
      </c>
      <c r="W72" s="81">
        <f t="shared" si="49"/>
        <v>19</v>
      </c>
      <c r="X72" s="82">
        <f t="shared" si="50"/>
        <v>5.7999999999999996E-2</v>
      </c>
      <c r="Y72" s="81">
        <f t="shared" si="51"/>
        <v>18</v>
      </c>
      <c r="Z72" s="82">
        <f t="shared" si="35"/>
        <v>5.7999999999999996E-2</v>
      </c>
      <c r="AA72" s="81">
        <f t="shared" si="52"/>
        <v>7</v>
      </c>
      <c r="AB72" s="60"/>
      <c r="AC72" s="87">
        <f>VLOOKUP(A72,'4'!A:E,4,FALSE)/100</f>
        <v>0.22600000000000001</v>
      </c>
      <c r="AD72" s="88">
        <f t="shared" si="53"/>
        <v>106</v>
      </c>
      <c r="AE72" s="89">
        <f t="shared" si="54"/>
        <v>0.22600000000000001</v>
      </c>
      <c r="AF72" s="88">
        <f t="shared" si="55"/>
        <v>75</v>
      </c>
      <c r="AG72" s="89">
        <f t="shared" si="36"/>
        <v>0.22600000000000001</v>
      </c>
      <c r="AH72" s="88">
        <f t="shared" si="56"/>
        <v>39</v>
      </c>
      <c r="AJ72" s="62">
        <f t="shared" si="57"/>
        <v>205</v>
      </c>
      <c r="AK72" s="59">
        <f t="shared" si="58"/>
        <v>24</v>
      </c>
      <c r="AM72" s="42" t="s">
        <v>169</v>
      </c>
      <c r="AN72" s="43" t="s">
        <v>83</v>
      </c>
      <c r="AO72" s="44">
        <v>52828</v>
      </c>
      <c r="AP72" s="44">
        <v>294700</v>
      </c>
      <c r="AQ72" s="45">
        <f t="shared" si="37"/>
        <v>0.17926026467594164</v>
      </c>
      <c r="AR72" s="46">
        <f t="shared" si="59"/>
        <v>10</v>
      </c>
      <c r="AS72" s="47">
        <f t="shared" si="60"/>
        <v>0.17926026467594164</v>
      </c>
      <c r="AT72" s="46">
        <f t="shared" si="61"/>
        <v>10</v>
      </c>
      <c r="AU72" s="48">
        <f t="shared" si="63"/>
        <v>0.17926026467594164</v>
      </c>
      <c r="AV72" s="46">
        <f t="shared" si="38"/>
        <v>3</v>
      </c>
      <c r="AX72" s="116" t="s">
        <v>83</v>
      </c>
      <c r="AY72" s="97">
        <v>306600</v>
      </c>
      <c r="AZ72" s="98">
        <v>100</v>
      </c>
      <c r="BA72" s="97">
        <v>207700</v>
      </c>
      <c r="BB72" s="98">
        <v>67.7</v>
      </c>
      <c r="BC72" s="187" t="b">
        <f t="shared" si="62"/>
        <v>1</v>
      </c>
    </row>
    <row r="73" spans="1:55" x14ac:dyDescent="0.2">
      <c r="A73" s="2" t="s">
        <v>820</v>
      </c>
      <c r="B73" s="2" t="str">
        <f>VLOOKUP(A73,'Auth Info'!A:B,2,FALSE)</f>
        <v>Leicestershire</v>
      </c>
      <c r="C73" s="14" t="str">
        <f>VLOOKUP($A73,'Auth Info'!$A:$G,3,FALSE)</f>
        <v>Leicestershire CC</v>
      </c>
      <c r="D73" s="121">
        <f>VLOOKUP($A73,'Auth Info'!$A:$G,4,FALSE)</f>
        <v>0</v>
      </c>
      <c r="E73" s="121" t="str">
        <f>VLOOKUP($A73,'Auth Info'!$A:$G,5,FALSE)</f>
        <v>Significant Rural</v>
      </c>
      <c r="F73" s="14" t="str">
        <f>VLOOKUP($A73,'Auth Info'!$A:$G,6,FALSE)</f>
        <v>County</v>
      </c>
      <c r="G73" s="14" t="str">
        <f>VLOOKUP($A73,'Auth Info'!$A:$G,7,FALSE)</f>
        <v>Upper</v>
      </c>
      <c r="H73" s="65">
        <f>VLOOKUP(A73,'1'!F:H,2,FALSE)</f>
        <v>471.9</v>
      </c>
      <c r="I73" s="66">
        <f t="shared" si="39"/>
        <v>67</v>
      </c>
      <c r="J73" s="67" t="str">
        <f t="shared" si="40"/>
        <v/>
      </c>
      <c r="K73" s="66" t="str">
        <f t="shared" si="41"/>
        <v/>
      </c>
      <c r="L73" s="67" t="str">
        <f t="shared" si="42"/>
        <v/>
      </c>
      <c r="M73" s="66" t="str">
        <f t="shared" si="43"/>
        <v/>
      </c>
      <c r="N73" s="60"/>
      <c r="O73" s="189">
        <f t="shared" si="44"/>
        <v>0.64400000000000002</v>
      </c>
      <c r="P73" s="74">
        <f t="shared" si="45"/>
        <v>68</v>
      </c>
      <c r="Q73" s="75" t="str">
        <f t="shared" si="46"/>
        <v/>
      </c>
      <c r="R73" s="74" t="str">
        <f t="shared" si="47"/>
        <v/>
      </c>
      <c r="S73" s="75" t="str">
        <f t="shared" si="34"/>
        <v/>
      </c>
      <c r="T73" s="74" t="str">
        <f t="shared" si="48"/>
        <v/>
      </c>
      <c r="U73" s="60"/>
      <c r="V73" s="80">
        <f>VLOOKUP(A73,'3'!A:C,3,FALSE)/100</f>
        <v>2.3E-2</v>
      </c>
      <c r="W73" s="81">
        <f t="shared" si="49"/>
        <v>131</v>
      </c>
      <c r="X73" s="82" t="str">
        <f t="shared" si="50"/>
        <v/>
      </c>
      <c r="Y73" s="81" t="str">
        <f t="shared" si="51"/>
        <v/>
      </c>
      <c r="Z73" s="82" t="str">
        <f t="shared" si="35"/>
        <v/>
      </c>
      <c r="AA73" s="81" t="str">
        <f t="shared" si="52"/>
        <v/>
      </c>
      <c r="AB73" s="60"/>
      <c r="AC73" s="87">
        <f>VLOOKUP(A73,'4'!A:E,4,FALSE)/100</f>
        <v>0.22800000000000001</v>
      </c>
      <c r="AD73" s="88">
        <f t="shared" si="53"/>
        <v>102</v>
      </c>
      <c r="AE73" s="89" t="str">
        <f t="shared" si="54"/>
        <v/>
      </c>
      <c r="AF73" s="88" t="str">
        <f t="shared" si="55"/>
        <v/>
      </c>
      <c r="AG73" s="89" t="str">
        <f t="shared" si="36"/>
        <v/>
      </c>
      <c r="AH73" s="88" t="str">
        <f t="shared" si="56"/>
        <v/>
      </c>
      <c r="AJ73" s="62">
        <f t="shared" si="57"/>
        <v>403</v>
      </c>
      <c r="AK73" s="59">
        <f t="shared" si="58"/>
        <v>124</v>
      </c>
      <c r="AM73" s="42" t="s">
        <v>38</v>
      </c>
      <c r="AN73" s="43" t="s">
        <v>86</v>
      </c>
      <c r="AO73" s="44">
        <v>55108</v>
      </c>
      <c r="AP73" s="44">
        <v>645800</v>
      </c>
      <c r="AQ73" s="45">
        <f t="shared" si="37"/>
        <v>8.5332920408795296E-2</v>
      </c>
      <c r="AR73" s="46">
        <f t="shared" si="59"/>
        <v>137</v>
      </c>
      <c r="AS73" s="47" t="str">
        <f t="shared" si="60"/>
        <v/>
      </c>
      <c r="AT73" s="46" t="str">
        <f t="shared" si="61"/>
        <v/>
      </c>
      <c r="AU73" s="48" t="str">
        <f t="shared" si="63"/>
        <v/>
      </c>
      <c r="AV73" s="46" t="str">
        <f t="shared" si="38"/>
        <v/>
      </c>
      <c r="AX73" s="116" t="s">
        <v>86</v>
      </c>
      <c r="AY73" s="97">
        <v>648700</v>
      </c>
      <c r="AZ73" s="98">
        <v>100</v>
      </c>
      <c r="BA73" s="97">
        <v>417600</v>
      </c>
      <c r="BB73" s="98">
        <v>64.400000000000006</v>
      </c>
      <c r="BC73" s="187" t="b">
        <f t="shared" si="62"/>
        <v>1</v>
      </c>
    </row>
    <row r="74" spans="1:55" x14ac:dyDescent="0.2">
      <c r="A74" s="2" t="s">
        <v>822</v>
      </c>
      <c r="B74" s="2" t="str">
        <f>VLOOKUP(A74,'Auth Info'!A:B,2,FALSE)</f>
        <v>Lewisham</v>
      </c>
      <c r="C74" s="14" t="str">
        <f>VLOOKUP($A74,'Auth Info'!$A:$G,3,FALSE)</f>
        <v>Lewisham</v>
      </c>
      <c r="D74" s="121" t="str">
        <f>VLOOKUP($A74,'Auth Info'!$A:$G,4,FALSE)</f>
        <v>MU</v>
      </c>
      <c r="E74" s="121" t="str">
        <f>VLOOKUP($A74,'Auth Info'!$A:$G,5,FALSE)</f>
        <v>Urban</v>
      </c>
      <c r="F74" s="14" t="str">
        <f>VLOOKUP($A74,'Auth Info'!$A:$G,6,FALSE)</f>
        <v>London</v>
      </c>
      <c r="G74" s="14" t="str">
        <f>VLOOKUP($A74,'Auth Info'!$A:$G,7,FALSE)</f>
        <v>Upper</v>
      </c>
      <c r="H74" s="65">
        <f>VLOOKUP(A74,'1'!F:H,2,FALSE)</f>
        <v>563.1</v>
      </c>
      <c r="I74" s="66">
        <f t="shared" si="39"/>
        <v>127</v>
      </c>
      <c r="J74" s="67">
        <f t="shared" si="40"/>
        <v>563.1</v>
      </c>
      <c r="K74" s="66">
        <f t="shared" si="41"/>
        <v>83</v>
      </c>
      <c r="L74" s="67" t="str">
        <f t="shared" si="42"/>
        <v/>
      </c>
      <c r="M74" s="66" t="str">
        <f t="shared" si="43"/>
        <v/>
      </c>
      <c r="N74" s="60"/>
      <c r="O74" s="189">
        <f t="shared" si="44"/>
        <v>0.70499999999999996</v>
      </c>
      <c r="P74" s="74">
        <f t="shared" si="45"/>
        <v>137</v>
      </c>
      <c r="Q74" s="75">
        <f t="shared" si="46"/>
        <v>0.70499999999999996</v>
      </c>
      <c r="R74" s="74">
        <f t="shared" si="47"/>
        <v>92</v>
      </c>
      <c r="S74" s="75" t="str">
        <f t="shared" si="34"/>
        <v/>
      </c>
      <c r="T74" s="74" t="str">
        <f t="shared" si="48"/>
        <v/>
      </c>
      <c r="U74" s="60"/>
      <c r="V74" s="80">
        <f>VLOOKUP(A74,'3'!A:C,3,FALSE)/100</f>
        <v>5.0999999999999997E-2</v>
      </c>
      <c r="W74" s="81">
        <f t="shared" si="49"/>
        <v>29</v>
      </c>
      <c r="X74" s="82">
        <f t="shared" si="50"/>
        <v>5.0999999999999997E-2</v>
      </c>
      <c r="Y74" s="81">
        <f t="shared" si="51"/>
        <v>28</v>
      </c>
      <c r="Z74" s="82" t="str">
        <f t="shared" si="35"/>
        <v/>
      </c>
      <c r="AA74" s="81" t="str">
        <f t="shared" si="52"/>
        <v/>
      </c>
      <c r="AB74" s="60"/>
      <c r="AC74" s="87">
        <f>VLOOKUP(A74,'4'!A:E,4,FALSE)/100</f>
        <v>0.245</v>
      </c>
      <c r="AD74" s="88">
        <f t="shared" si="53"/>
        <v>73</v>
      </c>
      <c r="AE74" s="89">
        <f t="shared" si="54"/>
        <v>0.245</v>
      </c>
      <c r="AF74" s="88">
        <f t="shared" si="55"/>
        <v>55</v>
      </c>
      <c r="AG74" s="89" t="str">
        <f t="shared" si="36"/>
        <v/>
      </c>
      <c r="AH74" s="88" t="str">
        <f t="shared" si="56"/>
        <v/>
      </c>
      <c r="AJ74" s="62">
        <f t="shared" si="57"/>
        <v>422</v>
      </c>
      <c r="AK74" s="59">
        <f t="shared" si="58"/>
        <v>132</v>
      </c>
      <c r="AM74" s="42" t="s">
        <v>169</v>
      </c>
      <c r="AN74" s="43" t="s">
        <v>117</v>
      </c>
      <c r="AO74" s="44">
        <v>23744</v>
      </c>
      <c r="AP74" s="44">
        <v>261600</v>
      </c>
      <c r="AQ74" s="45">
        <f t="shared" si="37"/>
        <v>9.0764525993883793E-2</v>
      </c>
      <c r="AR74" s="46">
        <f t="shared" si="59"/>
        <v>129</v>
      </c>
      <c r="AS74" s="47">
        <f t="shared" si="60"/>
        <v>9.0764525993883793E-2</v>
      </c>
      <c r="AT74" s="46">
        <f t="shared" si="61"/>
        <v>88</v>
      </c>
      <c r="AU74" s="48" t="str">
        <f t="shared" si="63"/>
        <v/>
      </c>
      <c r="AV74" s="46" t="str">
        <f t="shared" si="38"/>
        <v/>
      </c>
      <c r="AX74" s="116" t="s">
        <v>117</v>
      </c>
      <c r="AY74" s="97">
        <v>266500</v>
      </c>
      <c r="AZ74" s="98">
        <v>100</v>
      </c>
      <c r="BA74" s="97">
        <v>187800</v>
      </c>
      <c r="BB74" s="98">
        <v>70.5</v>
      </c>
      <c r="BC74" s="187" t="b">
        <f t="shared" si="62"/>
        <v>1</v>
      </c>
    </row>
    <row r="75" spans="1:55" x14ac:dyDescent="0.2">
      <c r="A75" s="57" t="s">
        <v>826</v>
      </c>
      <c r="B75" s="2" t="str">
        <f>VLOOKUP(A75,'Auth Info'!A:B,2,FALSE)</f>
        <v>Lincolnshire</v>
      </c>
      <c r="C75" s="14" t="str">
        <f>VLOOKUP($A75,'Auth Info'!$A:$G,3,FALSE)</f>
        <v>Lincolnshire CC</v>
      </c>
      <c r="D75" s="121">
        <f>VLOOKUP($A75,'Auth Info'!$A:$G,4,FALSE)</f>
        <v>0</v>
      </c>
      <c r="E75" s="121" t="str">
        <f>VLOOKUP($A75,'Auth Info'!$A:$G,5,FALSE)</f>
        <v>Predominantly Rural</v>
      </c>
      <c r="F75" s="14" t="str">
        <f>VLOOKUP($A75,'Auth Info'!$A:$G,6,FALSE)</f>
        <v>County</v>
      </c>
      <c r="G75" s="14" t="str">
        <f>VLOOKUP($A75,'Auth Info'!$A:$G,7,FALSE)</f>
        <v>Upper</v>
      </c>
      <c r="H75" s="65">
        <f>VLOOKUP(A75,'1'!F:H,2,FALSE)</f>
        <v>424.5</v>
      </c>
      <c r="I75" s="66">
        <f t="shared" si="39"/>
        <v>11</v>
      </c>
      <c r="J75" s="67" t="str">
        <f t="shared" si="40"/>
        <v/>
      </c>
      <c r="K75" s="66" t="str">
        <f t="shared" si="41"/>
        <v/>
      </c>
      <c r="L75" s="67" t="str">
        <f t="shared" si="42"/>
        <v/>
      </c>
      <c r="M75" s="66" t="str">
        <f t="shared" si="43"/>
        <v/>
      </c>
      <c r="N75" s="60"/>
      <c r="O75" s="189">
        <f t="shared" si="44"/>
        <v>0.61799999999999999</v>
      </c>
      <c r="P75" s="74">
        <f t="shared" si="45"/>
        <v>16</v>
      </c>
      <c r="Q75" s="75" t="str">
        <f t="shared" si="46"/>
        <v/>
      </c>
      <c r="R75" s="74" t="str">
        <f t="shared" si="47"/>
        <v/>
      </c>
      <c r="S75" s="75" t="str">
        <f t="shared" si="34"/>
        <v/>
      </c>
      <c r="T75" s="74" t="str">
        <f t="shared" si="48"/>
        <v/>
      </c>
      <c r="U75" s="60"/>
      <c r="V75" s="80">
        <f>VLOOKUP(A75,'3'!A:C,3,FALSE)/100</f>
        <v>3.3000000000000002E-2</v>
      </c>
      <c r="W75" s="81">
        <f t="shared" si="49"/>
        <v>89</v>
      </c>
      <c r="X75" s="82" t="str">
        <f t="shared" si="50"/>
        <v/>
      </c>
      <c r="Y75" s="81" t="str">
        <f t="shared" si="51"/>
        <v/>
      </c>
      <c r="Z75" s="82" t="str">
        <f t="shared" si="35"/>
        <v/>
      </c>
      <c r="AA75" s="81" t="str">
        <f t="shared" si="52"/>
        <v/>
      </c>
      <c r="AB75" s="60"/>
      <c r="AC75" s="87">
        <f>VLOOKUP(A75,'4'!A:E,4,FALSE)/100</f>
        <v>0.24399999999999999</v>
      </c>
      <c r="AD75" s="88">
        <f t="shared" si="53"/>
        <v>75</v>
      </c>
      <c r="AE75" s="89" t="str">
        <f t="shared" si="54"/>
        <v/>
      </c>
      <c r="AF75" s="88" t="str">
        <f t="shared" si="55"/>
        <v/>
      </c>
      <c r="AG75" s="89" t="str">
        <f t="shared" si="36"/>
        <v/>
      </c>
      <c r="AH75" s="88" t="str">
        <f t="shared" si="56"/>
        <v/>
      </c>
      <c r="AJ75" s="62">
        <f t="shared" si="57"/>
        <v>211</v>
      </c>
      <c r="AK75" s="59">
        <f t="shared" si="58"/>
        <v>26</v>
      </c>
      <c r="AM75" s="42" t="s">
        <v>38</v>
      </c>
      <c r="AN75" s="43" t="s">
        <v>16</v>
      </c>
      <c r="AO75" s="44">
        <v>72894</v>
      </c>
      <c r="AP75" s="44">
        <v>698000</v>
      </c>
      <c r="AQ75" s="45">
        <f t="shared" si="37"/>
        <v>0.104432664756447</v>
      </c>
      <c r="AR75" s="46">
        <f t="shared" si="59"/>
        <v>95</v>
      </c>
      <c r="AS75" s="47" t="str">
        <f t="shared" si="60"/>
        <v/>
      </c>
      <c r="AT75" s="46" t="str">
        <f t="shared" si="61"/>
        <v/>
      </c>
      <c r="AU75" s="48" t="str">
        <f t="shared" si="63"/>
        <v/>
      </c>
      <c r="AV75" s="46" t="str">
        <f t="shared" si="38"/>
        <v/>
      </c>
      <c r="AX75" s="116" t="s">
        <v>16</v>
      </c>
      <c r="AY75" s="97">
        <v>703000</v>
      </c>
      <c r="AZ75" s="98">
        <v>100</v>
      </c>
      <c r="BA75" s="97">
        <v>434100</v>
      </c>
      <c r="BB75" s="98">
        <v>61.8</v>
      </c>
      <c r="BC75" s="187" t="b">
        <f t="shared" si="62"/>
        <v>1</v>
      </c>
    </row>
    <row r="76" spans="1:55" x14ac:dyDescent="0.2">
      <c r="A76" s="2" t="s">
        <v>827</v>
      </c>
      <c r="B76" s="2" t="str">
        <f>VLOOKUP(A76,'Auth Info'!A:B,2,FALSE)</f>
        <v>Liverpool</v>
      </c>
      <c r="C76" s="14" t="str">
        <f>VLOOKUP($A76,'Auth Info'!$A:$G,3,FALSE)</f>
        <v>Liverpool</v>
      </c>
      <c r="D76" s="121" t="str">
        <f>VLOOKUP($A76,'Auth Info'!$A:$G,4,FALSE)</f>
        <v>MU</v>
      </c>
      <c r="E76" s="121" t="str">
        <f>VLOOKUP($A76,'Auth Info'!$A:$G,5,FALSE)</f>
        <v>Urban</v>
      </c>
      <c r="F76" s="14" t="str">
        <f>VLOOKUP($A76,'Auth Info'!$A:$G,6,FALSE)</f>
        <v>Met</v>
      </c>
      <c r="G76" s="14" t="str">
        <f>VLOOKUP($A76,'Auth Info'!$A:$G,7,FALSE)</f>
        <v>Upper</v>
      </c>
      <c r="H76" s="65">
        <f>VLOOKUP(A76,'1'!F:H,2,FALSE)</f>
        <v>498.1</v>
      </c>
      <c r="I76" s="66">
        <f t="shared" si="39"/>
        <v>91</v>
      </c>
      <c r="J76" s="67">
        <f t="shared" si="40"/>
        <v>498.1</v>
      </c>
      <c r="K76" s="66">
        <f t="shared" si="41"/>
        <v>53</v>
      </c>
      <c r="L76" s="67" t="str">
        <f t="shared" si="42"/>
        <v/>
      </c>
      <c r="M76" s="66" t="str">
        <f t="shared" si="43"/>
        <v/>
      </c>
      <c r="N76" s="60"/>
      <c r="O76" s="189">
        <f t="shared" si="44"/>
        <v>0.69</v>
      </c>
      <c r="P76" s="74">
        <f t="shared" si="45"/>
        <v>125</v>
      </c>
      <c r="Q76" s="75">
        <f t="shared" si="46"/>
        <v>0.69</v>
      </c>
      <c r="R76" s="74">
        <f t="shared" si="47"/>
        <v>80</v>
      </c>
      <c r="S76" s="75" t="str">
        <f t="shared" si="34"/>
        <v/>
      </c>
      <c r="T76" s="74" t="str">
        <f t="shared" si="48"/>
        <v/>
      </c>
      <c r="U76" s="60"/>
      <c r="V76" s="80">
        <f>VLOOKUP(A76,'3'!A:C,3,FALSE)/100</f>
        <v>6.7000000000000004E-2</v>
      </c>
      <c r="W76" s="81">
        <f t="shared" si="49"/>
        <v>8</v>
      </c>
      <c r="X76" s="82">
        <f t="shared" si="50"/>
        <v>6.7000000000000004E-2</v>
      </c>
      <c r="Y76" s="81">
        <f t="shared" si="51"/>
        <v>8</v>
      </c>
      <c r="Z76" s="82" t="str">
        <f t="shared" si="35"/>
        <v/>
      </c>
      <c r="AA76" s="81" t="str">
        <f t="shared" si="52"/>
        <v/>
      </c>
      <c r="AB76" s="60"/>
      <c r="AC76" s="87">
        <f>VLOOKUP(A76,'4'!A:E,4,FALSE)/100</f>
        <v>0.29100000000000004</v>
      </c>
      <c r="AD76" s="88">
        <f t="shared" si="53"/>
        <v>15</v>
      </c>
      <c r="AE76" s="89">
        <f t="shared" si="54"/>
        <v>0.29100000000000004</v>
      </c>
      <c r="AF76" s="88">
        <f t="shared" si="55"/>
        <v>13</v>
      </c>
      <c r="AG76" s="89" t="str">
        <f t="shared" si="36"/>
        <v/>
      </c>
      <c r="AH76" s="88" t="str">
        <f t="shared" si="56"/>
        <v/>
      </c>
      <c r="AJ76" s="62">
        <f t="shared" si="57"/>
        <v>230</v>
      </c>
      <c r="AK76" s="59">
        <f t="shared" si="58"/>
        <v>39</v>
      </c>
      <c r="AM76" s="42" t="s">
        <v>169</v>
      </c>
      <c r="AN76" s="43" t="s">
        <v>66</v>
      </c>
      <c r="AO76" s="44">
        <v>88899</v>
      </c>
      <c r="AP76" s="44">
        <v>434900</v>
      </c>
      <c r="AQ76" s="45">
        <f t="shared" si="37"/>
        <v>0.20441250862267188</v>
      </c>
      <c r="AR76" s="46">
        <f t="shared" si="59"/>
        <v>6</v>
      </c>
      <c r="AS76" s="47">
        <f t="shared" si="60"/>
        <v>0.20441250862267188</v>
      </c>
      <c r="AT76" s="46">
        <f t="shared" si="61"/>
        <v>6</v>
      </c>
      <c r="AU76" s="48" t="str">
        <f t="shared" si="63"/>
        <v/>
      </c>
      <c r="AV76" s="46" t="str">
        <f t="shared" si="38"/>
        <v/>
      </c>
      <c r="AX76" s="116" t="s">
        <v>66</v>
      </c>
      <c r="AY76" s="97">
        <v>445200</v>
      </c>
      <c r="AZ76" s="98">
        <v>100</v>
      </c>
      <c r="BA76" s="97">
        <v>307100</v>
      </c>
      <c r="BB76" s="98">
        <v>69</v>
      </c>
      <c r="BC76" s="187" t="b">
        <f t="shared" si="62"/>
        <v>1</v>
      </c>
    </row>
    <row r="77" spans="1:55" x14ac:dyDescent="0.2">
      <c r="A77" s="2" t="s">
        <v>830</v>
      </c>
      <c r="B77" s="2" t="str">
        <f>VLOOKUP(A77,'Auth Info'!A:B,2,FALSE)</f>
        <v>Luton</v>
      </c>
      <c r="C77" s="14" t="str">
        <f>VLOOKUP($A77,'Auth Info'!$A:$G,3,FALSE)</f>
        <v>Luton</v>
      </c>
      <c r="D77" s="121" t="str">
        <f>VLOOKUP($A77,'Auth Info'!$A:$G,4,FALSE)</f>
        <v>OU</v>
      </c>
      <c r="E77" s="121" t="str">
        <f>VLOOKUP($A77,'Auth Info'!$A:$G,5,FALSE)</f>
        <v>Urban</v>
      </c>
      <c r="F77" s="14" t="str">
        <f>VLOOKUP($A77,'Auth Info'!$A:$G,6,FALSE)</f>
        <v>Unitary</v>
      </c>
      <c r="G77" s="14" t="str">
        <f>VLOOKUP($A77,'Auth Info'!$A:$G,7,FALSE)</f>
        <v>Upper</v>
      </c>
      <c r="H77" s="65">
        <f>VLOOKUP(A77,'1'!F:H,2,FALSE)</f>
        <v>466.3</v>
      </c>
      <c r="I77" s="66">
        <f t="shared" si="39"/>
        <v>56</v>
      </c>
      <c r="J77" s="67">
        <f t="shared" si="40"/>
        <v>466.3</v>
      </c>
      <c r="K77" s="66">
        <f t="shared" si="41"/>
        <v>33</v>
      </c>
      <c r="L77" s="67">
        <f t="shared" si="42"/>
        <v>466.3</v>
      </c>
      <c r="M77" s="66">
        <f t="shared" si="43"/>
        <v>23</v>
      </c>
      <c r="N77" s="60"/>
      <c r="O77" s="189">
        <f t="shared" si="44"/>
        <v>0.65700000000000003</v>
      </c>
      <c r="P77" s="74">
        <f t="shared" si="45"/>
        <v>95</v>
      </c>
      <c r="Q77" s="75">
        <f t="shared" si="46"/>
        <v>0.65700000000000003</v>
      </c>
      <c r="R77" s="74">
        <f t="shared" si="47"/>
        <v>52</v>
      </c>
      <c r="S77" s="75">
        <f t="shared" si="34"/>
        <v>0.65700000000000003</v>
      </c>
      <c r="T77" s="74">
        <f t="shared" si="48"/>
        <v>36</v>
      </c>
      <c r="U77" s="60"/>
      <c r="V77" s="80">
        <f>VLOOKUP(A77,'3'!A:C,3,FALSE)/100</f>
        <v>4.4000000000000004E-2</v>
      </c>
      <c r="W77" s="81">
        <f t="shared" si="49"/>
        <v>57</v>
      </c>
      <c r="X77" s="82">
        <f t="shared" si="50"/>
        <v>4.4000000000000004E-2</v>
      </c>
      <c r="Y77" s="81">
        <f t="shared" si="51"/>
        <v>54</v>
      </c>
      <c r="Z77" s="82">
        <f t="shared" si="35"/>
        <v>4.4000000000000004E-2</v>
      </c>
      <c r="AA77" s="81">
        <f t="shared" si="52"/>
        <v>19</v>
      </c>
      <c r="AB77" s="60"/>
      <c r="AC77" s="87">
        <f>VLOOKUP(A77,'4'!A:E,4,FALSE)/100</f>
        <v>0.20899999999999999</v>
      </c>
      <c r="AD77" s="88">
        <f t="shared" si="53"/>
        <v>121</v>
      </c>
      <c r="AE77" s="89">
        <f t="shared" si="54"/>
        <v>0.20899999999999999</v>
      </c>
      <c r="AF77" s="88">
        <f t="shared" si="55"/>
        <v>86</v>
      </c>
      <c r="AG77" s="89">
        <f t="shared" si="36"/>
        <v>0.20899999999999999</v>
      </c>
      <c r="AH77" s="88">
        <f t="shared" si="56"/>
        <v>45</v>
      </c>
      <c r="AJ77" s="62">
        <f t="shared" si="57"/>
        <v>292</v>
      </c>
      <c r="AK77" s="59">
        <f t="shared" si="58"/>
        <v>75</v>
      </c>
      <c r="AM77" s="42" t="s">
        <v>169</v>
      </c>
      <c r="AN77" s="43" t="s">
        <v>103</v>
      </c>
      <c r="AO77" s="44">
        <v>20699</v>
      </c>
      <c r="AP77" s="44">
        <v>191800</v>
      </c>
      <c r="AQ77" s="45">
        <f t="shared" si="37"/>
        <v>0.10791970802919708</v>
      </c>
      <c r="AR77" s="46">
        <f t="shared" si="59"/>
        <v>84</v>
      </c>
      <c r="AS77" s="47">
        <f t="shared" si="60"/>
        <v>0.10791970802919708</v>
      </c>
      <c r="AT77" s="46">
        <f t="shared" si="61"/>
        <v>65</v>
      </c>
      <c r="AU77" s="48">
        <f t="shared" si="63"/>
        <v>0.10791970802919708</v>
      </c>
      <c r="AV77" s="46">
        <f t="shared" si="38"/>
        <v>38</v>
      </c>
      <c r="AX77" s="116" t="s">
        <v>103</v>
      </c>
      <c r="AY77" s="97">
        <v>198800</v>
      </c>
      <c r="AZ77" s="98">
        <v>100</v>
      </c>
      <c r="BA77" s="97">
        <v>130500</v>
      </c>
      <c r="BB77" s="98">
        <v>65.7</v>
      </c>
      <c r="BC77" s="187" t="b">
        <f t="shared" si="62"/>
        <v>1</v>
      </c>
    </row>
    <row r="78" spans="1:55" x14ac:dyDescent="0.2">
      <c r="A78" s="2" t="s">
        <v>835</v>
      </c>
      <c r="B78" s="2" t="str">
        <f>VLOOKUP(A78,'Auth Info'!A:B,2,FALSE)</f>
        <v>Manchester</v>
      </c>
      <c r="C78" s="14" t="str">
        <f>VLOOKUP($A78,'Auth Info'!$A:$G,3,FALSE)</f>
        <v>Manchester</v>
      </c>
      <c r="D78" s="121" t="str">
        <f>VLOOKUP($A78,'Auth Info'!$A:$G,4,FALSE)</f>
        <v>MU</v>
      </c>
      <c r="E78" s="121" t="str">
        <f>VLOOKUP($A78,'Auth Info'!$A:$G,5,FALSE)</f>
        <v>Urban</v>
      </c>
      <c r="F78" s="14" t="str">
        <f>VLOOKUP($A78,'Auth Info'!$A:$G,6,FALSE)</f>
        <v>Met</v>
      </c>
      <c r="G78" s="14" t="str">
        <f>VLOOKUP($A78,'Auth Info'!$A:$G,7,FALSE)</f>
        <v>Upper</v>
      </c>
      <c r="H78" s="65">
        <f>VLOOKUP(A78,'1'!F:H,2,FALSE)</f>
        <v>498.8</v>
      </c>
      <c r="I78" s="66">
        <f t="shared" si="39"/>
        <v>93</v>
      </c>
      <c r="J78" s="67">
        <f t="shared" si="40"/>
        <v>498.8</v>
      </c>
      <c r="K78" s="66">
        <f t="shared" si="41"/>
        <v>54</v>
      </c>
      <c r="L78" s="67" t="str">
        <f t="shared" si="42"/>
        <v/>
      </c>
      <c r="M78" s="66" t="str">
        <f t="shared" si="43"/>
        <v/>
      </c>
      <c r="N78" s="60"/>
      <c r="O78" s="189">
        <f t="shared" si="44"/>
        <v>0.72400000000000009</v>
      </c>
      <c r="P78" s="74">
        <f t="shared" si="45"/>
        <v>142</v>
      </c>
      <c r="Q78" s="75">
        <f t="shared" si="46"/>
        <v>0.72400000000000009</v>
      </c>
      <c r="R78" s="74">
        <f t="shared" si="47"/>
        <v>97</v>
      </c>
      <c r="S78" s="75" t="str">
        <f t="shared" si="34"/>
        <v/>
      </c>
      <c r="T78" s="74" t="str">
        <f t="shared" si="48"/>
        <v/>
      </c>
      <c r="U78" s="60"/>
      <c r="V78" s="80">
        <f>VLOOKUP(A78,'3'!A:C,3,FALSE)/100</f>
        <v>4.9000000000000002E-2</v>
      </c>
      <c r="W78" s="81">
        <f t="shared" si="49"/>
        <v>38</v>
      </c>
      <c r="X78" s="82">
        <f t="shared" si="50"/>
        <v>4.9000000000000002E-2</v>
      </c>
      <c r="Y78" s="81">
        <f t="shared" si="51"/>
        <v>37</v>
      </c>
      <c r="Z78" s="82" t="str">
        <f t="shared" si="35"/>
        <v/>
      </c>
      <c r="AA78" s="81" t="str">
        <f t="shared" si="52"/>
        <v/>
      </c>
      <c r="AB78" s="60"/>
      <c r="AC78" s="87">
        <f>VLOOKUP(A78,'4'!A:E,4,FALSE)/100</f>
        <v>0.27300000000000002</v>
      </c>
      <c r="AD78" s="88">
        <f t="shared" si="53"/>
        <v>33</v>
      </c>
      <c r="AE78" s="89">
        <f t="shared" si="54"/>
        <v>0.27300000000000002</v>
      </c>
      <c r="AF78" s="88">
        <f t="shared" si="55"/>
        <v>27</v>
      </c>
      <c r="AG78" s="89" t="str">
        <f t="shared" si="36"/>
        <v/>
      </c>
      <c r="AH78" s="88" t="str">
        <f t="shared" si="56"/>
        <v/>
      </c>
      <c r="AJ78" s="62">
        <f t="shared" si="57"/>
        <v>281</v>
      </c>
      <c r="AK78" s="59">
        <f t="shared" si="58"/>
        <v>69</v>
      </c>
      <c r="AM78" s="42" t="s">
        <v>169</v>
      </c>
      <c r="AN78" s="43" t="s">
        <v>56</v>
      </c>
      <c r="AO78" s="44">
        <v>90139</v>
      </c>
      <c r="AP78" s="44">
        <v>464200</v>
      </c>
      <c r="AQ78" s="45">
        <f t="shared" si="37"/>
        <v>0.1941813873330461</v>
      </c>
      <c r="AR78" s="46">
        <f t="shared" si="59"/>
        <v>8</v>
      </c>
      <c r="AS78" s="47">
        <f t="shared" si="60"/>
        <v>0.1941813873330461</v>
      </c>
      <c r="AT78" s="46">
        <f t="shared" si="61"/>
        <v>8</v>
      </c>
      <c r="AU78" s="48" t="str">
        <f t="shared" si="63"/>
        <v/>
      </c>
      <c r="AV78" s="46" t="str">
        <f t="shared" si="38"/>
        <v/>
      </c>
      <c r="AX78" s="116" t="s">
        <v>56</v>
      </c>
      <c r="AY78" s="97">
        <v>498800</v>
      </c>
      <c r="AZ78" s="98">
        <v>100</v>
      </c>
      <c r="BA78" s="97">
        <v>361200</v>
      </c>
      <c r="BB78" s="98">
        <v>72.400000000000006</v>
      </c>
      <c r="BC78" s="187" t="b">
        <f t="shared" si="62"/>
        <v>1</v>
      </c>
    </row>
    <row r="79" spans="1:55" x14ac:dyDescent="0.2">
      <c r="A79" s="2" t="s">
        <v>838</v>
      </c>
      <c r="B79" s="2" t="str">
        <f>VLOOKUP(A79,'Auth Info'!A:B,2,FALSE)</f>
        <v>Medway</v>
      </c>
      <c r="C79" s="14" t="str">
        <f>VLOOKUP($A79,'Auth Info'!$A:$G,3,FALSE)</f>
        <v>Medway</v>
      </c>
      <c r="D79" s="121" t="str">
        <f>VLOOKUP($A79,'Auth Info'!$A:$G,4,FALSE)</f>
        <v>OU</v>
      </c>
      <c r="E79" s="121" t="str">
        <f>VLOOKUP($A79,'Auth Info'!$A:$G,5,FALSE)</f>
        <v>Urban</v>
      </c>
      <c r="F79" s="14" t="str">
        <f>VLOOKUP($A79,'Auth Info'!$A:$G,6,FALSE)</f>
        <v>Unitary</v>
      </c>
      <c r="G79" s="14" t="str">
        <f>VLOOKUP($A79,'Auth Info'!$A:$G,7,FALSE)</f>
        <v>Upper</v>
      </c>
      <c r="H79" s="65">
        <f>VLOOKUP(A79,'1'!F:H,2,FALSE)</f>
        <v>503.9</v>
      </c>
      <c r="I79" s="66">
        <f t="shared" si="39"/>
        <v>98</v>
      </c>
      <c r="J79" s="67">
        <f t="shared" si="40"/>
        <v>503.9</v>
      </c>
      <c r="K79" s="66">
        <f t="shared" si="41"/>
        <v>58</v>
      </c>
      <c r="L79" s="67">
        <f t="shared" si="42"/>
        <v>503.9</v>
      </c>
      <c r="M79" s="66">
        <f t="shared" si="43"/>
        <v>42</v>
      </c>
      <c r="N79" s="60"/>
      <c r="O79" s="189">
        <f t="shared" si="44"/>
        <v>0.65799999999999992</v>
      </c>
      <c r="P79" s="74">
        <f t="shared" si="45"/>
        <v>98</v>
      </c>
      <c r="Q79" s="75">
        <f t="shared" si="46"/>
        <v>0.65799999999999992</v>
      </c>
      <c r="R79" s="74">
        <f t="shared" si="47"/>
        <v>54</v>
      </c>
      <c r="S79" s="75">
        <f t="shared" si="34"/>
        <v>0.65799999999999992</v>
      </c>
      <c r="T79" s="74">
        <f t="shared" si="48"/>
        <v>38</v>
      </c>
      <c r="U79" s="60"/>
      <c r="V79" s="80">
        <f>VLOOKUP(A79,'3'!A:C,3,FALSE)/100</f>
        <v>3.9E-2</v>
      </c>
      <c r="W79" s="81">
        <f t="shared" si="49"/>
        <v>72</v>
      </c>
      <c r="X79" s="82">
        <f t="shared" si="50"/>
        <v>3.9E-2</v>
      </c>
      <c r="Y79" s="81">
        <f t="shared" si="51"/>
        <v>66</v>
      </c>
      <c r="Z79" s="82">
        <f t="shared" si="35"/>
        <v>3.9E-2</v>
      </c>
      <c r="AA79" s="81">
        <f t="shared" si="52"/>
        <v>25</v>
      </c>
      <c r="AB79" s="60"/>
      <c r="AC79" s="87">
        <f>VLOOKUP(A79,'4'!A:E,4,FALSE)/100</f>
        <v>0.20199999999999999</v>
      </c>
      <c r="AD79" s="88">
        <f t="shared" si="53"/>
        <v>129</v>
      </c>
      <c r="AE79" s="89">
        <f t="shared" si="54"/>
        <v>0.20199999999999999</v>
      </c>
      <c r="AF79" s="88">
        <f t="shared" si="55"/>
        <v>89</v>
      </c>
      <c r="AG79" s="89">
        <f t="shared" si="36"/>
        <v>0.20199999999999999</v>
      </c>
      <c r="AH79" s="88">
        <f t="shared" si="56"/>
        <v>50</v>
      </c>
      <c r="AJ79" s="62">
        <f t="shared" si="57"/>
        <v>367</v>
      </c>
      <c r="AK79" s="59">
        <f t="shared" si="58"/>
        <v>112</v>
      </c>
      <c r="AM79" s="42" t="s">
        <v>169</v>
      </c>
      <c r="AN79" s="43" t="s">
        <v>144</v>
      </c>
      <c r="AO79" s="44">
        <v>26017</v>
      </c>
      <c r="AP79" s="44">
        <v>253500</v>
      </c>
      <c r="AQ79" s="45">
        <f t="shared" si="37"/>
        <v>0.10263116370808678</v>
      </c>
      <c r="AR79" s="46">
        <f t="shared" si="59"/>
        <v>99</v>
      </c>
      <c r="AS79" s="47">
        <f t="shared" si="60"/>
        <v>0.10263116370808678</v>
      </c>
      <c r="AT79" s="46">
        <f t="shared" si="61"/>
        <v>71</v>
      </c>
      <c r="AU79" s="48">
        <f t="shared" si="63"/>
        <v>0.10263116370808678</v>
      </c>
      <c r="AV79" s="46">
        <f t="shared" si="38"/>
        <v>43</v>
      </c>
      <c r="AX79" s="116" t="s">
        <v>144</v>
      </c>
      <c r="AY79" s="97">
        <v>256700</v>
      </c>
      <c r="AZ79" s="98">
        <v>100</v>
      </c>
      <c r="BA79" s="97">
        <v>169000</v>
      </c>
      <c r="BB79" s="98">
        <v>65.8</v>
      </c>
      <c r="BC79" s="187" t="b">
        <f t="shared" si="62"/>
        <v>1</v>
      </c>
    </row>
    <row r="80" spans="1:55" x14ac:dyDescent="0.2">
      <c r="A80" s="2" t="s">
        <v>844</v>
      </c>
      <c r="B80" s="2" t="str">
        <f>VLOOKUP(A80,'Auth Info'!A:B,2,FALSE)</f>
        <v>Merton</v>
      </c>
      <c r="C80" s="14" t="str">
        <f>VLOOKUP($A80,'Auth Info'!$A:$G,3,FALSE)</f>
        <v>Merton</v>
      </c>
      <c r="D80" s="121" t="str">
        <f>VLOOKUP($A80,'Auth Info'!$A:$G,4,FALSE)</f>
        <v>MU</v>
      </c>
      <c r="E80" s="121" t="str">
        <f>VLOOKUP($A80,'Auth Info'!$A:$G,5,FALSE)</f>
        <v>Urban</v>
      </c>
      <c r="F80" s="14" t="str">
        <f>VLOOKUP($A80,'Auth Info'!$A:$G,6,FALSE)</f>
        <v>London</v>
      </c>
      <c r="G80" s="14" t="str">
        <f>VLOOKUP($A80,'Auth Info'!$A:$G,7,FALSE)</f>
        <v>Upper</v>
      </c>
      <c r="H80" s="65">
        <f>VLOOKUP(A80,'1'!F:H,2,FALSE)</f>
        <v>531.20000000000005</v>
      </c>
      <c r="I80" s="66">
        <f t="shared" si="39"/>
        <v>114</v>
      </c>
      <c r="J80" s="67">
        <f t="shared" si="40"/>
        <v>531.20000000000005</v>
      </c>
      <c r="K80" s="66">
        <f t="shared" si="41"/>
        <v>72</v>
      </c>
      <c r="L80" s="67" t="str">
        <f t="shared" si="42"/>
        <v/>
      </c>
      <c r="M80" s="66" t="str">
        <f t="shared" si="43"/>
        <v/>
      </c>
      <c r="N80" s="60"/>
      <c r="O80" s="189">
        <f t="shared" si="44"/>
        <v>0.69799999999999995</v>
      </c>
      <c r="P80" s="74">
        <f t="shared" si="45"/>
        <v>129</v>
      </c>
      <c r="Q80" s="75">
        <f t="shared" si="46"/>
        <v>0.69799999999999995</v>
      </c>
      <c r="R80" s="74">
        <f t="shared" si="47"/>
        <v>84</v>
      </c>
      <c r="S80" s="75" t="str">
        <f t="shared" si="34"/>
        <v/>
      </c>
      <c r="T80" s="74" t="str">
        <f t="shared" si="48"/>
        <v/>
      </c>
      <c r="U80" s="60"/>
      <c r="V80" s="80">
        <f>VLOOKUP(A80,'3'!A:C,3,FALSE)/100</f>
        <v>2.5000000000000001E-2</v>
      </c>
      <c r="W80" s="81">
        <f t="shared" si="49"/>
        <v>123</v>
      </c>
      <c r="X80" s="82">
        <f t="shared" si="50"/>
        <v>2.5000000000000001E-2</v>
      </c>
      <c r="Y80" s="81">
        <f t="shared" si="51"/>
        <v>96</v>
      </c>
      <c r="Z80" s="82" t="str">
        <f t="shared" si="35"/>
        <v/>
      </c>
      <c r="AA80" s="81" t="str">
        <f t="shared" si="52"/>
        <v/>
      </c>
      <c r="AB80" s="60"/>
      <c r="AC80" s="87">
        <f>VLOOKUP(A80,'4'!A:E,4,FALSE)/100</f>
        <v>0.21299999999999999</v>
      </c>
      <c r="AD80" s="88">
        <f t="shared" si="53"/>
        <v>117</v>
      </c>
      <c r="AE80" s="89">
        <f t="shared" si="54"/>
        <v>0.21299999999999999</v>
      </c>
      <c r="AF80" s="88">
        <f t="shared" si="55"/>
        <v>83</v>
      </c>
      <c r="AG80" s="89" t="str">
        <f t="shared" si="36"/>
        <v/>
      </c>
      <c r="AH80" s="88" t="str">
        <f t="shared" si="56"/>
        <v/>
      </c>
      <c r="AJ80" s="62">
        <f t="shared" si="57"/>
        <v>515</v>
      </c>
      <c r="AK80" s="59">
        <f t="shared" si="58"/>
        <v>149</v>
      </c>
      <c r="AM80" s="42" t="s">
        <v>169</v>
      </c>
      <c r="AN80" s="43" t="s">
        <v>137</v>
      </c>
      <c r="AO80" s="44">
        <v>14774</v>
      </c>
      <c r="AP80" s="44">
        <v>201400</v>
      </c>
      <c r="AQ80" s="45">
        <f t="shared" si="37"/>
        <v>7.3356504468718969E-2</v>
      </c>
      <c r="AR80" s="46">
        <f t="shared" si="59"/>
        <v>149</v>
      </c>
      <c r="AS80" s="47">
        <f t="shared" si="60"/>
        <v>7.3356504468718969E-2</v>
      </c>
      <c r="AT80" s="46">
        <f t="shared" si="61"/>
        <v>104</v>
      </c>
      <c r="AU80" s="48" t="str">
        <f t="shared" si="63"/>
        <v/>
      </c>
      <c r="AV80" s="46" t="str">
        <f t="shared" si="38"/>
        <v/>
      </c>
      <c r="AX80" s="116" t="s">
        <v>137</v>
      </c>
      <c r="AY80" s="97">
        <v>208800</v>
      </c>
      <c r="AZ80" s="98">
        <v>100</v>
      </c>
      <c r="BA80" s="97">
        <v>145800</v>
      </c>
      <c r="BB80" s="98">
        <v>69.8</v>
      </c>
      <c r="BC80" s="187" t="b">
        <f t="shared" si="62"/>
        <v>1</v>
      </c>
    </row>
    <row r="81" spans="1:55" x14ac:dyDescent="0.2">
      <c r="A81" s="2" t="s">
        <v>849</v>
      </c>
      <c r="B81" s="2" t="str">
        <f>VLOOKUP(A81,'Auth Info'!A:B,2,FALSE)</f>
        <v>Middlesbrough</v>
      </c>
      <c r="C81" s="14" t="str">
        <f>VLOOKUP($A81,'Auth Info'!$A:$G,3,FALSE)</f>
        <v>Middlesbrough</v>
      </c>
      <c r="D81" s="121" t="str">
        <f>VLOOKUP($A81,'Auth Info'!$A:$G,4,FALSE)</f>
        <v>LU</v>
      </c>
      <c r="E81" s="121" t="str">
        <f>VLOOKUP($A81,'Auth Info'!$A:$G,5,FALSE)</f>
        <v>Urban</v>
      </c>
      <c r="F81" s="14" t="str">
        <f>VLOOKUP($A81,'Auth Info'!$A:$G,6,FALSE)</f>
        <v>Unitary</v>
      </c>
      <c r="G81" s="14" t="str">
        <f>VLOOKUP($A81,'Auth Info'!$A:$G,7,FALSE)</f>
        <v>Upper</v>
      </c>
      <c r="H81" s="65">
        <f>VLOOKUP(A81,'1'!F:H,2,FALSE)</f>
        <v>445.7</v>
      </c>
      <c r="I81" s="66">
        <f t="shared" si="39"/>
        <v>31</v>
      </c>
      <c r="J81" s="67">
        <f t="shared" si="40"/>
        <v>445.7</v>
      </c>
      <c r="K81" s="66">
        <f t="shared" si="41"/>
        <v>18</v>
      </c>
      <c r="L81" s="67">
        <f t="shared" si="42"/>
        <v>445.7</v>
      </c>
      <c r="M81" s="66">
        <f t="shared" si="43"/>
        <v>9</v>
      </c>
      <c r="N81" s="60"/>
      <c r="O81" s="189">
        <f t="shared" si="44"/>
        <v>0.65700000000000003</v>
      </c>
      <c r="P81" s="74">
        <f t="shared" si="45"/>
        <v>95</v>
      </c>
      <c r="Q81" s="75">
        <f t="shared" si="46"/>
        <v>0.65700000000000003</v>
      </c>
      <c r="R81" s="74">
        <f t="shared" si="47"/>
        <v>52</v>
      </c>
      <c r="S81" s="75">
        <f t="shared" si="34"/>
        <v>0.65700000000000003</v>
      </c>
      <c r="T81" s="74">
        <f t="shared" si="48"/>
        <v>36</v>
      </c>
      <c r="U81" s="60"/>
      <c r="V81" s="80">
        <f>VLOOKUP(A81,'3'!A:C,3,FALSE)/100</f>
        <v>7.5999999999999998E-2</v>
      </c>
      <c r="W81" s="81">
        <f t="shared" si="49"/>
        <v>3</v>
      </c>
      <c r="X81" s="82">
        <f t="shared" si="50"/>
        <v>7.5999999999999998E-2</v>
      </c>
      <c r="Y81" s="81">
        <f t="shared" si="51"/>
        <v>3</v>
      </c>
      <c r="Z81" s="82">
        <f t="shared" si="35"/>
        <v>7.5999999999999998E-2</v>
      </c>
      <c r="AA81" s="81">
        <f t="shared" si="52"/>
        <v>2</v>
      </c>
      <c r="AB81" s="60"/>
      <c r="AC81" s="87">
        <f>VLOOKUP(A81,'4'!A:E,4,FALSE)/100</f>
        <v>0.30099999999999999</v>
      </c>
      <c r="AD81" s="88">
        <f t="shared" si="53"/>
        <v>10</v>
      </c>
      <c r="AE81" s="89">
        <f t="shared" si="54"/>
        <v>0.30099999999999999</v>
      </c>
      <c r="AF81" s="88">
        <f t="shared" si="55"/>
        <v>10</v>
      </c>
      <c r="AG81" s="89">
        <f t="shared" si="36"/>
        <v>0.30099999999999999</v>
      </c>
      <c r="AH81" s="88">
        <f t="shared" si="56"/>
        <v>3</v>
      </c>
      <c r="AJ81" s="62">
        <f t="shared" si="57"/>
        <v>138</v>
      </c>
      <c r="AK81" s="59">
        <f t="shared" si="58"/>
        <v>6</v>
      </c>
      <c r="AM81" s="42" t="s">
        <v>169</v>
      </c>
      <c r="AN81" s="43" t="s">
        <v>41</v>
      </c>
      <c r="AO81" s="44">
        <v>26682</v>
      </c>
      <c r="AP81" s="44">
        <v>139000</v>
      </c>
      <c r="AQ81" s="45">
        <f t="shared" si="37"/>
        <v>0.19195683453237411</v>
      </c>
      <c r="AR81" s="46">
        <f t="shared" si="59"/>
        <v>9</v>
      </c>
      <c r="AS81" s="47">
        <f t="shared" si="60"/>
        <v>0.19195683453237411</v>
      </c>
      <c r="AT81" s="46">
        <f t="shared" si="61"/>
        <v>9</v>
      </c>
      <c r="AU81" s="48">
        <f t="shared" si="63"/>
        <v>0.19195683453237411</v>
      </c>
      <c r="AV81" s="46">
        <f t="shared" si="38"/>
        <v>2</v>
      </c>
      <c r="AX81" s="116" t="s">
        <v>41</v>
      </c>
      <c r="AY81" s="97">
        <v>142400</v>
      </c>
      <c r="AZ81" s="98">
        <v>100</v>
      </c>
      <c r="BA81" s="97">
        <v>93500</v>
      </c>
      <c r="BB81" s="98">
        <v>65.7</v>
      </c>
      <c r="BC81" s="187" t="b">
        <f t="shared" si="62"/>
        <v>1</v>
      </c>
    </row>
    <row r="82" spans="1:55" x14ac:dyDescent="0.2">
      <c r="A82" s="2" t="s">
        <v>853</v>
      </c>
      <c r="B82" s="2" t="str">
        <f>VLOOKUP(A82,'Auth Info'!A:B,2,FALSE)</f>
        <v>Milton Keynes</v>
      </c>
      <c r="C82" s="14" t="str">
        <f>VLOOKUP($A82,'Auth Info'!$A:$G,3,FALSE)</f>
        <v>Milton Keynes Partnership UDC</v>
      </c>
      <c r="D82" s="121" t="str">
        <f>VLOOKUP($A82,'Auth Info'!$A:$G,4,FALSE)</f>
        <v>OU</v>
      </c>
      <c r="E82" s="121" t="str">
        <f>VLOOKUP($A82,'Auth Info'!$A:$G,5,FALSE)</f>
        <v>Urban</v>
      </c>
      <c r="F82" s="14" t="str">
        <f>VLOOKUP($A82,'Auth Info'!$A:$G,6,FALSE)</f>
        <v>Unitary</v>
      </c>
      <c r="G82" s="14" t="str">
        <f>VLOOKUP($A82,'Auth Info'!$A:$G,7,FALSE)</f>
        <v>Upper</v>
      </c>
      <c r="H82" s="65">
        <f>VLOOKUP(A82,'1'!F:H,2,FALSE)</f>
        <v>518.1</v>
      </c>
      <c r="I82" s="66">
        <f t="shared" si="39"/>
        <v>104</v>
      </c>
      <c r="J82" s="67">
        <f t="shared" si="40"/>
        <v>518.1</v>
      </c>
      <c r="K82" s="66">
        <f t="shared" si="41"/>
        <v>64</v>
      </c>
      <c r="L82" s="67">
        <f t="shared" si="42"/>
        <v>518.1</v>
      </c>
      <c r="M82" s="66">
        <f t="shared" si="43"/>
        <v>44</v>
      </c>
      <c r="N82" s="60"/>
      <c r="O82" s="189">
        <f t="shared" si="44"/>
        <v>0.66900000000000004</v>
      </c>
      <c r="P82" s="74">
        <f t="shared" si="45"/>
        <v>113</v>
      </c>
      <c r="Q82" s="75">
        <f t="shared" si="46"/>
        <v>0.66900000000000004</v>
      </c>
      <c r="R82" s="74">
        <f t="shared" si="47"/>
        <v>68</v>
      </c>
      <c r="S82" s="75">
        <f t="shared" si="34"/>
        <v>0.66900000000000004</v>
      </c>
      <c r="T82" s="74">
        <f t="shared" si="48"/>
        <v>43</v>
      </c>
      <c r="U82" s="60"/>
      <c r="V82" s="80">
        <f>VLOOKUP(A82,'3'!A:C,3,FALSE)/100</f>
        <v>4.0999999999999995E-2</v>
      </c>
      <c r="W82" s="81">
        <f t="shared" si="49"/>
        <v>68</v>
      </c>
      <c r="X82" s="82">
        <f t="shared" si="50"/>
        <v>4.0999999999999995E-2</v>
      </c>
      <c r="Y82" s="81">
        <f t="shared" si="51"/>
        <v>63</v>
      </c>
      <c r="Z82" s="82">
        <f t="shared" si="35"/>
        <v>4.0999999999999995E-2</v>
      </c>
      <c r="AA82" s="81">
        <f t="shared" si="52"/>
        <v>21</v>
      </c>
      <c r="AB82" s="60"/>
      <c r="AC82" s="87">
        <f>VLOOKUP(A82,'4'!A:E,4,FALSE)/100</f>
        <v>0.24100000000000002</v>
      </c>
      <c r="AD82" s="88">
        <f t="shared" si="53"/>
        <v>81</v>
      </c>
      <c r="AE82" s="89">
        <f t="shared" si="54"/>
        <v>0.24100000000000002</v>
      </c>
      <c r="AF82" s="88">
        <f t="shared" si="55"/>
        <v>59</v>
      </c>
      <c r="AG82" s="89">
        <f t="shared" si="36"/>
        <v>0.24100000000000002</v>
      </c>
      <c r="AH82" s="88">
        <f t="shared" si="56"/>
        <v>31</v>
      </c>
      <c r="AJ82" s="62">
        <f t="shared" si="57"/>
        <v>353</v>
      </c>
      <c r="AK82" s="59">
        <f t="shared" si="58"/>
        <v>103</v>
      </c>
      <c r="AM82" s="42" t="s">
        <v>169</v>
      </c>
      <c r="AN82" s="43" t="s">
        <v>145</v>
      </c>
      <c r="AO82" s="44">
        <v>27013</v>
      </c>
      <c r="AP82" s="44">
        <v>232200</v>
      </c>
      <c r="AQ82" s="45">
        <f t="shared" si="37"/>
        <v>0.11633505598621878</v>
      </c>
      <c r="AR82" s="46">
        <f t="shared" si="59"/>
        <v>68</v>
      </c>
      <c r="AS82" s="47">
        <f t="shared" si="60"/>
        <v>0.11633505598621878</v>
      </c>
      <c r="AT82" s="46">
        <f t="shared" si="61"/>
        <v>54</v>
      </c>
      <c r="AU82" s="48">
        <f t="shared" si="63"/>
        <v>0.11633505598621878</v>
      </c>
      <c r="AV82" s="46">
        <f t="shared" si="38"/>
        <v>32</v>
      </c>
      <c r="AX82" s="116" t="s">
        <v>145</v>
      </c>
      <c r="AY82" s="97">
        <v>241500</v>
      </c>
      <c r="AZ82" s="98">
        <v>100</v>
      </c>
      <c r="BA82" s="97">
        <v>161500</v>
      </c>
      <c r="BB82" s="98">
        <v>66.900000000000006</v>
      </c>
      <c r="BC82" s="187" t="b">
        <f t="shared" si="62"/>
        <v>1</v>
      </c>
    </row>
    <row r="83" spans="1:55" x14ac:dyDescent="0.2">
      <c r="A83" s="2" t="s">
        <v>864</v>
      </c>
      <c r="B83" s="2" t="str">
        <f>VLOOKUP(A83,'Auth Info'!A:B,2,FALSE)</f>
        <v>Newcastle upon Tyne</v>
      </c>
      <c r="C83" s="14" t="str">
        <f>VLOOKUP($A83,'Auth Info'!$A:$G,3,FALSE)</f>
        <v>Newcastle upon Tyne</v>
      </c>
      <c r="D83" s="121" t="str">
        <f>VLOOKUP($A83,'Auth Info'!$A:$G,4,FALSE)</f>
        <v>MU</v>
      </c>
      <c r="E83" s="121" t="str">
        <f>VLOOKUP($A83,'Auth Info'!$A:$G,5,FALSE)</f>
        <v>Urban</v>
      </c>
      <c r="F83" s="14" t="str">
        <f>VLOOKUP($A83,'Auth Info'!$A:$G,6,FALSE)</f>
        <v>Met</v>
      </c>
      <c r="G83" s="14" t="str">
        <f>VLOOKUP($A83,'Auth Info'!$A:$G,7,FALSE)</f>
        <v>Upper</v>
      </c>
      <c r="H83" s="65">
        <f>VLOOKUP(A83,'1'!F:H,2,FALSE)</f>
        <v>477.1</v>
      </c>
      <c r="I83" s="66">
        <f t="shared" si="39"/>
        <v>75</v>
      </c>
      <c r="J83" s="67">
        <f t="shared" si="40"/>
        <v>477.1</v>
      </c>
      <c r="K83" s="66">
        <f t="shared" si="41"/>
        <v>44</v>
      </c>
      <c r="L83" s="67" t="str">
        <f t="shared" si="42"/>
        <v/>
      </c>
      <c r="M83" s="66" t="str">
        <f t="shared" si="43"/>
        <v/>
      </c>
      <c r="N83" s="60"/>
      <c r="O83" s="189">
        <f t="shared" si="44"/>
        <v>0.70099999999999996</v>
      </c>
      <c r="P83" s="74">
        <f t="shared" si="45"/>
        <v>135</v>
      </c>
      <c r="Q83" s="75">
        <f t="shared" si="46"/>
        <v>0.70099999999999996</v>
      </c>
      <c r="R83" s="74">
        <f t="shared" si="47"/>
        <v>90</v>
      </c>
      <c r="S83" s="75" t="str">
        <f t="shared" si="34"/>
        <v/>
      </c>
      <c r="T83" s="74" t="str">
        <f t="shared" si="48"/>
        <v/>
      </c>
      <c r="U83" s="60"/>
      <c r="V83" s="80">
        <f>VLOOKUP(A83,'3'!A:C,3,FALSE)/100</f>
        <v>4.2999999999999997E-2</v>
      </c>
      <c r="W83" s="81">
        <f t="shared" si="49"/>
        <v>61</v>
      </c>
      <c r="X83" s="82">
        <f t="shared" si="50"/>
        <v>4.2999999999999997E-2</v>
      </c>
      <c r="Y83" s="81">
        <f t="shared" si="51"/>
        <v>58</v>
      </c>
      <c r="Z83" s="82" t="str">
        <f t="shared" si="35"/>
        <v/>
      </c>
      <c r="AA83" s="81" t="str">
        <f t="shared" si="52"/>
        <v/>
      </c>
      <c r="AB83" s="60"/>
      <c r="AC83" s="87">
        <f>VLOOKUP(A83,'4'!A:E,4,FALSE)/100</f>
        <v>0.311</v>
      </c>
      <c r="AD83" s="88">
        <f t="shared" si="53"/>
        <v>5</v>
      </c>
      <c r="AE83" s="89">
        <f t="shared" si="54"/>
        <v>0.311</v>
      </c>
      <c r="AF83" s="88">
        <f t="shared" si="55"/>
        <v>5</v>
      </c>
      <c r="AG83" s="89" t="str">
        <f t="shared" si="36"/>
        <v/>
      </c>
      <c r="AH83" s="88" t="str">
        <f t="shared" si="56"/>
        <v/>
      </c>
      <c r="AJ83" s="62">
        <f t="shared" si="57"/>
        <v>274</v>
      </c>
      <c r="AK83" s="59">
        <f t="shared" si="58"/>
        <v>63</v>
      </c>
      <c r="AM83" s="42" t="s">
        <v>169</v>
      </c>
      <c r="AN83" s="43" t="s">
        <v>45</v>
      </c>
      <c r="AO83" s="44">
        <v>65957</v>
      </c>
      <c r="AP83" s="44">
        <v>273600</v>
      </c>
      <c r="AQ83" s="45">
        <f t="shared" si="37"/>
        <v>0.24107090643274853</v>
      </c>
      <c r="AR83" s="46">
        <f t="shared" si="59"/>
        <v>3</v>
      </c>
      <c r="AS83" s="47">
        <f t="shared" si="60"/>
        <v>0.24107090643274853</v>
      </c>
      <c r="AT83" s="46">
        <f t="shared" si="61"/>
        <v>3</v>
      </c>
      <c r="AU83" s="48" t="str">
        <f t="shared" si="63"/>
        <v/>
      </c>
      <c r="AV83" s="46" t="str">
        <f t="shared" si="38"/>
        <v/>
      </c>
      <c r="AX83" s="116" t="s">
        <v>45</v>
      </c>
      <c r="AY83" s="97">
        <v>292200</v>
      </c>
      <c r="AZ83" s="98">
        <v>100</v>
      </c>
      <c r="BA83" s="97">
        <v>204900</v>
      </c>
      <c r="BB83" s="98">
        <v>70.099999999999994</v>
      </c>
      <c r="BC83" s="187" t="b">
        <f t="shared" si="62"/>
        <v>1</v>
      </c>
    </row>
    <row r="84" spans="1:55" x14ac:dyDescent="0.2">
      <c r="A84" s="2" t="s">
        <v>867</v>
      </c>
      <c r="B84" s="2" t="str">
        <f>VLOOKUP(A84,'Auth Info'!A:B,2,FALSE)</f>
        <v>Newham</v>
      </c>
      <c r="C84" s="14" t="str">
        <f>VLOOKUP($A84,'Auth Info'!$A:$G,3,FALSE)</f>
        <v>Newham</v>
      </c>
      <c r="D84" s="121" t="str">
        <f>VLOOKUP($A84,'Auth Info'!$A:$G,4,FALSE)</f>
        <v>MU</v>
      </c>
      <c r="E84" s="121" t="str">
        <f>VLOOKUP($A84,'Auth Info'!$A:$G,5,FALSE)</f>
        <v>Urban</v>
      </c>
      <c r="F84" s="14" t="str">
        <f>VLOOKUP($A84,'Auth Info'!$A:$G,6,FALSE)</f>
        <v>London</v>
      </c>
      <c r="G84" s="14" t="str">
        <f>VLOOKUP($A84,'Auth Info'!$A:$G,7,FALSE)</f>
        <v>Upper</v>
      </c>
      <c r="H84" s="65">
        <f>VLOOKUP(A84,'1'!F:H,2,FALSE)</f>
        <v>563</v>
      </c>
      <c r="I84" s="66">
        <f t="shared" si="39"/>
        <v>126</v>
      </c>
      <c r="J84" s="67">
        <f t="shared" si="40"/>
        <v>563</v>
      </c>
      <c r="K84" s="66">
        <f t="shared" si="41"/>
        <v>82</v>
      </c>
      <c r="L84" s="67" t="str">
        <f t="shared" si="42"/>
        <v/>
      </c>
      <c r="M84" s="66" t="str">
        <f t="shared" si="43"/>
        <v/>
      </c>
      <c r="N84" s="60"/>
      <c r="O84" s="189">
        <f t="shared" si="44"/>
        <v>0.66599999999999993</v>
      </c>
      <c r="P84" s="74">
        <f t="shared" si="45"/>
        <v>110</v>
      </c>
      <c r="Q84" s="75">
        <f t="shared" si="46"/>
        <v>0.66599999999999993</v>
      </c>
      <c r="R84" s="74">
        <f t="shared" si="47"/>
        <v>65</v>
      </c>
      <c r="S84" s="75" t="str">
        <f t="shared" si="34"/>
        <v/>
      </c>
      <c r="T84" s="74" t="str">
        <f t="shared" si="48"/>
        <v/>
      </c>
      <c r="U84" s="60"/>
      <c r="V84" s="80">
        <f>VLOOKUP(A84,'3'!A:C,3,FALSE)/100</f>
        <v>6.7000000000000004E-2</v>
      </c>
      <c r="W84" s="81">
        <f t="shared" si="49"/>
        <v>8</v>
      </c>
      <c r="X84" s="82">
        <f t="shared" si="50"/>
        <v>6.7000000000000004E-2</v>
      </c>
      <c r="Y84" s="81">
        <f t="shared" si="51"/>
        <v>8</v>
      </c>
      <c r="Z84" s="82" t="str">
        <f t="shared" si="35"/>
        <v/>
      </c>
      <c r="AA84" s="81" t="str">
        <f t="shared" si="52"/>
        <v/>
      </c>
      <c r="AB84" s="60"/>
      <c r="AC84" s="87">
        <f>VLOOKUP(A84,'4'!A:E,4,FALSE)/100</f>
        <v>0.19600000000000001</v>
      </c>
      <c r="AD84" s="88">
        <f t="shared" si="53"/>
        <v>134</v>
      </c>
      <c r="AE84" s="89">
        <f t="shared" si="54"/>
        <v>0.19600000000000001</v>
      </c>
      <c r="AF84" s="88">
        <f t="shared" si="55"/>
        <v>92</v>
      </c>
      <c r="AG84" s="89" t="str">
        <f t="shared" si="36"/>
        <v/>
      </c>
      <c r="AH84" s="88" t="str">
        <f t="shared" si="56"/>
        <v/>
      </c>
      <c r="AJ84" s="62">
        <f t="shared" si="57"/>
        <v>345</v>
      </c>
      <c r="AK84" s="59">
        <f t="shared" si="58"/>
        <v>98</v>
      </c>
      <c r="AM84" s="42" t="s">
        <v>169</v>
      </c>
      <c r="AN84" s="43" t="s">
        <v>118</v>
      </c>
      <c r="AO84" s="44">
        <v>25424</v>
      </c>
      <c r="AP84" s="44">
        <v>249500</v>
      </c>
      <c r="AQ84" s="45">
        <f t="shared" si="37"/>
        <v>0.1018997995991984</v>
      </c>
      <c r="AR84" s="46">
        <f t="shared" si="59"/>
        <v>101</v>
      </c>
      <c r="AS84" s="47">
        <f t="shared" si="60"/>
        <v>0.1018997995991984</v>
      </c>
      <c r="AT84" s="46">
        <f t="shared" si="61"/>
        <v>72</v>
      </c>
      <c r="AU84" s="48" t="str">
        <f t="shared" si="63"/>
        <v/>
      </c>
      <c r="AV84" s="46" t="str">
        <f t="shared" si="38"/>
        <v/>
      </c>
      <c r="AX84" s="116" t="s">
        <v>118</v>
      </c>
      <c r="AY84" s="97">
        <v>240100</v>
      </c>
      <c r="AZ84" s="98">
        <v>100</v>
      </c>
      <c r="BA84" s="97">
        <v>160000</v>
      </c>
      <c r="BB84" s="98">
        <v>66.599999999999994</v>
      </c>
      <c r="BC84" s="187" t="b">
        <f t="shared" si="62"/>
        <v>1</v>
      </c>
    </row>
    <row r="85" spans="1:55" x14ac:dyDescent="0.2">
      <c r="A85" s="57" t="s">
        <v>871</v>
      </c>
      <c r="B85" s="2" t="str">
        <f>VLOOKUP(A85,'Auth Info'!A:B,2,FALSE)</f>
        <v>Norfolk</v>
      </c>
      <c r="C85" s="14" t="str">
        <f>VLOOKUP($A85,'Auth Info'!$A:$G,3,FALSE)</f>
        <v>Norfolk CC</v>
      </c>
      <c r="D85" s="121">
        <f>VLOOKUP($A85,'Auth Info'!$A:$G,4,FALSE)</f>
        <v>0</v>
      </c>
      <c r="E85" s="121" t="str">
        <f>VLOOKUP($A85,'Auth Info'!$A:$G,5,FALSE)</f>
        <v>Predominantly Rural</v>
      </c>
      <c r="F85" s="14" t="str">
        <f>VLOOKUP($A85,'Auth Info'!$A:$G,6,FALSE)</f>
        <v>County</v>
      </c>
      <c r="G85" s="14" t="str">
        <f>VLOOKUP($A85,'Auth Info'!$A:$G,7,FALSE)</f>
        <v>Upper</v>
      </c>
      <c r="H85" s="65">
        <f>VLOOKUP(A85,'1'!F:H,2,FALSE)</f>
        <v>461.6</v>
      </c>
      <c r="I85" s="66">
        <f t="shared" si="39"/>
        <v>51</v>
      </c>
      <c r="J85" s="67" t="str">
        <f t="shared" si="40"/>
        <v/>
      </c>
      <c r="K85" s="66" t="str">
        <f t="shared" si="41"/>
        <v/>
      </c>
      <c r="L85" s="67" t="str">
        <f t="shared" si="42"/>
        <v/>
      </c>
      <c r="M85" s="66" t="str">
        <f t="shared" si="43"/>
        <v/>
      </c>
      <c r="N85" s="60"/>
      <c r="O85" s="189">
        <f t="shared" si="44"/>
        <v>0.62</v>
      </c>
      <c r="P85" s="74">
        <f t="shared" si="45"/>
        <v>18</v>
      </c>
      <c r="Q85" s="75" t="str">
        <f t="shared" si="46"/>
        <v/>
      </c>
      <c r="R85" s="74" t="str">
        <f t="shared" si="47"/>
        <v/>
      </c>
      <c r="S85" s="75" t="str">
        <f t="shared" si="34"/>
        <v/>
      </c>
      <c r="T85" s="74" t="str">
        <f t="shared" si="48"/>
        <v/>
      </c>
      <c r="U85" s="60"/>
      <c r="V85" s="80">
        <f>VLOOKUP(A85,'3'!A:C,3,FALSE)/100</f>
        <v>3.3000000000000002E-2</v>
      </c>
      <c r="W85" s="81">
        <f t="shared" si="49"/>
        <v>89</v>
      </c>
      <c r="X85" s="82" t="str">
        <f t="shared" si="50"/>
        <v/>
      </c>
      <c r="Y85" s="81" t="str">
        <f t="shared" si="51"/>
        <v/>
      </c>
      <c r="Z85" s="82" t="str">
        <f t="shared" si="35"/>
        <v/>
      </c>
      <c r="AA85" s="81" t="str">
        <f t="shared" si="52"/>
        <v/>
      </c>
      <c r="AB85" s="60"/>
      <c r="AC85" s="87">
        <f>VLOOKUP(A85,'4'!A:E,4,FALSE)/100</f>
        <v>0.247</v>
      </c>
      <c r="AD85" s="88">
        <f t="shared" si="53"/>
        <v>70</v>
      </c>
      <c r="AE85" s="89" t="str">
        <f t="shared" si="54"/>
        <v/>
      </c>
      <c r="AF85" s="88" t="str">
        <f t="shared" si="55"/>
        <v/>
      </c>
      <c r="AG85" s="89" t="str">
        <f t="shared" si="36"/>
        <v/>
      </c>
      <c r="AH85" s="88" t="str">
        <f t="shared" si="56"/>
        <v/>
      </c>
      <c r="AJ85" s="62">
        <f t="shared" si="57"/>
        <v>246</v>
      </c>
      <c r="AK85" s="59">
        <f t="shared" si="58"/>
        <v>47</v>
      </c>
      <c r="AM85" s="42" t="s">
        <v>38</v>
      </c>
      <c r="AN85" s="43" t="s">
        <v>20</v>
      </c>
      <c r="AO85" s="44">
        <v>91226</v>
      </c>
      <c r="AP85" s="44">
        <v>850800</v>
      </c>
      <c r="AQ85" s="45">
        <f t="shared" si="37"/>
        <v>0.10722378937470615</v>
      </c>
      <c r="AR85" s="46">
        <f t="shared" si="59"/>
        <v>88</v>
      </c>
      <c r="AS85" s="47" t="str">
        <f t="shared" si="60"/>
        <v/>
      </c>
      <c r="AT85" s="46" t="str">
        <f t="shared" si="61"/>
        <v/>
      </c>
      <c r="AU85" s="48" t="str">
        <f t="shared" si="63"/>
        <v/>
      </c>
      <c r="AV85" s="46" t="str">
        <f t="shared" si="38"/>
        <v/>
      </c>
      <c r="AX85" s="116" t="s">
        <v>20</v>
      </c>
      <c r="AY85" s="97">
        <v>862300</v>
      </c>
      <c r="AZ85" s="98">
        <v>100</v>
      </c>
      <c r="BA85" s="97">
        <v>534300</v>
      </c>
      <c r="BB85" s="98">
        <v>62</v>
      </c>
      <c r="BC85" s="187" t="b">
        <f t="shared" si="62"/>
        <v>1</v>
      </c>
    </row>
    <row r="86" spans="1:55" x14ac:dyDescent="0.2">
      <c r="A86" s="2" t="s">
        <v>878</v>
      </c>
      <c r="B86" s="2" t="str">
        <f>VLOOKUP(A86,'Auth Info'!A:B,2,FALSE)</f>
        <v>North East Lincolnshire</v>
      </c>
      <c r="C86" s="14" t="str">
        <f>VLOOKUP($A86,'Auth Info'!$A:$G,3,FALSE)</f>
        <v>North East Lincolnshire</v>
      </c>
      <c r="D86" s="121" t="str">
        <f>VLOOKUP($A86,'Auth Info'!$A:$G,4,FALSE)</f>
        <v>OU</v>
      </c>
      <c r="E86" s="121" t="str">
        <f>VLOOKUP($A86,'Auth Info'!$A:$G,5,FALSE)</f>
        <v>Urban</v>
      </c>
      <c r="F86" s="14" t="str">
        <f>VLOOKUP($A86,'Auth Info'!$A:$G,6,FALSE)</f>
        <v>Unitary</v>
      </c>
      <c r="G86" s="14" t="str">
        <f>VLOOKUP($A86,'Auth Info'!$A:$G,7,FALSE)</f>
        <v>Upper</v>
      </c>
      <c r="H86" s="65">
        <f>VLOOKUP(A86,'1'!F:H,2,FALSE)</f>
        <v>477.5</v>
      </c>
      <c r="I86" s="66">
        <f t="shared" si="39"/>
        <v>76</v>
      </c>
      <c r="J86" s="67">
        <f t="shared" si="40"/>
        <v>477.5</v>
      </c>
      <c r="K86" s="66">
        <f t="shared" si="41"/>
        <v>45</v>
      </c>
      <c r="L86" s="67">
        <f t="shared" si="42"/>
        <v>477.5</v>
      </c>
      <c r="M86" s="66">
        <f t="shared" si="43"/>
        <v>31</v>
      </c>
      <c r="N86" s="60"/>
      <c r="O86" s="189">
        <f t="shared" si="44"/>
        <v>0.63100000000000001</v>
      </c>
      <c r="P86" s="74">
        <f t="shared" si="45"/>
        <v>40</v>
      </c>
      <c r="Q86" s="75">
        <f t="shared" si="46"/>
        <v>0.63100000000000001</v>
      </c>
      <c r="R86" s="74">
        <f t="shared" si="47"/>
        <v>13</v>
      </c>
      <c r="S86" s="75">
        <f t="shared" si="34"/>
        <v>0.63100000000000001</v>
      </c>
      <c r="T86" s="74">
        <f t="shared" si="48"/>
        <v>18</v>
      </c>
      <c r="U86" s="60"/>
      <c r="V86" s="80">
        <f>VLOOKUP(A86,'3'!A:C,3,FALSE)/100</f>
        <v>6.4000000000000001E-2</v>
      </c>
      <c r="W86" s="81">
        <f t="shared" si="49"/>
        <v>11</v>
      </c>
      <c r="X86" s="82">
        <f t="shared" si="50"/>
        <v>6.4000000000000001E-2</v>
      </c>
      <c r="Y86" s="81">
        <f t="shared" si="51"/>
        <v>11</v>
      </c>
      <c r="Z86" s="82">
        <f t="shared" si="35"/>
        <v>6.4000000000000001E-2</v>
      </c>
      <c r="AA86" s="81">
        <f t="shared" si="52"/>
        <v>4</v>
      </c>
      <c r="AB86" s="60"/>
      <c r="AC86" s="87">
        <f>VLOOKUP(A86,'4'!A:E,4,FALSE)/100</f>
        <v>0.24399999999999999</v>
      </c>
      <c r="AD86" s="88">
        <f t="shared" si="53"/>
        <v>75</v>
      </c>
      <c r="AE86" s="89">
        <f t="shared" si="54"/>
        <v>0.24399999999999999</v>
      </c>
      <c r="AF86" s="88">
        <f t="shared" si="55"/>
        <v>56</v>
      </c>
      <c r="AG86" s="89">
        <f t="shared" si="36"/>
        <v>0.24399999999999999</v>
      </c>
      <c r="AH86" s="88">
        <f t="shared" si="56"/>
        <v>28</v>
      </c>
      <c r="AJ86" s="62">
        <f t="shared" si="57"/>
        <v>177</v>
      </c>
      <c r="AK86" s="59">
        <f t="shared" si="58"/>
        <v>13</v>
      </c>
      <c r="AM86" s="42" t="s">
        <v>169</v>
      </c>
      <c r="AN86" s="43" t="s">
        <v>71</v>
      </c>
      <c r="AO86" s="44">
        <v>19841</v>
      </c>
      <c r="AP86" s="44">
        <v>158200</v>
      </c>
      <c r="AQ86" s="45">
        <f t="shared" si="37"/>
        <v>0.12541719342604299</v>
      </c>
      <c r="AR86" s="46">
        <f t="shared" si="59"/>
        <v>50</v>
      </c>
      <c r="AS86" s="47">
        <f t="shared" si="60"/>
        <v>0.12541719342604299</v>
      </c>
      <c r="AT86" s="46">
        <f t="shared" si="61"/>
        <v>46</v>
      </c>
      <c r="AU86" s="48">
        <f t="shared" si="63"/>
        <v>0.12541719342604299</v>
      </c>
      <c r="AV86" s="46">
        <f t="shared" si="38"/>
        <v>27</v>
      </c>
      <c r="AX86" s="116" t="s">
        <v>71</v>
      </c>
      <c r="AY86" s="97">
        <v>157300</v>
      </c>
      <c r="AZ86" s="98">
        <v>100</v>
      </c>
      <c r="BA86" s="97">
        <v>99200</v>
      </c>
      <c r="BB86" s="98">
        <v>63.1</v>
      </c>
      <c r="BC86" s="187" t="b">
        <f t="shared" si="62"/>
        <v>1</v>
      </c>
    </row>
    <row r="87" spans="1:55" x14ac:dyDescent="0.2">
      <c r="A87" s="57" t="s">
        <v>884</v>
      </c>
      <c r="B87" s="2" t="str">
        <f>VLOOKUP(A87,'Auth Info'!A:B,2,FALSE)</f>
        <v>North Lincolnshire</v>
      </c>
      <c r="C87" s="14" t="str">
        <f>VLOOKUP($A87,'Auth Info'!$A:$G,3,FALSE)</f>
        <v>North Lincolnshire</v>
      </c>
      <c r="D87" s="121" t="str">
        <f>VLOOKUP($A87,'Auth Info'!$A:$G,4,FALSE)</f>
        <v>Rural-50</v>
      </c>
      <c r="E87" s="121" t="str">
        <f>VLOOKUP($A87,'Auth Info'!$A:$G,5,FALSE)</f>
        <v>Predominantly Rural</v>
      </c>
      <c r="F87" s="14" t="str">
        <f>VLOOKUP($A87,'Auth Info'!$A:$G,6,FALSE)</f>
        <v>Unitary</v>
      </c>
      <c r="G87" s="14" t="str">
        <f>VLOOKUP($A87,'Auth Info'!$A:$G,7,FALSE)</f>
        <v>Upper</v>
      </c>
      <c r="H87" s="65">
        <f>VLOOKUP(A87,'1'!F:H,2,FALSE)</f>
        <v>496.3</v>
      </c>
      <c r="I87" s="66">
        <f t="shared" si="39"/>
        <v>89</v>
      </c>
      <c r="J87" s="67" t="str">
        <f t="shared" si="40"/>
        <v/>
      </c>
      <c r="K87" s="66" t="str">
        <f t="shared" si="41"/>
        <v/>
      </c>
      <c r="L87" s="67">
        <f t="shared" si="42"/>
        <v>496.3</v>
      </c>
      <c r="M87" s="66">
        <f t="shared" si="43"/>
        <v>38</v>
      </c>
      <c r="N87" s="60"/>
      <c r="O87" s="189">
        <f t="shared" si="44"/>
        <v>0.628</v>
      </c>
      <c r="P87" s="74">
        <f t="shared" si="45"/>
        <v>31</v>
      </c>
      <c r="Q87" s="75" t="str">
        <f t="shared" si="46"/>
        <v/>
      </c>
      <c r="R87" s="74" t="str">
        <f t="shared" si="47"/>
        <v/>
      </c>
      <c r="S87" s="75">
        <f t="shared" si="34"/>
        <v>0.628</v>
      </c>
      <c r="T87" s="74">
        <f t="shared" si="48"/>
        <v>14</v>
      </c>
      <c r="U87" s="60"/>
      <c r="V87" s="80">
        <f>VLOOKUP(A87,'3'!A:C,3,FALSE)/100</f>
        <v>4.4999999999999998E-2</v>
      </c>
      <c r="W87" s="81">
        <f t="shared" si="49"/>
        <v>54</v>
      </c>
      <c r="X87" s="82" t="str">
        <f t="shared" si="50"/>
        <v/>
      </c>
      <c r="Y87" s="81" t="str">
        <f t="shared" si="51"/>
        <v/>
      </c>
      <c r="Z87" s="82">
        <f t="shared" si="35"/>
        <v>4.4999999999999998E-2</v>
      </c>
      <c r="AA87" s="81">
        <f t="shared" si="52"/>
        <v>16</v>
      </c>
      <c r="AB87" s="60"/>
      <c r="AC87" s="87">
        <f>VLOOKUP(A87,'4'!A:E,4,FALSE)/100</f>
        <v>0.223</v>
      </c>
      <c r="AD87" s="88">
        <f t="shared" si="53"/>
        <v>109</v>
      </c>
      <c r="AE87" s="89" t="str">
        <f t="shared" si="54"/>
        <v/>
      </c>
      <c r="AF87" s="88" t="str">
        <f t="shared" si="55"/>
        <v/>
      </c>
      <c r="AG87" s="89">
        <f t="shared" si="36"/>
        <v>0.223</v>
      </c>
      <c r="AH87" s="88">
        <f t="shared" si="56"/>
        <v>40</v>
      </c>
      <c r="AJ87" s="62">
        <f t="shared" si="57"/>
        <v>293</v>
      </c>
      <c r="AK87" s="59">
        <f t="shared" si="58"/>
        <v>77</v>
      </c>
      <c r="AM87" s="42" t="s">
        <v>169</v>
      </c>
      <c r="AN87" s="43" t="s">
        <v>14</v>
      </c>
      <c r="AO87" s="44">
        <v>15613</v>
      </c>
      <c r="AP87" s="44">
        <v>160300</v>
      </c>
      <c r="AQ87" s="45">
        <f t="shared" si="37"/>
        <v>9.7398627573300062E-2</v>
      </c>
      <c r="AR87" s="46">
        <f t="shared" si="59"/>
        <v>119</v>
      </c>
      <c r="AS87" s="47" t="str">
        <f t="shared" si="60"/>
        <v/>
      </c>
      <c r="AT87" s="46" t="str">
        <f t="shared" si="61"/>
        <v/>
      </c>
      <c r="AU87" s="48">
        <f t="shared" si="63"/>
        <v>9.7398627573300062E-2</v>
      </c>
      <c r="AV87" s="46">
        <f t="shared" si="38"/>
        <v>48</v>
      </c>
      <c r="AX87" s="116" t="s">
        <v>14</v>
      </c>
      <c r="AY87" s="97">
        <v>161300</v>
      </c>
      <c r="AZ87" s="98">
        <v>100</v>
      </c>
      <c r="BA87" s="97">
        <v>101300</v>
      </c>
      <c r="BB87" s="98">
        <v>62.8</v>
      </c>
      <c r="BC87" s="187" t="b">
        <f t="shared" si="62"/>
        <v>1</v>
      </c>
    </row>
    <row r="88" spans="1:55" x14ac:dyDescent="0.2">
      <c r="A88" s="57" t="s">
        <v>887</v>
      </c>
      <c r="B88" s="2" t="str">
        <f>VLOOKUP(A88,'Auth Info'!A:B,2,FALSE)</f>
        <v>North Somerset</v>
      </c>
      <c r="C88" s="14" t="str">
        <f>VLOOKUP($A88,'Auth Info'!$A:$G,3,FALSE)</f>
        <v>North Somerset</v>
      </c>
      <c r="D88" s="121" t="str">
        <f>VLOOKUP($A88,'Auth Info'!$A:$G,4,FALSE)</f>
        <v>Rural-50</v>
      </c>
      <c r="E88" s="121" t="str">
        <f>VLOOKUP($A88,'Auth Info'!$A:$G,5,FALSE)</f>
        <v>Predominantly Rural</v>
      </c>
      <c r="F88" s="14" t="str">
        <f>VLOOKUP($A88,'Auth Info'!$A:$G,6,FALSE)</f>
        <v>Unitary</v>
      </c>
      <c r="G88" s="14" t="str">
        <f>VLOOKUP($A88,'Auth Info'!$A:$G,7,FALSE)</f>
        <v>Upper</v>
      </c>
      <c r="H88" s="65">
        <f>VLOOKUP(A88,'1'!F:H,2,FALSE)</f>
        <v>501.8</v>
      </c>
      <c r="I88" s="66">
        <f t="shared" si="39"/>
        <v>96</v>
      </c>
      <c r="J88" s="67" t="str">
        <f t="shared" si="40"/>
        <v/>
      </c>
      <c r="K88" s="66" t="str">
        <f t="shared" si="41"/>
        <v/>
      </c>
      <c r="L88" s="67">
        <f t="shared" si="42"/>
        <v>501.8</v>
      </c>
      <c r="M88" s="66">
        <f t="shared" si="43"/>
        <v>40</v>
      </c>
      <c r="N88" s="60"/>
      <c r="O88" s="189">
        <f t="shared" si="44"/>
        <v>0.61499999999999999</v>
      </c>
      <c r="P88" s="74">
        <f t="shared" si="45"/>
        <v>13</v>
      </c>
      <c r="Q88" s="75" t="str">
        <f t="shared" si="46"/>
        <v/>
      </c>
      <c r="R88" s="74" t="str">
        <f t="shared" si="47"/>
        <v/>
      </c>
      <c r="S88" s="75">
        <f t="shared" si="34"/>
        <v>0.61499999999999999</v>
      </c>
      <c r="T88" s="74">
        <f t="shared" si="48"/>
        <v>8</v>
      </c>
      <c r="U88" s="60"/>
      <c r="V88" s="80">
        <f>VLOOKUP(A88,'3'!A:C,3,FALSE)/100</f>
        <v>2.3E-2</v>
      </c>
      <c r="W88" s="81">
        <f t="shared" si="49"/>
        <v>131</v>
      </c>
      <c r="X88" s="82" t="str">
        <f t="shared" si="50"/>
        <v/>
      </c>
      <c r="Y88" s="81" t="str">
        <f t="shared" si="51"/>
        <v/>
      </c>
      <c r="Z88" s="82">
        <f t="shared" si="35"/>
        <v>2.3E-2</v>
      </c>
      <c r="AA88" s="81">
        <f t="shared" si="52"/>
        <v>47</v>
      </c>
      <c r="AB88" s="60"/>
      <c r="AC88" s="87">
        <f>VLOOKUP(A88,'4'!A:E,4,FALSE)/100</f>
        <v>0.20800000000000002</v>
      </c>
      <c r="AD88" s="88">
        <f t="shared" si="53"/>
        <v>122</v>
      </c>
      <c r="AE88" s="89" t="str">
        <f t="shared" si="54"/>
        <v/>
      </c>
      <c r="AF88" s="88" t="str">
        <f t="shared" si="55"/>
        <v/>
      </c>
      <c r="AG88" s="89">
        <f t="shared" si="36"/>
        <v>0.20800000000000002</v>
      </c>
      <c r="AH88" s="88">
        <f t="shared" si="56"/>
        <v>46</v>
      </c>
      <c r="AJ88" s="62">
        <f t="shared" si="57"/>
        <v>361</v>
      </c>
      <c r="AK88" s="59">
        <f t="shared" si="58"/>
        <v>108</v>
      </c>
      <c r="AM88" s="42" t="s">
        <v>169</v>
      </c>
      <c r="AN88" s="43" t="s">
        <v>9</v>
      </c>
      <c r="AO88" s="44">
        <v>20024</v>
      </c>
      <c r="AP88" s="44">
        <v>206800</v>
      </c>
      <c r="AQ88" s="45">
        <f t="shared" si="37"/>
        <v>9.6827852998065761E-2</v>
      </c>
      <c r="AR88" s="46">
        <f t="shared" si="59"/>
        <v>121</v>
      </c>
      <c r="AS88" s="47" t="str">
        <f t="shared" si="60"/>
        <v/>
      </c>
      <c r="AT88" s="46" t="str">
        <f t="shared" si="61"/>
        <v/>
      </c>
      <c r="AU88" s="48">
        <f t="shared" si="63"/>
        <v>9.6827852998065761E-2</v>
      </c>
      <c r="AV88" s="46">
        <f t="shared" si="38"/>
        <v>49</v>
      </c>
      <c r="AX88" s="116" t="s">
        <v>9</v>
      </c>
      <c r="AY88" s="97">
        <v>212200</v>
      </c>
      <c r="AZ88" s="98">
        <v>100</v>
      </c>
      <c r="BA88" s="97">
        <v>130400</v>
      </c>
      <c r="BB88" s="98">
        <v>61.5</v>
      </c>
      <c r="BC88" s="187" t="b">
        <f t="shared" si="62"/>
        <v>1</v>
      </c>
    </row>
    <row r="89" spans="1:55" x14ac:dyDescent="0.2">
      <c r="A89" s="2" t="s">
        <v>889</v>
      </c>
      <c r="B89" s="2" t="str">
        <f>VLOOKUP(A89,'Auth Info'!A:B,2,FALSE)</f>
        <v>North Tyneside</v>
      </c>
      <c r="C89" s="14" t="str">
        <f>VLOOKUP($A89,'Auth Info'!$A:$G,3,FALSE)</f>
        <v>North Tyneside</v>
      </c>
      <c r="D89" s="121" t="str">
        <f>VLOOKUP($A89,'Auth Info'!$A:$G,4,FALSE)</f>
        <v>MU</v>
      </c>
      <c r="E89" s="121" t="str">
        <f>VLOOKUP($A89,'Auth Info'!$A:$G,5,FALSE)</f>
        <v>Urban</v>
      </c>
      <c r="F89" s="14" t="str">
        <f>VLOOKUP($A89,'Auth Info'!$A:$G,6,FALSE)</f>
        <v>Met</v>
      </c>
      <c r="G89" s="14" t="str">
        <f>VLOOKUP($A89,'Auth Info'!$A:$G,7,FALSE)</f>
        <v>Upper</v>
      </c>
      <c r="H89" s="65">
        <f>VLOOKUP(A89,'1'!F:H,2,FALSE)</f>
        <v>475.7</v>
      </c>
      <c r="I89" s="66">
        <f t="shared" si="39"/>
        <v>73</v>
      </c>
      <c r="J89" s="67">
        <f t="shared" si="40"/>
        <v>475.7</v>
      </c>
      <c r="K89" s="66">
        <f t="shared" si="41"/>
        <v>43</v>
      </c>
      <c r="L89" s="67" t="str">
        <f t="shared" si="42"/>
        <v/>
      </c>
      <c r="M89" s="66" t="str">
        <f t="shared" si="43"/>
        <v/>
      </c>
      <c r="N89" s="60"/>
      <c r="O89" s="189">
        <f t="shared" si="44"/>
        <v>0.64800000000000002</v>
      </c>
      <c r="P89" s="74">
        <f t="shared" si="45"/>
        <v>79</v>
      </c>
      <c r="Q89" s="75">
        <f t="shared" si="46"/>
        <v>0.64800000000000002</v>
      </c>
      <c r="R89" s="74">
        <f t="shared" si="47"/>
        <v>41</v>
      </c>
      <c r="S89" s="75" t="str">
        <f t="shared" si="34"/>
        <v/>
      </c>
      <c r="T89" s="74" t="str">
        <f t="shared" si="48"/>
        <v/>
      </c>
      <c r="U89" s="60"/>
      <c r="V89" s="80">
        <f>VLOOKUP(A89,'3'!A:C,3,FALSE)/100</f>
        <v>4.8000000000000001E-2</v>
      </c>
      <c r="W89" s="81">
        <f t="shared" si="49"/>
        <v>42</v>
      </c>
      <c r="X89" s="82">
        <f t="shared" si="50"/>
        <v>4.8000000000000001E-2</v>
      </c>
      <c r="Y89" s="81">
        <f t="shared" si="51"/>
        <v>41</v>
      </c>
      <c r="Z89" s="82" t="str">
        <f t="shared" si="35"/>
        <v/>
      </c>
      <c r="AA89" s="81" t="str">
        <f t="shared" si="52"/>
        <v/>
      </c>
      <c r="AB89" s="60"/>
      <c r="AC89" s="87">
        <f>VLOOKUP(A89,'4'!A:E,4,FALSE)/100</f>
        <v>0.32</v>
      </c>
      <c r="AD89" s="88">
        <f t="shared" si="53"/>
        <v>3</v>
      </c>
      <c r="AE89" s="89">
        <f t="shared" si="54"/>
        <v>0.32</v>
      </c>
      <c r="AF89" s="88">
        <f t="shared" si="55"/>
        <v>3</v>
      </c>
      <c r="AG89" s="89" t="str">
        <f t="shared" si="36"/>
        <v/>
      </c>
      <c r="AH89" s="88" t="str">
        <f t="shared" si="56"/>
        <v/>
      </c>
      <c r="AJ89" s="62">
        <f t="shared" si="57"/>
        <v>285</v>
      </c>
      <c r="AK89" s="59">
        <f t="shared" si="58"/>
        <v>72</v>
      </c>
      <c r="AM89" s="42" t="s">
        <v>169</v>
      </c>
      <c r="AN89" s="43" t="s">
        <v>46</v>
      </c>
      <c r="AO89" s="44">
        <v>20915</v>
      </c>
      <c r="AP89" s="44">
        <v>197300</v>
      </c>
      <c r="AQ89" s="45">
        <f t="shared" si="37"/>
        <v>0.10600608210846427</v>
      </c>
      <c r="AR89" s="46">
        <f t="shared" si="59"/>
        <v>91</v>
      </c>
      <c r="AS89" s="47">
        <f t="shared" si="60"/>
        <v>0.10600608210846427</v>
      </c>
      <c r="AT89" s="46">
        <f t="shared" si="61"/>
        <v>69</v>
      </c>
      <c r="AU89" s="48" t="str">
        <f t="shared" si="63"/>
        <v/>
      </c>
      <c r="AV89" s="46" t="str">
        <f t="shared" si="38"/>
        <v/>
      </c>
      <c r="AX89" s="116" t="s">
        <v>46</v>
      </c>
      <c r="AY89" s="97">
        <v>198500</v>
      </c>
      <c r="AZ89" s="98">
        <v>100</v>
      </c>
      <c r="BA89" s="97">
        <v>128700</v>
      </c>
      <c r="BB89" s="98">
        <v>64.8</v>
      </c>
      <c r="BC89" s="187" t="b">
        <f t="shared" si="62"/>
        <v>1</v>
      </c>
    </row>
    <row r="90" spans="1:55" x14ac:dyDescent="0.2">
      <c r="A90" s="57" t="s">
        <v>894</v>
      </c>
      <c r="B90" s="2" t="str">
        <f>VLOOKUP(A90,'Auth Info'!A:B,2,FALSE)</f>
        <v>North Yorkshire</v>
      </c>
      <c r="C90" s="14" t="str">
        <f>VLOOKUP($A90,'Auth Info'!$A:$G,3,FALSE)</f>
        <v>North Yorkshire CC</v>
      </c>
      <c r="D90" s="121">
        <f>VLOOKUP($A90,'Auth Info'!$A:$G,4,FALSE)</f>
        <v>0</v>
      </c>
      <c r="E90" s="121" t="str">
        <f>VLOOKUP($A90,'Auth Info'!$A:$G,5,FALSE)</f>
        <v>Predominantly Rural</v>
      </c>
      <c r="F90" s="14" t="str">
        <f>VLOOKUP($A90,'Auth Info'!$A:$G,6,FALSE)</f>
        <v>County</v>
      </c>
      <c r="G90" s="14" t="str">
        <f>VLOOKUP($A90,'Auth Info'!$A:$G,7,FALSE)</f>
        <v>Upper</v>
      </c>
      <c r="H90" s="65">
        <f>VLOOKUP(A90,'1'!F:H,2,FALSE)</f>
        <v>460</v>
      </c>
      <c r="I90" s="66">
        <f t="shared" si="39"/>
        <v>48</v>
      </c>
      <c r="J90" s="67" t="str">
        <f t="shared" si="40"/>
        <v/>
      </c>
      <c r="K90" s="66" t="str">
        <f t="shared" si="41"/>
        <v/>
      </c>
      <c r="L90" s="67" t="str">
        <f t="shared" si="42"/>
        <v/>
      </c>
      <c r="M90" s="66" t="str">
        <f t="shared" si="43"/>
        <v/>
      </c>
      <c r="N90" s="60"/>
      <c r="O90" s="189">
        <f t="shared" si="44"/>
        <v>0.624</v>
      </c>
      <c r="P90" s="74">
        <f t="shared" si="45"/>
        <v>23</v>
      </c>
      <c r="Q90" s="75" t="str">
        <f t="shared" si="46"/>
        <v/>
      </c>
      <c r="R90" s="74" t="str">
        <f t="shared" si="47"/>
        <v/>
      </c>
      <c r="S90" s="75" t="str">
        <f t="shared" si="34"/>
        <v/>
      </c>
      <c r="T90" s="74" t="str">
        <f t="shared" si="48"/>
        <v/>
      </c>
      <c r="U90" s="60"/>
      <c r="V90" s="80">
        <f>VLOOKUP(A90,'3'!A:C,3,FALSE)/100</f>
        <v>2.6000000000000002E-2</v>
      </c>
      <c r="W90" s="81">
        <f t="shared" si="49"/>
        <v>120</v>
      </c>
      <c r="X90" s="82" t="str">
        <f t="shared" si="50"/>
        <v/>
      </c>
      <c r="Y90" s="81" t="str">
        <f t="shared" si="51"/>
        <v/>
      </c>
      <c r="Z90" s="82" t="str">
        <f t="shared" si="35"/>
        <v/>
      </c>
      <c r="AA90" s="81" t="str">
        <f t="shared" si="52"/>
        <v/>
      </c>
      <c r="AB90" s="60"/>
      <c r="AC90" s="87">
        <f>VLOOKUP(A90,'4'!A:E,4,FALSE)/100</f>
        <v>0.25800000000000001</v>
      </c>
      <c r="AD90" s="88">
        <f t="shared" si="53"/>
        <v>57</v>
      </c>
      <c r="AE90" s="89" t="str">
        <f t="shared" si="54"/>
        <v/>
      </c>
      <c r="AF90" s="88" t="str">
        <f t="shared" si="55"/>
        <v/>
      </c>
      <c r="AG90" s="89" t="str">
        <f t="shared" si="36"/>
        <v/>
      </c>
      <c r="AH90" s="88" t="str">
        <f t="shared" si="56"/>
        <v/>
      </c>
      <c r="AJ90" s="62">
        <f t="shared" si="57"/>
        <v>297</v>
      </c>
      <c r="AK90" s="59">
        <f t="shared" si="58"/>
        <v>79</v>
      </c>
      <c r="AM90" s="42" t="s">
        <v>38</v>
      </c>
      <c r="AN90" s="43" t="s">
        <v>15</v>
      </c>
      <c r="AO90" s="44">
        <v>60105</v>
      </c>
      <c r="AP90" s="44">
        <v>599200</v>
      </c>
      <c r="AQ90" s="45">
        <f t="shared" si="37"/>
        <v>0.10030874499332443</v>
      </c>
      <c r="AR90" s="46">
        <f t="shared" si="59"/>
        <v>106</v>
      </c>
      <c r="AS90" s="47" t="str">
        <f t="shared" si="60"/>
        <v/>
      </c>
      <c r="AT90" s="46" t="str">
        <f t="shared" si="61"/>
        <v/>
      </c>
      <c r="AU90" s="48" t="str">
        <f t="shared" si="63"/>
        <v/>
      </c>
      <c r="AV90" s="46" t="str">
        <f t="shared" si="38"/>
        <v/>
      </c>
      <c r="AX90" s="116" t="s">
        <v>15</v>
      </c>
      <c r="AY90" s="97">
        <v>599700</v>
      </c>
      <c r="AZ90" s="98">
        <v>100</v>
      </c>
      <c r="BA90" s="97">
        <v>374200</v>
      </c>
      <c r="BB90" s="98">
        <v>62.4</v>
      </c>
      <c r="BC90" s="187" t="b">
        <f t="shared" si="62"/>
        <v>1</v>
      </c>
    </row>
    <row r="91" spans="1:55" x14ac:dyDescent="0.2">
      <c r="A91" s="2" t="s">
        <v>896</v>
      </c>
      <c r="B91" s="2" t="str">
        <f>VLOOKUP(A91,'Auth Info'!A:B,2,FALSE)</f>
        <v>Northamptonshire</v>
      </c>
      <c r="C91" s="14" t="str">
        <f>VLOOKUP($A91,'Auth Info'!$A:$G,3,FALSE)</f>
        <v>Northamptonshire CC</v>
      </c>
      <c r="D91" s="121">
        <f>VLOOKUP($A91,'Auth Info'!$A:$G,4,FALSE)</f>
        <v>0</v>
      </c>
      <c r="E91" s="121" t="str">
        <f>VLOOKUP($A91,'Auth Info'!$A:$G,5,FALSE)</f>
        <v>Significant Rural</v>
      </c>
      <c r="F91" s="14" t="str">
        <f>VLOOKUP($A91,'Auth Info'!$A:$G,6,FALSE)</f>
        <v>County</v>
      </c>
      <c r="G91" s="14" t="str">
        <f>VLOOKUP($A91,'Auth Info'!$A:$G,7,FALSE)</f>
        <v>Upper</v>
      </c>
      <c r="H91" s="65">
        <f>VLOOKUP(A91,'1'!F:H,2,FALSE)</f>
        <v>460</v>
      </c>
      <c r="I91" s="66">
        <f t="shared" si="39"/>
        <v>48</v>
      </c>
      <c r="J91" s="67" t="str">
        <f t="shared" si="40"/>
        <v/>
      </c>
      <c r="K91" s="66" t="str">
        <f t="shared" si="41"/>
        <v/>
      </c>
      <c r="L91" s="67" t="str">
        <f t="shared" si="42"/>
        <v/>
      </c>
      <c r="M91" s="66" t="str">
        <f t="shared" si="43"/>
        <v/>
      </c>
      <c r="N91" s="60"/>
      <c r="O91" s="189">
        <f t="shared" si="44"/>
        <v>0.64700000000000002</v>
      </c>
      <c r="P91" s="74">
        <f t="shared" si="45"/>
        <v>77</v>
      </c>
      <c r="Q91" s="75" t="str">
        <f t="shared" si="46"/>
        <v/>
      </c>
      <c r="R91" s="74" t="str">
        <f t="shared" si="47"/>
        <v/>
      </c>
      <c r="S91" s="75" t="str">
        <f t="shared" si="34"/>
        <v/>
      </c>
      <c r="T91" s="74" t="str">
        <f t="shared" si="48"/>
        <v/>
      </c>
      <c r="U91" s="60"/>
      <c r="V91" s="80">
        <f>VLOOKUP(A91,'3'!A:C,3,FALSE)/100</f>
        <v>3.4000000000000002E-2</v>
      </c>
      <c r="W91" s="81">
        <f t="shared" si="49"/>
        <v>85</v>
      </c>
      <c r="X91" s="82" t="str">
        <f t="shared" si="50"/>
        <v/>
      </c>
      <c r="Y91" s="81" t="str">
        <f t="shared" si="51"/>
        <v/>
      </c>
      <c r="Z91" s="82" t="str">
        <f t="shared" si="35"/>
        <v/>
      </c>
      <c r="AA91" s="81" t="str">
        <f t="shared" si="52"/>
        <v/>
      </c>
      <c r="AB91" s="60"/>
      <c r="AC91" s="87">
        <f>VLOOKUP(A91,'4'!A:E,4,FALSE)/100</f>
        <v>0.19600000000000001</v>
      </c>
      <c r="AD91" s="88">
        <f t="shared" si="53"/>
        <v>134</v>
      </c>
      <c r="AE91" s="89" t="str">
        <f t="shared" si="54"/>
        <v/>
      </c>
      <c r="AF91" s="88" t="str">
        <f t="shared" si="55"/>
        <v/>
      </c>
      <c r="AG91" s="89" t="str">
        <f t="shared" si="36"/>
        <v/>
      </c>
      <c r="AH91" s="88" t="str">
        <f t="shared" si="56"/>
        <v/>
      </c>
      <c r="AJ91" s="62">
        <f t="shared" si="57"/>
        <v>307</v>
      </c>
      <c r="AK91" s="59">
        <f t="shared" si="58"/>
        <v>81</v>
      </c>
      <c r="AM91" s="42" t="s">
        <v>38</v>
      </c>
      <c r="AN91" s="43" t="s">
        <v>87</v>
      </c>
      <c r="AO91" s="44">
        <v>70791</v>
      </c>
      <c r="AP91" s="44">
        <v>685000</v>
      </c>
      <c r="AQ91" s="45">
        <f t="shared" si="37"/>
        <v>0.10334452554744526</v>
      </c>
      <c r="AR91" s="46">
        <f t="shared" si="59"/>
        <v>97</v>
      </c>
      <c r="AS91" s="47" t="str">
        <f t="shared" si="60"/>
        <v/>
      </c>
      <c r="AT91" s="46" t="str">
        <f t="shared" si="61"/>
        <v/>
      </c>
      <c r="AU91" s="48" t="str">
        <f t="shared" si="63"/>
        <v/>
      </c>
      <c r="AV91" s="46" t="str">
        <f t="shared" si="38"/>
        <v/>
      </c>
      <c r="AX91" s="116" t="s">
        <v>87</v>
      </c>
      <c r="AY91" s="97">
        <v>687300</v>
      </c>
      <c r="AZ91" s="98">
        <v>100</v>
      </c>
      <c r="BA91" s="97">
        <v>444500</v>
      </c>
      <c r="BB91" s="98">
        <v>64.7</v>
      </c>
      <c r="BC91" s="187" t="b">
        <f t="shared" si="62"/>
        <v>1</v>
      </c>
    </row>
    <row r="92" spans="1:55" x14ac:dyDescent="0.2">
      <c r="A92" s="57" t="s">
        <v>898</v>
      </c>
      <c r="B92" s="2" t="str">
        <f>VLOOKUP(A92,'Auth Info'!A:B,2,FALSE)</f>
        <v>Northumberland</v>
      </c>
      <c r="C92" s="14" t="str">
        <f>VLOOKUP($A92,'Auth Info'!$A:$G,3,FALSE)</f>
        <v>Northumberland CC (Former CC)</v>
      </c>
      <c r="D92" s="121" t="str">
        <f>VLOOKUP($A92,'Auth Info'!$A:$G,4,FALSE)</f>
        <v>Rural-50</v>
      </c>
      <c r="E92" s="121" t="str">
        <f>VLOOKUP($A92,'Auth Info'!$A:$G,5,FALSE)</f>
        <v>Predominantly Rural</v>
      </c>
      <c r="F92" s="14" t="str">
        <f>VLOOKUP($A92,'Auth Info'!$A:$G,6,FALSE)</f>
        <v>Unitary</v>
      </c>
      <c r="G92" s="14" t="str">
        <f>VLOOKUP($A92,'Auth Info'!$A:$G,7,FALSE)</f>
        <v>Upper</v>
      </c>
      <c r="H92" s="65">
        <f>VLOOKUP(A92,'1'!F:H,2,FALSE)</f>
        <v>425.4</v>
      </c>
      <c r="I92" s="66">
        <f t="shared" si="39"/>
        <v>13</v>
      </c>
      <c r="J92" s="67" t="str">
        <f t="shared" si="40"/>
        <v/>
      </c>
      <c r="K92" s="66" t="str">
        <f t="shared" si="41"/>
        <v/>
      </c>
      <c r="L92" s="67">
        <f t="shared" si="42"/>
        <v>425.4</v>
      </c>
      <c r="M92" s="66">
        <f t="shared" si="43"/>
        <v>6</v>
      </c>
      <c r="N92" s="60"/>
      <c r="O92" s="189">
        <f t="shared" si="44"/>
        <v>0.63</v>
      </c>
      <c r="P92" s="74">
        <f t="shared" si="45"/>
        <v>38</v>
      </c>
      <c r="Q92" s="75" t="str">
        <f t="shared" si="46"/>
        <v/>
      </c>
      <c r="R92" s="74" t="str">
        <f t="shared" si="47"/>
        <v/>
      </c>
      <c r="S92" s="75">
        <f t="shared" si="34"/>
        <v>0.63</v>
      </c>
      <c r="T92" s="74">
        <f t="shared" si="48"/>
        <v>17</v>
      </c>
      <c r="U92" s="60"/>
      <c r="V92" s="80">
        <f>VLOOKUP(A92,'3'!A:C,3,FALSE)/100</f>
        <v>3.9E-2</v>
      </c>
      <c r="W92" s="81">
        <f t="shared" si="49"/>
        <v>72</v>
      </c>
      <c r="X92" s="82" t="str">
        <f t="shared" si="50"/>
        <v/>
      </c>
      <c r="Y92" s="81" t="str">
        <f t="shared" si="51"/>
        <v/>
      </c>
      <c r="Z92" s="82">
        <f t="shared" si="35"/>
        <v>3.9E-2</v>
      </c>
      <c r="AA92" s="81">
        <f t="shared" si="52"/>
        <v>25</v>
      </c>
      <c r="AB92" s="60"/>
      <c r="AC92" s="87">
        <f>VLOOKUP(A92,'4'!A:E,4,FALSE)/100</f>
        <v>0.29399999999999998</v>
      </c>
      <c r="AD92" s="88">
        <f t="shared" si="53"/>
        <v>13</v>
      </c>
      <c r="AE92" s="89" t="str">
        <f t="shared" si="54"/>
        <v/>
      </c>
      <c r="AF92" s="88" t="str">
        <f t="shared" si="55"/>
        <v/>
      </c>
      <c r="AG92" s="89">
        <f t="shared" si="36"/>
        <v>0.29399999999999998</v>
      </c>
      <c r="AH92" s="88">
        <f t="shared" si="56"/>
        <v>4</v>
      </c>
      <c r="AJ92" s="62">
        <f t="shared" si="57"/>
        <v>182</v>
      </c>
      <c r="AK92" s="59">
        <f t="shared" si="58"/>
        <v>16</v>
      </c>
      <c r="AM92" s="42" t="s">
        <v>169</v>
      </c>
      <c r="AN92" s="43" t="s">
        <v>1</v>
      </c>
      <c r="AO92" s="44">
        <v>36945</v>
      </c>
      <c r="AP92" s="44">
        <v>311000</v>
      </c>
      <c r="AQ92" s="45">
        <f t="shared" si="37"/>
        <v>0.11879421221864951</v>
      </c>
      <c r="AR92" s="46">
        <f t="shared" si="59"/>
        <v>59</v>
      </c>
      <c r="AS92" s="47" t="str">
        <f t="shared" si="60"/>
        <v/>
      </c>
      <c r="AT92" s="46" t="str">
        <f t="shared" si="61"/>
        <v/>
      </c>
      <c r="AU92" s="48">
        <f t="shared" si="63"/>
        <v>0.11879421221864951</v>
      </c>
      <c r="AV92" s="46">
        <f t="shared" si="38"/>
        <v>29</v>
      </c>
      <c r="AX92" s="116" t="s">
        <v>1</v>
      </c>
      <c r="AY92" s="97">
        <v>312000</v>
      </c>
      <c r="AZ92" s="98">
        <v>100</v>
      </c>
      <c r="BA92" s="97">
        <v>196400</v>
      </c>
      <c r="BB92" s="98">
        <v>63</v>
      </c>
      <c r="BC92" s="187" t="b">
        <f t="shared" si="62"/>
        <v>1</v>
      </c>
    </row>
    <row r="93" spans="1:55" x14ac:dyDescent="0.2">
      <c r="A93" s="2" t="s">
        <v>901</v>
      </c>
      <c r="B93" s="2" t="str">
        <f>VLOOKUP(A93,'Auth Info'!A:B,2,FALSE)</f>
        <v>Nottingham</v>
      </c>
      <c r="C93" s="14" t="str">
        <f>VLOOKUP($A93,'Auth Info'!$A:$G,3,FALSE)</f>
        <v>Nottingham City</v>
      </c>
      <c r="D93" s="121" t="str">
        <f>VLOOKUP($A93,'Auth Info'!$A:$G,4,FALSE)</f>
        <v>LU</v>
      </c>
      <c r="E93" s="121" t="str">
        <f>VLOOKUP($A93,'Auth Info'!$A:$G,5,FALSE)</f>
        <v>Urban</v>
      </c>
      <c r="F93" s="14" t="str">
        <f>VLOOKUP($A93,'Auth Info'!$A:$G,6,FALSE)</f>
        <v>Unitary</v>
      </c>
      <c r="G93" s="14" t="str">
        <f>VLOOKUP($A93,'Auth Info'!$A:$G,7,FALSE)</f>
        <v>Upper</v>
      </c>
      <c r="H93" s="65">
        <f>VLOOKUP(A93,'1'!F:H,2,FALSE)</f>
        <v>455.9</v>
      </c>
      <c r="I93" s="66">
        <f t="shared" si="39"/>
        <v>45</v>
      </c>
      <c r="J93" s="67">
        <f t="shared" si="40"/>
        <v>455.9</v>
      </c>
      <c r="K93" s="66">
        <f t="shared" si="41"/>
        <v>27</v>
      </c>
      <c r="L93" s="67">
        <f t="shared" si="42"/>
        <v>455.9</v>
      </c>
      <c r="M93" s="66">
        <f t="shared" si="43"/>
        <v>16</v>
      </c>
      <c r="N93" s="60"/>
      <c r="O93" s="189">
        <f t="shared" si="44"/>
        <v>0.72299999999999998</v>
      </c>
      <c r="P93" s="74">
        <f t="shared" si="45"/>
        <v>141</v>
      </c>
      <c r="Q93" s="75">
        <f t="shared" si="46"/>
        <v>0.72299999999999998</v>
      </c>
      <c r="R93" s="74">
        <f t="shared" si="47"/>
        <v>96</v>
      </c>
      <c r="S93" s="75">
        <f t="shared" si="34"/>
        <v>0.72299999999999998</v>
      </c>
      <c r="T93" s="74">
        <f t="shared" si="48"/>
        <v>55</v>
      </c>
      <c r="U93" s="60"/>
      <c r="V93" s="80">
        <f>VLOOKUP(A93,'3'!A:C,3,FALSE)/100</f>
        <v>5.7000000000000002E-2</v>
      </c>
      <c r="W93" s="81">
        <f t="shared" si="49"/>
        <v>21</v>
      </c>
      <c r="X93" s="82">
        <f t="shared" si="50"/>
        <v>5.7000000000000002E-2</v>
      </c>
      <c r="Y93" s="81">
        <f t="shared" si="51"/>
        <v>20</v>
      </c>
      <c r="Z93" s="82">
        <f t="shared" si="35"/>
        <v>5.7000000000000002E-2</v>
      </c>
      <c r="AA93" s="81">
        <f t="shared" si="52"/>
        <v>8</v>
      </c>
      <c r="AB93" s="60"/>
      <c r="AC93" s="87">
        <f>VLOOKUP(A93,'4'!A:E,4,FALSE)/100</f>
        <v>0.28000000000000003</v>
      </c>
      <c r="AD93" s="88">
        <f t="shared" si="53"/>
        <v>27</v>
      </c>
      <c r="AE93" s="89">
        <f t="shared" si="54"/>
        <v>0.28000000000000003</v>
      </c>
      <c r="AF93" s="88">
        <f t="shared" si="55"/>
        <v>22</v>
      </c>
      <c r="AG93" s="89">
        <f t="shared" si="36"/>
        <v>0.28000000000000003</v>
      </c>
      <c r="AH93" s="88">
        <f t="shared" si="56"/>
        <v>8</v>
      </c>
      <c r="AJ93" s="62">
        <f t="shared" si="57"/>
        <v>212</v>
      </c>
      <c r="AK93" s="59">
        <f t="shared" si="58"/>
        <v>28</v>
      </c>
      <c r="AM93" s="42" t="s">
        <v>169</v>
      </c>
      <c r="AN93" s="43" t="s">
        <v>84</v>
      </c>
      <c r="AO93" s="44">
        <v>61422</v>
      </c>
      <c r="AP93" s="44">
        <v>292400</v>
      </c>
      <c r="AQ93" s="45">
        <f t="shared" si="37"/>
        <v>0.21006155950752395</v>
      </c>
      <c r="AR93" s="46">
        <f t="shared" si="59"/>
        <v>5</v>
      </c>
      <c r="AS93" s="47">
        <f t="shared" si="60"/>
        <v>0.21006155950752395</v>
      </c>
      <c r="AT93" s="46">
        <f t="shared" si="61"/>
        <v>5</v>
      </c>
      <c r="AU93" s="48">
        <f t="shared" si="63"/>
        <v>0.21006155950752395</v>
      </c>
      <c r="AV93" s="46">
        <f t="shared" si="38"/>
        <v>1</v>
      </c>
      <c r="AX93" s="116" t="s">
        <v>84</v>
      </c>
      <c r="AY93" s="97">
        <v>306700</v>
      </c>
      <c r="AZ93" s="98">
        <v>100</v>
      </c>
      <c r="BA93" s="97">
        <v>221900</v>
      </c>
      <c r="BB93" s="98">
        <v>72.3</v>
      </c>
      <c r="BC93" s="187" t="b">
        <f t="shared" si="62"/>
        <v>1</v>
      </c>
    </row>
    <row r="94" spans="1:55" x14ac:dyDescent="0.2">
      <c r="A94" s="2" t="s">
        <v>903</v>
      </c>
      <c r="B94" s="2" t="str">
        <f>VLOOKUP(A94,'Auth Info'!A:B,2,FALSE)</f>
        <v>Nottinghamshire</v>
      </c>
      <c r="C94" s="14" t="str">
        <f>VLOOKUP($A94,'Auth Info'!$A:$G,3,FALSE)</f>
        <v>Nottinghamshire CC</v>
      </c>
      <c r="D94" s="121">
        <f>VLOOKUP($A94,'Auth Info'!$A:$G,4,FALSE)</f>
        <v>0</v>
      </c>
      <c r="E94" s="121" t="str">
        <f>VLOOKUP($A94,'Auth Info'!$A:$G,5,FALSE)</f>
        <v>Significant Rural</v>
      </c>
      <c r="F94" s="14" t="str">
        <f>VLOOKUP($A94,'Auth Info'!$A:$G,6,FALSE)</f>
        <v>County</v>
      </c>
      <c r="G94" s="14" t="str">
        <f>VLOOKUP($A94,'Auth Info'!$A:$G,7,FALSE)</f>
        <v>Upper</v>
      </c>
      <c r="H94" s="65">
        <f>VLOOKUP(A94,'1'!F:H,2,FALSE)</f>
        <v>440.4</v>
      </c>
      <c r="I94" s="66">
        <f t="shared" si="39"/>
        <v>24</v>
      </c>
      <c r="J94" s="67" t="str">
        <f t="shared" si="40"/>
        <v/>
      </c>
      <c r="K94" s="66" t="str">
        <f t="shared" si="41"/>
        <v/>
      </c>
      <c r="L94" s="67" t="str">
        <f t="shared" si="42"/>
        <v/>
      </c>
      <c r="M94" s="66" t="str">
        <f t="shared" si="43"/>
        <v/>
      </c>
      <c r="N94" s="60"/>
      <c r="O94" s="189">
        <f t="shared" si="44"/>
        <v>0.64</v>
      </c>
      <c r="P94" s="74">
        <f t="shared" si="45"/>
        <v>60</v>
      </c>
      <c r="Q94" s="75" t="str">
        <f t="shared" si="46"/>
        <v/>
      </c>
      <c r="R94" s="74" t="str">
        <f t="shared" si="47"/>
        <v/>
      </c>
      <c r="S94" s="75" t="str">
        <f t="shared" si="34"/>
        <v/>
      </c>
      <c r="T94" s="74" t="str">
        <f t="shared" si="48"/>
        <v/>
      </c>
      <c r="U94" s="60"/>
      <c r="V94" s="80">
        <f>VLOOKUP(A94,'3'!A:C,3,FALSE)/100</f>
        <v>3.2000000000000001E-2</v>
      </c>
      <c r="W94" s="81">
        <f t="shared" si="49"/>
        <v>93</v>
      </c>
      <c r="X94" s="82" t="str">
        <f t="shared" si="50"/>
        <v/>
      </c>
      <c r="Y94" s="81" t="str">
        <f t="shared" si="51"/>
        <v/>
      </c>
      <c r="Z94" s="82" t="str">
        <f t="shared" si="35"/>
        <v/>
      </c>
      <c r="AA94" s="81" t="str">
        <f t="shared" si="52"/>
        <v/>
      </c>
      <c r="AB94" s="60"/>
      <c r="AC94" s="87">
        <f>VLOOKUP(A94,'4'!A:E,4,FALSE)/100</f>
        <v>0.27100000000000002</v>
      </c>
      <c r="AD94" s="88">
        <f t="shared" si="53"/>
        <v>37</v>
      </c>
      <c r="AE94" s="89" t="str">
        <f t="shared" si="54"/>
        <v/>
      </c>
      <c r="AF94" s="88" t="str">
        <f t="shared" si="55"/>
        <v/>
      </c>
      <c r="AG94" s="89" t="str">
        <f t="shared" si="36"/>
        <v/>
      </c>
      <c r="AH94" s="88" t="str">
        <f t="shared" si="56"/>
        <v/>
      </c>
      <c r="AJ94" s="62">
        <f t="shared" si="57"/>
        <v>292</v>
      </c>
      <c r="AK94" s="59">
        <f t="shared" si="58"/>
        <v>75</v>
      </c>
      <c r="AM94" s="42" t="s">
        <v>38</v>
      </c>
      <c r="AN94" s="43" t="s">
        <v>88</v>
      </c>
      <c r="AO94" s="44">
        <v>76664</v>
      </c>
      <c r="AP94" s="44">
        <v>776500</v>
      </c>
      <c r="AQ94" s="45">
        <f t="shared" si="37"/>
        <v>9.8730199613650996E-2</v>
      </c>
      <c r="AR94" s="46">
        <f t="shared" si="59"/>
        <v>115</v>
      </c>
      <c r="AS94" s="47" t="str">
        <f t="shared" si="60"/>
        <v/>
      </c>
      <c r="AT94" s="46" t="str">
        <f t="shared" si="61"/>
        <v/>
      </c>
      <c r="AU94" s="48" t="str">
        <f t="shared" si="63"/>
        <v/>
      </c>
      <c r="AV94" s="46" t="str">
        <f t="shared" si="38"/>
        <v/>
      </c>
      <c r="AX94" s="116" t="s">
        <v>88</v>
      </c>
      <c r="AY94" s="97">
        <v>779900</v>
      </c>
      <c r="AZ94" s="98">
        <v>100</v>
      </c>
      <c r="BA94" s="97">
        <v>499500</v>
      </c>
      <c r="BB94" s="98">
        <v>64</v>
      </c>
      <c r="BC94" s="187" t="b">
        <f t="shared" si="62"/>
        <v>1</v>
      </c>
    </row>
    <row r="95" spans="1:55" x14ac:dyDescent="0.2">
      <c r="A95" s="2" t="s">
        <v>906</v>
      </c>
      <c r="B95" s="2" t="str">
        <f>VLOOKUP(A95,'Auth Info'!A:B,2,FALSE)</f>
        <v>Oldham</v>
      </c>
      <c r="C95" s="14" t="str">
        <f>VLOOKUP($A95,'Auth Info'!$A:$G,3,FALSE)</f>
        <v>Oldham</v>
      </c>
      <c r="D95" s="121" t="str">
        <f>VLOOKUP($A95,'Auth Info'!$A:$G,4,FALSE)</f>
        <v>MU</v>
      </c>
      <c r="E95" s="121" t="str">
        <f>VLOOKUP($A95,'Auth Info'!$A:$G,5,FALSE)</f>
        <v>Urban</v>
      </c>
      <c r="F95" s="14" t="str">
        <f>VLOOKUP($A95,'Auth Info'!$A:$G,6,FALSE)</f>
        <v>Met</v>
      </c>
      <c r="G95" s="14" t="str">
        <f>VLOOKUP($A95,'Auth Info'!$A:$G,7,FALSE)</f>
        <v>Upper</v>
      </c>
      <c r="H95" s="65">
        <f>VLOOKUP(A95,'1'!F:H,2,FALSE)</f>
        <v>402</v>
      </c>
      <c r="I95" s="66">
        <f t="shared" si="39"/>
        <v>3</v>
      </c>
      <c r="J95" s="67">
        <f t="shared" si="40"/>
        <v>402</v>
      </c>
      <c r="K95" s="66">
        <f t="shared" si="41"/>
        <v>2</v>
      </c>
      <c r="L95" s="67" t="str">
        <f t="shared" si="42"/>
        <v/>
      </c>
      <c r="M95" s="66" t="str">
        <f t="shared" si="43"/>
        <v/>
      </c>
      <c r="N95" s="60"/>
      <c r="O95" s="189">
        <f t="shared" si="44"/>
        <v>0.628</v>
      </c>
      <c r="P95" s="74">
        <f t="shared" si="45"/>
        <v>31</v>
      </c>
      <c r="Q95" s="75">
        <f t="shared" si="46"/>
        <v>0.628</v>
      </c>
      <c r="R95" s="74">
        <f t="shared" si="47"/>
        <v>10</v>
      </c>
      <c r="S95" s="75" t="str">
        <f t="shared" si="34"/>
        <v/>
      </c>
      <c r="T95" s="74" t="str">
        <f t="shared" si="48"/>
        <v/>
      </c>
      <c r="U95" s="60"/>
      <c r="V95" s="80">
        <f>VLOOKUP(A95,'3'!A:C,3,FALSE)/100</f>
        <v>0.05</v>
      </c>
      <c r="W95" s="81">
        <f t="shared" si="49"/>
        <v>34</v>
      </c>
      <c r="X95" s="82">
        <f t="shared" si="50"/>
        <v>0.05</v>
      </c>
      <c r="Y95" s="81">
        <f t="shared" si="51"/>
        <v>33</v>
      </c>
      <c r="Z95" s="82" t="str">
        <f t="shared" si="35"/>
        <v/>
      </c>
      <c r="AA95" s="81" t="str">
        <f t="shared" si="52"/>
        <v/>
      </c>
      <c r="AB95" s="60"/>
      <c r="AC95" s="87">
        <f>VLOOKUP(A95,'4'!A:E,4,FALSE)/100</f>
        <v>0.27</v>
      </c>
      <c r="AD95" s="88">
        <f t="shared" si="53"/>
        <v>40</v>
      </c>
      <c r="AE95" s="89">
        <f t="shared" si="54"/>
        <v>0.27</v>
      </c>
      <c r="AF95" s="88">
        <f t="shared" si="55"/>
        <v>32</v>
      </c>
      <c r="AG95" s="89" t="str">
        <f t="shared" si="36"/>
        <v/>
      </c>
      <c r="AH95" s="88" t="str">
        <f t="shared" si="56"/>
        <v/>
      </c>
      <c r="AJ95" s="62">
        <f t="shared" si="57"/>
        <v>178</v>
      </c>
      <c r="AK95" s="59">
        <f t="shared" si="58"/>
        <v>14</v>
      </c>
      <c r="AM95" s="42" t="s">
        <v>169</v>
      </c>
      <c r="AN95" s="43" t="s">
        <v>57</v>
      </c>
      <c r="AO95" s="44">
        <v>21886</v>
      </c>
      <c r="AP95" s="44">
        <v>219700</v>
      </c>
      <c r="AQ95" s="45">
        <f t="shared" si="37"/>
        <v>9.9617660446062808E-2</v>
      </c>
      <c r="AR95" s="46">
        <f t="shared" si="59"/>
        <v>110</v>
      </c>
      <c r="AS95" s="47">
        <f t="shared" si="60"/>
        <v>9.9617660446062808E-2</v>
      </c>
      <c r="AT95" s="46">
        <f t="shared" si="61"/>
        <v>78</v>
      </c>
      <c r="AU95" s="48" t="str">
        <f t="shared" si="63"/>
        <v/>
      </c>
      <c r="AV95" s="46" t="str">
        <f t="shared" si="38"/>
        <v/>
      </c>
      <c r="AX95" s="116" t="s">
        <v>57</v>
      </c>
      <c r="AY95" s="97">
        <v>219800</v>
      </c>
      <c r="AZ95" s="98">
        <v>100</v>
      </c>
      <c r="BA95" s="97">
        <v>138000</v>
      </c>
      <c r="BB95" s="98">
        <v>62.8</v>
      </c>
      <c r="BC95" s="187" t="b">
        <f t="shared" si="62"/>
        <v>1</v>
      </c>
    </row>
    <row r="96" spans="1:55" x14ac:dyDescent="0.2">
      <c r="A96" s="57" t="s">
        <v>911</v>
      </c>
      <c r="B96" s="2" t="str">
        <f>VLOOKUP(A96,'Auth Info'!A:B,2,FALSE)</f>
        <v>Oxfordshire</v>
      </c>
      <c r="C96" s="14" t="str">
        <f>VLOOKUP($A96,'Auth Info'!$A:$G,3,FALSE)</f>
        <v>Oxfordshire CC</v>
      </c>
      <c r="D96" s="121">
        <f>VLOOKUP($A96,'Auth Info'!$A:$G,4,FALSE)</f>
        <v>0</v>
      </c>
      <c r="E96" s="121" t="str">
        <f>VLOOKUP($A96,'Auth Info'!$A:$G,5,FALSE)</f>
        <v>Predominantly Rural</v>
      </c>
      <c r="F96" s="14" t="str">
        <f>VLOOKUP($A96,'Auth Info'!$A:$G,6,FALSE)</f>
        <v>County</v>
      </c>
      <c r="G96" s="14" t="str">
        <f>VLOOKUP($A96,'Auth Info'!$A:$G,7,FALSE)</f>
        <v>Upper</v>
      </c>
      <c r="H96" s="65">
        <f>VLOOKUP(A96,'1'!F:H,2,FALSE)</f>
        <v>539.1</v>
      </c>
      <c r="I96" s="66">
        <f t="shared" si="39"/>
        <v>119</v>
      </c>
      <c r="J96" s="67" t="str">
        <f t="shared" si="40"/>
        <v/>
      </c>
      <c r="K96" s="66" t="str">
        <f t="shared" si="41"/>
        <v/>
      </c>
      <c r="L96" s="67" t="str">
        <f t="shared" si="42"/>
        <v/>
      </c>
      <c r="M96" s="66" t="str">
        <f t="shared" si="43"/>
        <v/>
      </c>
      <c r="N96" s="60"/>
      <c r="O96" s="189">
        <f t="shared" si="44"/>
        <v>0.65500000000000003</v>
      </c>
      <c r="P96" s="74">
        <f t="shared" si="45"/>
        <v>94</v>
      </c>
      <c r="Q96" s="75" t="str">
        <f t="shared" si="46"/>
        <v/>
      </c>
      <c r="R96" s="74" t="str">
        <f t="shared" si="47"/>
        <v/>
      </c>
      <c r="S96" s="75" t="str">
        <f t="shared" si="34"/>
        <v/>
      </c>
      <c r="T96" s="74" t="str">
        <f t="shared" si="48"/>
        <v/>
      </c>
      <c r="U96" s="60"/>
      <c r="V96" s="80">
        <f>VLOOKUP(A96,'3'!A:C,3,FALSE)/100</f>
        <v>1.8000000000000002E-2</v>
      </c>
      <c r="W96" s="81">
        <f t="shared" si="49"/>
        <v>144</v>
      </c>
      <c r="X96" s="82" t="str">
        <f t="shared" si="50"/>
        <v/>
      </c>
      <c r="Y96" s="81" t="str">
        <f t="shared" si="51"/>
        <v/>
      </c>
      <c r="Z96" s="82" t="str">
        <f t="shared" si="35"/>
        <v/>
      </c>
      <c r="AA96" s="81" t="str">
        <f t="shared" si="52"/>
        <v/>
      </c>
      <c r="AB96" s="60"/>
      <c r="AC96" s="87">
        <f>VLOOKUP(A96,'4'!A:E,4,FALSE)/100</f>
        <v>0.29399999999999998</v>
      </c>
      <c r="AD96" s="88">
        <f t="shared" si="53"/>
        <v>13</v>
      </c>
      <c r="AE96" s="89" t="str">
        <f t="shared" si="54"/>
        <v/>
      </c>
      <c r="AF96" s="88" t="str">
        <f t="shared" si="55"/>
        <v/>
      </c>
      <c r="AG96" s="89" t="str">
        <f t="shared" si="36"/>
        <v/>
      </c>
      <c r="AH96" s="88" t="str">
        <f t="shared" si="56"/>
        <v/>
      </c>
      <c r="AJ96" s="62">
        <f t="shared" si="57"/>
        <v>380</v>
      </c>
      <c r="AK96" s="59">
        <f t="shared" si="58"/>
        <v>118</v>
      </c>
      <c r="AM96" s="42" t="s">
        <v>38</v>
      </c>
      <c r="AN96" s="43" t="s">
        <v>5</v>
      </c>
      <c r="AO96" s="44">
        <v>96159</v>
      </c>
      <c r="AP96" s="50">
        <v>639800</v>
      </c>
      <c r="AQ96" s="45">
        <f t="shared" si="37"/>
        <v>0.15029540481400439</v>
      </c>
      <c r="AR96" s="46">
        <f t="shared" si="59"/>
        <v>23</v>
      </c>
      <c r="AS96" s="47" t="str">
        <f t="shared" si="60"/>
        <v/>
      </c>
      <c r="AT96" s="46" t="str">
        <f t="shared" si="61"/>
        <v/>
      </c>
      <c r="AU96" s="48" t="str">
        <f t="shared" si="63"/>
        <v/>
      </c>
      <c r="AV96" s="46" t="str">
        <f t="shared" si="38"/>
        <v/>
      </c>
      <c r="AX96" s="116" t="s">
        <v>5</v>
      </c>
      <c r="AY96" s="97">
        <v>648700</v>
      </c>
      <c r="AZ96" s="98">
        <v>100</v>
      </c>
      <c r="BA96" s="97">
        <v>425100</v>
      </c>
      <c r="BB96" s="98">
        <v>65.5</v>
      </c>
      <c r="BC96" s="187" t="b">
        <f t="shared" si="62"/>
        <v>1</v>
      </c>
    </row>
    <row r="97" spans="1:55" x14ac:dyDescent="0.2">
      <c r="A97" s="2" t="s">
        <v>917</v>
      </c>
      <c r="B97" s="2" t="str">
        <f>VLOOKUP(A97,'Auth Info'!A:B,2,FALSE)</f>
        <v>Peterborough</v>
      </c>
      <c r="C97" s="14" t="str">
        <f>VLOOKUP($A97,'Auth Info'!$A:$G,3,FALSE)</f>
        <v>Peterborough</v>
      </c>
      <c r="D97" s="121" t="str">
        <f>VLOOKUP($A97,'Auth Info'!$A:$G,4,FALSE)</f>
        <v>OU</v>
      </c>
      <c r="E97" s="121" t="str">
        <f>VLOOKUP($A97,'Auth Info'!$A:$G,5,FALSE)</f>
        <v>Urban</v>
      </c>
      <c r="F97" s="14" t="str">
        <f>VLOOKUP($A97,'Auth Info'!$A:$G,6,FALSE)</f>
        <v>Unitary</v>
      </c>
      <c r="G97" s="14" t="str">
        <f>VLOOKUP($A97,'Auth Info'!$A:$G,7,FALSE)</f>
        <v>Upper</v>
      </c>
      <c r="H97" s="65">
        <f>VLOOKUP(A97,'1'!F:H,2,FALSE)</f>
        <v>469.5</v>
      </c>
      <c r="I97" s="66">
        <f t="shared" si="39"/>
        <v>61</v>
      </c>
      <c r="J97" s="67">
        <f t="shared" si="40"/>
        <v>469.5</v>
      </c>
      <c r="K97" s="66">
        <f t="shared" si="41"/>
        <v>37</v>
      </c>
      <c r="L97" s="67">
        <f t="shared" si="42"/>
        <v>469.5</v>
      </c>
      <c r="M97" s="66">
        <f t="shared" si="43"/>
        <v>26</v>
      </c>
      <c r="N97" s="60"/>
      <c r="O97" s="189">
        <f t="shared" si="44"/>
        <v>0.65099999999999991</v>
      </c>
      <c r="P97" s="74">
        <f t="shared" si="45"/>
        <v>88</v>
      </c>
      <c r="Q97" s="75">
        <f t="shared" si="46"/>
        <v>0.65099999999999991</v>
      </c>
      <c r="R97" s="74">
        <f t="shared" si="47"/>
        <v>47</v>
      </c>
      <c r="S97" s="75">
        <f t="shared" si="34"/>
        <v>0.65099999999999991</v>
      </c>
      <c r="T97" s="74">
        <f t="shared" si="48"/>
        <v>30</v>
      </c>
      <c r="U97" s="60"/>
      <c r="V97" s="80">
        <f>VLOOKUP(A97,'3'!A:C,3,FALSE)/100</f>
        <v>4.8000000000000001E-2</v>
      </c>
      <c r="W97" s="81">
        <f t="shared" si="49"/>
        <v>42</v>
      </c>
      <c r="X97" s="82">
        <f t="shared" si="50"/>
        <v>4.8000000000000001E-2</v>
      </c>
      <c r="Y97" s="81">
        <f t="shared" si="51"/>
        <v>41</v>
      </c>
      <c r="Z97" s="82">
        <f t="shared" si="35"/>
        <v>4.8000000000000001E-2</v>
      </c>
      <c r="AA97" s="81">
        <f t="shared" si="52"/>
        <v>13</v>
      </c>
      <c r="AB97" s="60"/>
      <c r="AC97" s="87">
        <f>VLOOKUP(A97,'4'!A:E,4,FALSE)/100</f>
        <v>0.22</v>
      </c>
      <c r="AD97" s="88">
        <f t="shared" si="53"/>
        <v>112</v>
      </c>
      <c r="AE97" s="89">
        <f t="shared" si="54"/>
        <v>0.22</v>
      </c>
      <c r="AF97" s="88">
        <f t="shared" si="55"/>
        <v>78</v>
      </c>
      <c r="AG97" s="89">
        <f t="shared" si="36"/>
        <v>0.22</v>
      </c>
      <c r="AH97" s="88">
        <f t="shared" si="56"/>
        <v>42</v>
      </c>
      <c r="AJ97" s="62">
        <f t="shared" si="57"/>
        <v>230</v>
      </c>
      <c r="AK97" s="59">
        <f t="shared" si="58"/>
        <v>39</v>
      </c>
      <c r="AM97" s="42" t="s">
        <v>169</v>
      </c>
      <c r="AN97" s="43" t="s">
        <v>104</v>
      </c>
      <c r="AO97" s="44">
        <v>21747</v>
      </c>
      <c r="AP97" s="44">
        <v>164000</v>
      </c>
      <c r="AQ97" s="45">
        <f t="shared" si="37"/>
        <v>0.13260365853658537</v>
      </c>
      <c r="AR97" s="46">
        <f t="shared" si="59"/>
        <v>39</v>
      </c>
      <c r="AS97" s="47">
        <f t="shared" si="60"/>
        <v>0.13260365853658537</v>
      </c>
      <c r="AT97" s="46">
        <f t="shared" si="61"/>
        <v>35</v>
      </c>
      <c r="AU97" s="48">
        <f t="shared" si="63"/>
        <v>0.13260365853658537</v>
      </c>
      <c r="AV97" s="46">
        <f t="shared" si="38"/>
        <v>20</v>
      </c>
      <c r="AX97" s="116" t="s">
        <v>104</v>
      </c>
      <c r="AY97" s="97">
        <v>173400</v>
      </c>
      <c r="AZ97" s="98">
        <v>100</v>
      </c>
      <c r="BA97" s="97">
        <v>113000</v>
      </c>
      <c r="BB97" s="98">
        <v>65.099999999999994</v>
      </c>
      <c r="BC97" s="187" t="b">
        <f t="shared" si="62"/>
        <v>1</v>
      </c>
    </row>
    <row r="98" spans="1:55" x14ac:dyDescent="0.2">
      <c r="A98" s="2" t="s">
        <v>919</v>
      </c>
      <c r="B98" s="2" t="str">
        <f>VLOOKUP(A98,'Auth Info'!A:B,2,FALSE)</f>
        <v>Plymouth</v>
      </c>
      <c r="C98" s="14" t="str">
        <f>VLOOKUP($A98,'Auth Info'!$A:$G,3,FALSE)</f>
        <v>Plymouth</v>
      </c>
      <c r="D98" s="121" t="str">
        <f>VLOOKUP($A98,'Auth Info'!$A:$G,4,FALSE)</f>
        <v>OU</v>
      </c>
      <c r="E98" s="121" t="str">
        <f>VLOOKUP($A98,'Auth Info'!$A:$G,5,FALSE)</f>
        <v>Urban</v>
      </c>
      <c r="F98" s="14" t="str">
        <f>VLOOKUP($A98,'Auth Info'!$A:$G,6,FALSE)</f>
        <v>Unitary</v>
      </c>
      <c r="G98" s="14" t="str">
        <f>VLOOKUP($A98,'Auth Info'!$A:$G,7,FALSE)</f>
        <v>Upper</v>
      </c>
      <c r="H98" s="65">
        <f>VLOOKUP(A98,'1'!F:H,2,FALSE)</f>
        <v>468.9</v>
      </c>
      <c r="I98" s="66">
        <f t="shared" si="39"/>
        <v>60</v>
      </c>
      <c r="J98" s="67">
        <f t="shared" si="40"/>
        <v>468.9</v>
      </c>
      <c r="K98" s="66">
        <f t="shared" si="41"/>
        <v>36</v>
      </c>
      <c r="L98" s="67">
        <f t="shared" si="42"/>
        <v>468.9</v>
      </c>
      <c r="M98" s="66">
        <f t="shared" si="43"/>
        <v>25</v>
      </c>
      <c r="N98" s="60"/>
      <c r="O98" s="189">
        <f t="shared" si="44"/>
        <v>0.67200000000000004</v>
      </c>
      <c r="P98" s="74">
        <f t="shared" si="45"/>
        <v>114</v>
      </c>
      <c r="Q98" s="75">
        <f t="shared" si="46"/>
        <v>0.67200000000000004</v>
      </c>
      <c r="R98" s="74">
        <f t="shared" si="47"/>
        <v>69</v>
      </c>
      <c r="S98" s="75">
        <f t="shared" si="34"/>
        <v>0.67200000000000004</v>
      </c>
      <c r="T98" s="74">
        <f t="shared" si="48"/>
        <v>44</v>
      </c>
      <c r="U98" s="60"/>
      <c r="V98" s="80">
        <f>VLOOKUP(A98,'3'!A:C,3,FALSE)/100</f>
        <v>3.7999999999999999E-2</v>
      </c>
      <c r="W98" s="81">
        <f t="shared" si="49"/>
        <v>75</v>
      </c>
      <c r="X98" s="82">
        <f t="shared" si="50"/>
        <v>3.7999999999999999E-2</v>
      </c>
      <c r="Y98" s="81">
        <f t="shared" si="51"/>
        <v>68</v>
      </c>
      <c r="Z98" s="82">
        <f t="shared" si="35"/>
        <v>3.7999999999999999E-2</v>
      </c>
      <c r="AA98" s="81">
        <f t="shared" si="52"/>
        <v>27</v>
      </c>
      <c r="AB98" s="60"/>
      <c r="AC98" s="87">
        <f>VLOOKUP(A98,'4'!A:E,4,FALSE)/100</f>
        <v>0.29100000000000004</v>
      </c>
      <c r="AD98" s="88">
        <f t="shared" si="53"/>
        <v>15</v>
      </c>
      <c r="AE98" s="89">
        <f t="shared" si="54"/>
        <v>0.29100000000000004</v>
      </c>
      <c r="AF98" s="88">
        <f t="shared" si="55"/>
        <v>13</v>
      </c>
      <c r="AG98" s="89">
        <f t="shared" si="36"/>
        <v>0.29100000000000004</v>
      </c>
      <c r="AH98" s="88">
        <f t="shared" si="56"/>
        <v>5</v>
      </c>
      <c r="AJ98" s="62">
        <f t="shared" si="57"/>
        <v>264</v>
      </c>
      <c r="AK98" s="59">
        <f t="shared" si="58"/>
        <v>56</v>
      </c>
      <c r="AM98" s="42" t="s">
        <v>169</v>
      </c>
      <c r="AN98" s="43" t="s">
        <v>163</v>
      </c>
      <c r="AO98" s="44">
        <v>39485</v>
      </c>
      <c r="AP98" s="44">
        <v>252800</v>
      </c>
      <c r="AQ98" s="45">
        <f t="shared" si="37"/>
        <v>0.15619066455696204</v>
      </c>
      <c r="AR98" s="46">
        <f t="shared" si="59"/>
        <v>15</v>
      </c>
      <c r="AS98" s="47">
        <f t="shared" si="60"/>
        <v>0.15619066455696204</v>
      </c>
      <c r="AT98" s="46">
        <f t="shared" si="61"/>
        <v>15</v>
      </c>
      <c r="AU98" s="48">
        <f t="shared" si="63"/>
        <v>0.15619066455696204</v>
      </c>
      <c r="AV98" s="46">
        <f t="shared" si="38"/>
        <v>7</v>
      </c>
      <c r="AX98" s="116" t="s">
        <v>163</v>
      </c>
      <c r="AY98" s="97">
        <v>258700</v>
      </c>
      <c r="AZ98" s="98">
        <v>100</v>
      </c>
      <c r="BA98" s="97">
        <v>173800</v>
      </c>
      <c r="BB98" s="98">
        <v>67.2</v>
      </c>
      <c r="BC98" s="187" t="b">
        <f t="shared" si="62"/>
        <v>1</v>
      </c>
    </row>
    <row r="99" spans="1:55" x14ac:dyDescent="0.2">
      <c r="A99" s="2" t="s">
        <v>921</v>
      </c>
      <c r="B99" s="2" t="str">
        <f>VLOOKUP(A99,'Auth Info'!A:B,2,FALSE)</f>
        <v>Poole</v>
      </c>
      <c r="C99" s="14" t="str">
        <f>VLOOKUP($A99,'Auth Info'!$A:$G,3,FALSE)</f>
        <v>Poole</v>
      </c>
      <c r="D99" s="121" t="str">
        <f>VLOOKUP($A99,'Auth Info'!$A:$G,4,FALSE)</f>
        <v>LU</v>
      </c>
      <c r="E99" s="121" t="str">
        <f>VLOOKUP($A99,'Auth Info'!$A:$G,5,FALSE)</f>
        <v>Urban</v>
      </c>
      <c r="F99" s="14" t="str">
        <f>VLOOKUP($A99,'Auth Info'!$A:$G,6,FALSE)</f>
        <v>Unitary</v>
      </c>
      <c r="G99" s="14" t="str">
        <f>VLOOKUP($A99,'Auth Info'!$A:$G,7,FALSE)</f>
        <v>Upper</v>
      </c>
      <c r="H99" s="65">
        <f>VLOOKUP(A99,'1'!F:H,2,FALSE)</f>
        <v>500.4</v>
      </c>
      <c r="I99" s="66">
        <f t="shared" si="39"/>
        <v>95</v>
      </c>
      <c r="J99" s="67">
        <f t="shared" si="40"/>
        <v>500.4</v>
      </c>
      <c r="K99" s="66">
        <f t="shared" si="41"/>
        <v>56</v>
      </c>
      <c r="L99" s="67">
        <f t="shared" si="42"/>
        <v>500.4</v>
      </c>
      <c r="M99" s="66">
        <f t="shared" si="43"/>
        <v>39</v>
      </c>
      <c r="N99" s="60"/>
      <c r="O99" s="189">
        <f t="shared" si="44"/>
        <v>0.61399999999999999</v>
      </c>
      <c r="P99" s="74">
        <f t="shared" si="45"/>
        <v>12</v>
      </c>
      <c r="Q99" s="75">
        <f t="shared" si="46"/>
        <v>0.61399999999999999</v>
      </c>
      <c r="R99" s="74">
        <f t="shared" si="47"/>
        <v>2</v>
      </c>
      <c r="S99" s="75">
        <f t="shared" ref="S99:S130" si="64">IF($F99=$L$2,O99,"")</f>
        <v>0.61399999999999999</v>
      </c>
      <c r="T99" s="74">
        <f t="shared" si="48"/>
        <v>7</v>
      </c>
      <c r="U99" s="60"/>
      <c r="V99" s="80">
        <f>VLOOKUP(A99,'3'!A:C,3,FALSE)/100</f>
        <v>2.4E-2</v>
      </c>
      <c r="W99" s="81">
        <f t="shared" si="49"/>
        <v>129</v>
      </c>
      <c r="X99" s="82">
        <f t="shared" si="50"/>
        <v>2.4E-2</v>
      </c>
      <c r="Y99" s="81">
        <f t="shared" si="51"/>
        <v>98</v>
      </c>
      <c r="Z99" s="82">
        <f t="shared" ref="Z99:Z130" si="65">IF($F99=$L$2,V99,"")</f>
        <v>2.4E-2</v>
      </c>
      <c r="AA99" s="81">
        <f t="shared" si="52"/>
        <v>46</v>
      </c>
      <c r="AB99" s="60"/>
      <c r="AC99" s="87">
        <f>VLOOKUP(A99,'4'!A:E,4,FALSE)/100</f>
        <v>0.24399999999999999</v>
      </c>
      <c r="AD99" s="88">
        <f t="shared" si="53"/>
        <v>75</v>
      </c>
      <c r="AE99" s="89">
        <f t="shared" si="54"/>
        <v>0.24399999999999999</v>
      </c>
      <c r="AF99" s="88">
        <f t="shared" si="55"/>
        <v>56</v>
      </c>
      <c r="AG99" s="89">
        <f t="shared" ref="AG99:AG130" si="66">IF($F99=$L$2,AC99,"")</f>
        <v>0.24399999999999999</v>
      </c>
      <c r="AH99" s="88">
        <f t="shared" si="56"/>
        <v>28</v>
      </c>
      <c r="AJ99" s="62">
        <f t="shared" si="57"/>
        <v>264</v>
      </c>
      <c r="AK99" s="59">
        <f t="shared" si="58"/>
        <v>56</v>
      </c>
      <c r="AM99" s="42" t="s">
        <v>169</v>
      </c>
      <c r="AN99" s="43" t="s">
        <v>164</v>
      </c>
      <c r="AO99" s="44">
        <v>19341</v>
      </c>
      <c r="AP99" s="44">
        <v>138800</v>
      </c>
      <c r="AQ99" s="45">
        <f t="shared" ref="AQ99:AQ130" si="67">AO99/AP99</f>
        <v>0.1393443804034582</v>
      </c>
      <c r="AR99" s="46">
        <f t="shared" si="59"/>
        <v>28</v>
      </c>
      <c r="AS99" s="47">
        <f t="shared" si="60"/>
        <v>0.1393443804034582</v>
      </c>
      <c r="AT99" s="46">
        <f t="shared" si="61"/>
        <v>25</v>
      </c>
      <c r="AU99" s="48">
        <f t="shared" si="63"/>
        <v>0.1393443804034582</v>
      </c>
      <c r="AV99" s="46">
        <f t="shared" si="38"/>
        <v>15</v>
      </c>
      <c r="AX99" s="116" t="s">
        <v>164</v>
      </c>
      <c r="AY99" s="97">
        <v>142100</v>
      </c>
      <c r="AZ99" s="98">
        <v>100</v>
      </c>
      <c r="BA99" s="97">
        <v>87200</v>
      </c>
      <c r="BB99" s="98">
        <v>61.4</v>
      </c>
      <c r="BC99" s="187" t="b">
        <f t="shared" si="62"/>
        <v>1</v>
      </c>
    </row>
    <row r="100" spans="1:55" x14ac:dyDescent="0.2">
      <c r="A100" s="2" t="s">
        <v>923</v>
      </c>
      <c r="B100" s="2" t="str">
        <f>VLOOKUP(A100,'Auth Info'!A:B,2,FALSE)</f>
        <v>Portsmouth</v>
      </c>
      <c r="C100" s="14" t="str">
        <f>VLOOKUP($A100,'Auth Info'!$A:$G,3,FALSE)</f>
        <v>Portsmouth</v>
      </c>
      <c r="D100" s="121" t="str">
        <f>VLOOKUP($A100,'Auth Info'!$A:$G,4,FALSE)</f>
        <v>LU</v>
      </c>
      <c r="E100" s="121" t="str">
        <f>VLOOKUP($A100,'Auth Info'!$A:$G,5,FALSE)</f>
        <v>Urban</v>
      </c>
      <c r="F100" s="14" t="str">
        <f>VLOOKUP($A100,'Auth Info'!$A:$G,6,FALSE)</f>
        <v>Unitary</v>
      </c>
      <c r="G100" s="14" t="str">
        <f>VLOOKUP($A100,'Auth Info'!$A:$G,7,FALSE)</f>
        <v>Upper</v>
      </c>
      <c r="H100" s="65">
        <f>VLOOKUP(A100,'1'!F:H,2,FALSE)</f>
        <v>492.6</v>
      </c>
      <c r="I100" s="66">
        <f t="shared" si="39"/>
        <v>85</v>
      </c>
      <c r="J100" s="67">
        <f t="shared" si="40"/>
        <v>492.6</v>
      </c>
      <c r="K100" s="66">
        <f t="shared" si="41"/>
        <v>49</v>
      </c>
      <c r="L100" s="67">
        <f t="shared" si="42"/>
        <v>492.6</v>
      </c>
      <c r="M100" s="66">
        <f t="shared" si="43"/>
        <v>36</v>
      </c>
      <c r="N100" s="60"/>
      <c r="O100" s="189">
        <f t="shared" si="44"/>
        <v>0.7</v>
      </c>
      <c r="P100" s="74">
        <f t="shared" si="45"/>
        <v>132</v>
      </c>
      <c r="Q100" s="75">
        <f t="shared" si="46"/>
        <v>0.7</v>
      </c>
      <c r="R100" s="74">
        <f t="shared" si="47"/>
        <v>87</v>
      </c>
      <c r="S100" s="75">
        <f t="shared" si="64"/>
        <v>0.7</v>
      </c>
      <c r="T100" s="74">
        <f t="shared" si="48"/>
        <v>50</v>
      </c>
      <c r="U100" s="60"/>
      <c r="V100" s="80">
        <f>VLOOKUP(A100,'3'!A:C,3,FALSE)/100</f>
        <v>3.4000000000000002E-2</v>
      </c>
      <c r="W100" s="81">
        <f t="shared" si="49"/>
        <v>85</v>
      </c>
      <c r="X100" s="82">
        <f t="shared" si="50"/>
        <v>3.4000000000000002E-2</v>
      </c>
      <c r="Y100" s="81">
        <f t="shared" si="51"/>
        <v>77</v>
      </c>
      <c r="Z100" s="82">
        <f t="shared" si="65"/>
        <v>3.4000000000000002E-2</v>
      </c>
      <c r="AA100" s="81">
        <f t="shared" si="52"/>
        <v>34</v>
      </c>
      <c r="AB100" s="60"/>
      <c r="AC100" s="87">
        <f>VLOOKUP(A100,'4'!A:E,4,FALSE)/100</f>
        <v>0.32299999999999995</v>
      </c>
      <c r="AD100" s="88">
        <f t="shared" si="53"/>
        <v>2</v>
      </c>
      <c r="AE100" s="89">
        <f t="shared" si="54"/>
        <v>0.32299999999999995</v>
      </c>
      <c r="AF100" s="88">
        <f t="shared" si="55"/>
        <v>2</v>
      </c>
      <c r="AG100" s="89">
        <f t="shared" si="66"/>
        <v>0.32299999999999995</v>
      </c>
      <c r="AH100" s="88">
        <f t="shared" si="56"/>
        <v>1</v>
      </c>
      <c r="AJ100" s="62">
        <f t="shared" si="57"/>
        <v>314</v>
      </c>
      <c r="AK100" s="59">
        <f t="shared" si="58"/>
        <v>86</v>
      </c>
      <c r="AM100" s="42" t="s">
        <v>169</v>
      </c>
      <c r="AN100" s="43" t="s">
        <v>146</v>
      </c>
      <c r="AO100" s="44">
        <v>33942</v>
      </c>
      <c r="AP100" s="44">
        <v>200000</v>
      </c>
      <c r="AQ100" s="45">
        <f t="shared" si="67"/>
        <v>0.16971</v>
      </c>
      <c r="AR100" s="46">
        <f t="shared" si="59"/>
        <v>12</v>
      </c>
      <c r="AS100" s="47">
        <f t="shared" si="60"/>
        <v>0.16971</v>
      </c>
      <c r="AT100" s="46">
        <f t="shared" si="61"/>
        <v>12</v>
      </c>
      <c r="AU100" s="48">
        <f t="shared" si="63"/>
        <v>0.16971</v>
      </c>
      <c r="AV100" s="46">
        <f t="shared" si="38"/>
        <v>5</v>
      </c>
      <c r="AX100" s="116" t="s">
        <v>146</v>
      </c>
      <c r="AY100" s="97">
        <v>207100</v>
      </c>
      <c r="AZ100" s="98">
        <v>100</v>
      </c>
      <c r="BA100" s="97">
        <v>145000</v>
      </c>
      <c r="BB100" s="98">
        <v>70</v>
      </c>
      <c r="BC100" s="187" t="b">
        <f t="shared" si="62"/>
        <v>1</v>
      </c>
    </row>
    <row r="101" spans="1:55" x14ac:dyDescent="0.2">
      <c r="A101" s="2" t="s">
        <v>929</v>
      </c>
      <c r="B101" s="2" t="str">
        <f>VLOOKUP(A101,'Auth Info'!A:B,2,FALSE)</f>
        <v>Reading</v>
      </c>
      <c r="C101" s="14" t="str">
        <f>VLOOKUP($A101,'Auth Info'!$A:$G,3,FALSE)</f>
        <v>Reading</v>
      </c>
      <c r="D101" s="121" t="str">
        <f>VLOOKUP($A101,'Auth Info'!$A:$G,4,FALSE)</f>
        <v>LU</v>
      </c>
      <c r="E101" s="121" t="str">
        <f>VLOOKUP($A101,'Auth Info'!$A:$G,5,FALSE)</f>
        <v>Urban</v>
      </c>
      <c r="F101" s="14" t="str">
        <f>VLOOKUP($A101,'Auth Info'!$A:$G,6,FALSE)</f>
        <v>Unitary</v>
      </c>
      <c r="G101" s="14" t="str">
        <f>VLOOKUP($A101,'Auth Info'!$A:$G,7,FALSE)</f>
        <v>Upper</v>
      </c>
      <c r="H101" s="65">
        <f>VLOOKUP(A101,'1'!F:H,2,FALSE)</f>
        <v>582.5</v>
      </c>
      <c r="I101" s="66">
        <f t="shared" si="39"/>
        <v>132</v>
      </c>
      <c r="J101" s="67">
        <f t="shared" si="40"/>
        <v>582.5</v>
      </c>
      <c r="K101" s="66">
        <f t="shared" si="41"/>
        <v>88</v>
      </c>
      <c r="L101" s="67">
        <f t="shared" si="42"/>
        <v>582.5</v>
      </c>
      <c r="M101" s="66">
        <f t="shared" si="43"/>
        <v>50</v>
      </c>
      <c r="N101" s="60"/>
      <c r="O101" s="189">
        <f t="shared" si="44"/>
        <v>0.70299999999999996</v>
      </c>
      <c r="P101" s="74">
        <f t="shared" si="45"/>
        <v>136</v>
      </c>
      <c r="Q101" s="75">
        <f t="shared" si="46"/>
        <v>0.70299999999999996</v>
      </c>
      <c r="R101" s="74">
        <f t="shared" si="47"/>
        <v>91</v>
      </c>
      <c r="S101" s="75">
        <f t="shared" si="64"/>
        <v>0.70299999999999996</v>
      </c>
      <c r="T101" s="74">
        <f t="shared" si="48"/>
        <v>52</v>
      </c>
      <c r="U101" s="60"/>
      <c r="V101" s="80">
        <f>VLOOKUP(A101,'3'!A:C,3,FALSE)/100</f>
        <v>3.5000000000000003E-2</v>
      </c>
      <c r="W101" s="81">
        <f t="shared" si="49"/>
        <v>83</v>
      </c>
      <c r="X101" s="82">
        <f t="shared" si="50"/>
        <v>3.5000000000000003E-2</v>
      </c>
      <c r="Y101" s="81">
        <f t="shared" si="51"/>
        <v>75</v>
      </c>
      <c r="Z101" s="82">
        <f t="shared" si="65"/>
        <v>3.5000000000000003E-2</v>
      </c>
      <c r="AA101" s="81">
        <f t="shared" si="52"/>
        <v>32</v>
      </c>
      <c r="AB101" s="60"/>
      <c r="AC101" s="87">
        <f>VLOOKUP(A101,'4'!A:E,4,FALSE)/100</f>
        <v>0.21100000000000002</v>
      </c>
      <c r="AD101" s="88">
        <f t="shared" si="53"/>
        <v>119</v>
      </c>
      <c r="AE101" s="89">
        <f t="shared" si="54"/>
        <v>0.21100000000000002</v>
      </c>
      <c r="AF101" s="88">
        <f t="shared" si="55"/>
        <v>84</v>
      </c>
      <c r="AG101" s="89">
        <f t="shared" si="66"/>
        <v>0.21100000000000002</v>
      </c>
      <c r="AH101" s="88">
        <f t="shared" si="56"/>
        <v>44</v>
      </c>
      <c r="AJ101" s="62">
        <f t="shared" si="57"/>
        <v>373</v>
      </c>
      <c r="AK101" s="59">
        <f t="shared" si="58"/>
        <v>117</v>
      </c>
      <c r="AM101" s="42" t="s">
        <v>169</v>
      </c>
      <c r="AN101" s="43" t="s">
        <v>147</v>
      </c>
      <c r="AO101" s="44">
        <v>22059</v>
      </c>
      <c r="AP101" s="44">
        <v>145700</v>
      </c>
      <c r="AQ101" s="45">
        <f t="shared" si="67"/>
        <v>0.15140013726835963</v>
      </c>
      <c r="AR101" s="46">
        <f t="shared" si="59"/>
        <v>22</v>
      </c>
      <c r="AS101" s="47">
        <f t="shared" si="60"/>
        <v>0.15140013726835963</v>
      </c>
      <c r="AT101" s="46">
        <f t="shared" si="61"/>
        <v>21</v>
      </c>
      <c r="AU101" s="48">
        <f t="shared" si="63"/>
        <v>0.15140013726835963</v>
      </c>
      <c r="AV101" s="46">
        <f t="shared" si="38"/>
        <v>10</v>
      </c>
      <c r="AX101" s="116" t="s">
        <v>147</v>
      </c>
      <c r="AY101" s="97">
        <v>154200</v>
      </c>
      <c r="AZ101" s="98">
        <v>100</v>
      </c>
      <c r="BA101" s="97">
        <v>108500</v>
      </c>
      <c r="BB101" s="98">
        <v>70.3</v>
      </c>
      <c r="BC101" s="187" t="b">
        <f t="shared" si="62"/>
        <v>1</v>
      </c>
    </row>
    <row r="102" spans="1:55" x14ac:dyDescent="0.2">
      <c r="A102" s="2" t="s">
        <v>931</v>
      </c>
      <c r="B102" s="2" t="str">
        <f>VLOOKUP(A102,'Auth Info'!A:B,2,FALSE)</f>
        <v>Redbridge</v>
      </c>
      <c r="C102" s="14" t="str">
        <f>VLOOKUP($A102,'Auth Info'!$A:$G,3,FALSE)</f>
        <v>Redbridge</v>
      </c>
      <c r="D102" s="121" t="str">
        <f>VLOOKUP($A102,'Auth Info'!$A:$G,4,FALSE)</f>
        <v>MU</v>
      </c>
      <c r="E102" s="121" t="str">
        <f>VLOOKUP($A102,'Auth Info'!$A:$G,5,FALSE)</f>
        <v>Urban</v>
      </c>
      <c r="F102" s="14" t="str">
        <f>VLOOKUP($A102,'Auth Info'!$A:$G,6,FALSE)</f>
        <v>London</v>
      </c>
      <c r="G102" s="14" t="str">
        <f>VLOOKUP($A102,'Auth Info'!$A:$G,7,FALSE)</f>
        <v>Upper</v>
      </c>
      <c r="H102" s="65">
        <f>VLOOKUP(A102,'1'!F:H,2,FALSE)</f>
        <v>583.6</v>
      </c>
      <c r="I102" s="66">
        <f t="shared" si="39"/>
        <v>134</v>
      </c>
      <c r="J102" s="67">
        <f t="shared" si="40"/>
        <v>583.6</v>
      </c>
      <c r="K102" s="66">
        <f t="shared" si="41"/>
        <v>90</v>
      </c>
      <c r="L102" s="67" t="str">
        <f t="shared" si="42"/>
        <v/>
      </c>
      <c r="M102" s="66" t="str">
        <f t="shared" si="43"/>
        <v/>
      </c>
      <c r="N102" s="60"/>
      <c r="O102" s="189">
        <f t="shared" si="44"/>
        <v>0.65900000000000003</v>
      </c>
      <c r="P102" s="74">
        <f t="shared" si="45"/>
        <v>101</v>
      </c>
      <c r="Q102" s="75">
        <f t="shared" si="46"/>
        <v>0.65900000000000003</v>
      </c>
      <c r="R102" s="74">
        <f t="shared" si="47"/>
        <v>56</v>
      </c>
      <c r="S102" s="75" t="str">
        <f t="shared" si="64"/>
        <v/>
      </c>
      <c r="T102" s="74" t="str">
        <f t="shared" si="48"/>
        <v/>
      </c>
      <c r="U102" s="60"/>
      <c r="V102" s="80">
        <f>VLOOKUP(A102,'3'!A:C,3,FALSE)/100</f>
        <v>3.7999999999999999E-2</v>
      </c>
      <c r="W102" s="81">
        <f t="shared" si="49"/>
        <v>75</v>
      </c>
      <c r="X102" s="82">
        <f t="shared" si="50"/>
        <v>3.7999999999999999E-2</v>
      </c>
      <c r="Y102" s="81">
        <f t="shared" si="51"/>
        <v>68</v>
      </c>
      <c r="Z102" s="82" t="str">
        <f t="shared" si="65"/>
        <v/>
      </c>
      <c r="AA102" s="81" t="str">
        <f t="shared" si="52"/>
        <v/>
      </c>
      <c r="AB102" s="60"/>
      <c r="AC102" s="87">
        <f>VLOOKUP(A102,'4'!A:E,4,FALSE)/100</f>
        <v>0.222</v>
      </c>
      <c r="AD102" s="88">
        <f t="shared" si="53"/>
        <v>110</v>
      </c>
      <c r="AE102" s="89">
        <f t="shared" si="54"/>
        <v>0.222</v>
      </c>
      <c r="AF102" s="88">
        <f t="shared" si="55"/>
        <v>77</v>
      </c>
      <c r="AG102" s="89" t="str">
        <f t="shared" si="66"/>
        <v/>
      </c>
      <c r="AH102" s="88" t="str">
        <f t="shared" si="56"/>
        <v/>
      </c>
      <c r="AJ102" s="62">
        <f t="shared" si="57"/>
        <v>437</v>
      </c>
      <c r="AK102" s="59">
        <f t="shared" si="58"/>
        <v>135</v>
      </c>
      <c r="AM102" s="42" t="s">
        <v>169</v>
      </c>
      <c r="AN102" s="43" t="s">
        <v>138</v>
      </c>
      <c r="AO102" s="44">
        <v>23729</v>
      </c>
      <c r="AP102" s="44">
        <v>257600</v>
      </c>
      <c r="AQ102" s="45">
        <f t="shared" si="67"/>
        <v>9.2115683229813658E-2</v>
      </c>
      <c r="AR102" s="46">
        <f t="shared" si="59"/>
        <v>127</v>
      </c>
      <c r="AS102" s="47">
        <f t="shared" si="60"/>
        <v>9.2115683229813658E-2</v>
      </c>
      <c r="AT102" s="46">
        <f t="shared" si="61"/>
        <v>86</v>
      </c>
      <c r="AU102" s="48" t="str">
        <f t="shared" si="63"/>
        <v/>
      </c>
      <c r="AV102" s="46" t="str">
        <f t="shared" si="38"/>
        <v/>
      </c>
      <c r="AX102" s="116" t="s">
        <v>138</v>
      </c>
      <c r="AY102" s="97">
        <v>270500</v>
      </c>
      <c r="AZ102" s="98">
        <v>100</v>
      </c>
      <c r="BA102" s="97">
        <v>178200</v>
      </c>
      <c r="BB102" s="98">
        <v>65.900000000000006</v>
      </c>
      <c r="BC102" s="187" t="b">
        <f t="shared" si="62"/>
        <v>1</v>
      </c>
    </row>
    <row r="103" spans="1:55" x14ac:dyDescent="0.2">
      <c r="A103" s="2" t="s">
        <v>933</v>
      </c>
      <c r="B103" s="2" t="str">
        <f>VLOOKUP(A103,'Auth Info'!A:B,2,FALSE)</f>
        <v>Redcar and Cleveland</v>
      </c>
      <c r="C103" s="14" t="str">
        <f>VLOOKUP($A103,'Auth Info'!$A:$G,3,FALSE)</f>
        <v>Redcar and Cleveland</v>
      </c>
      <c r="D103" s="121" t="str">
        <f>VLOOKUP($A103,'Auth Info'!$A:$G,4,FALSE)</f>
        <v>Significant Rural</v>
      </c>
      <c r="E103" s="121" t="str">
        <f>VLOOKUP($A103,'Auth Info'!$A:$G,5,FALSE)</f>
        <v>Significant Rural</v>
      </c>
      <c r="F103" s="14" t="str">
        <f>VLOOKUP($A103,'Auth Info'!$A:$G,6,FALSE)</f>
        <v>Unitary</v>
      </c>
      <c r="G103" s="14" t="str">
        <f>VLOOKUP($A103,'Auth Info'!$A:$G,7,FALSE)</f>
        <v>Upper</v>
      </c>
      <c r="H103" s="65">
        <f>VLOOKUP(A103,'1'!F:H,2,FALSE)</f>
        <v>488.1</v>
      </c>
      <c r="I103" s="66">
        <f t="shared" si="39"/>
        <v>79</v>
      </c>
      <c r="J103" s="67" t="str">
        <f t="shared" si="40"/>
        <v/>
      </c>
      <c r="K103" s="66" t="str">
        <f t="shared" si="41"/>
        <v/>
      </c>
      <c r="L103" s="67">
        <f t="shared" si="42"/>
        <v>488.1</v>
      </c>
      <c r="M103" s="66">
        <f t="shared" si="43"/>
        <v>34</v>
      </c>
      <c r="N103" s="60"/>
      <c r="O103" s="189">
        <f t="shared" si="44"/>
        <v>0.628</v>
      </c>
      <c r="P103" s="74">
        <f t="shared" si="45"/>
        <v>31</v>
      </c>
      <c r="Q103" s="75" t="str">
        <f t="shared" si="46"/>
        <v/>
      </c>
      <c r="R103" s="74" t="str">
        <f t="shared" si="47"/>
        <v/>
      </c>
      <c r="S103" s="75">
        <f t="shared" si="64"/>
        <v>0.628</v>
      </c>
      <c r="T103" s="74">
        <f t="shared" si="48"/>
        <v>14</v>
      </c>
      <c r="U103" s="60"/>
      <c r="V103" s="80">
        <f>VLOOKUP(A103,'3'!A:C,3,FALSE)/100</f>
        <v>6.4000000000000001E-2</v>
      </c>
      <c r="W103" s="81">
        <f t="shared" si="49"/>
        <v>11</v>
      </c>
      <c r="X103" s="82" t="str">
        <f t="shared" si="50"/>
        <v/>
      </c>
      <c r="Y103" s="81" t="str">
        <f t="shared" si="51"/>
        <v/>
      </c>
      <c r="Z103" s="82">
        <f t="shared" si="65"/>
        <v>6.4000000000000001E-2</v>
      </c>
      <c r="AA103" s="81">
        <f t="shared" si="52"/>
        <v>4</v>
      </c>
      <c r="AB103" s="60"/>
      <c r="AC103" s="87">
        <f>VLOOKUP(A103,'4'!A:E,4,FALSE)/100</f>
        <v>0.27500000000000002</v>
      </c>
      <c r="AD103" s="88">
        <f t="shared" si="53"/>
        <v>30</v>
      </c>
      <c r="AE103" s="89" t="str">
        <f t="shared" si="54"/>
        <v/>
      </c>
      <c r="AF103" s="88" t="str">
        <f t="shared" si="55"/>
        <v/>
      </c>
      <c r="AG103" s="89">
        <f t="shared" si="66"/>
        <v>0.27500000000000002</v>
      </c>
      <c r="AH103" s="88">
        <f t="shared" si="56"/>
        <v>9</v>
      </c>
      <c r="AJ103" s="62">
        <f t="shared" si="57"/>
        <v>260</v>
      </c>
      <c r="AK103" s="59">
        <f t="shared" si="58"/>
        <v>55</v>
      </c>
      <c r="AM103" s="42" t="s">
        <v>169</v>
      </c>
      <c r="AN103" s="43" t="s">
        <v>42</v>
      </c>
      <c r="AO103" s="44">
        <v>11295</v>
      </c>
      <c r="AP103" s="44">
        <v>139500</v>
      </c>
      <c r="AQ103" s="45">
        <f t="shared" si="67"/>
        <v>8.0967741935483867E-2</v>
      </c>
      <c r="AR103" s="46">
        <f t="shared" si="59"/>
        <v>139</v>
      </c>
      <c r="AS103" s="47" t="str">
        <f t="shared" si="60"/>
        <v/>
      </c>
      <c r="AT103" s="46" t="str">
        <f t="shared" si="61"/>
        <v/>
      </c>
      <c r="AU103" s="48">
        <f t="shared" si="63"/>
        <v>8.0967741935483867E-2</v>
      </c>
      <c r="AV103" s="46">
        <f t="shared" si="38"/>
        <v>51</v>
      </c>
      <c r="AX103" s="116" t="s">
        <v>42</v>
      </c>
      <c r="AY103" s="97">
        <v>137400</v>
      </c>
      <c r="AZ103" s="98">
        <v>100</v>
      </c>
      <c r="BA103" s="97">
        <v>86300</v>
      </c>
      <c r="BB103" s="98">
        <v>62.8</v>
      </c>
      <c r="BC103" s="187" t="b">
        <f t="shared" si="62"/>
        <v>1</v>
      </c>
    </row>
    <row r="104" spans="1:55" x14ac:dyDescent="0.2">
      <c r="A104" s="2" t="s">
        <v>942</v>
      </c>
      <c r="B104" s="2" t="str">
        <f>VLOOKUP(A104,'Auth Info'!A:B,2,FALSE)</f>
        <v>Richmond upon Thames</v>
      </c>
      <c r="C104" s="14" t="str">
        <f>VLOOKUP($A104,'Auth Info'!$A:$G,3,FALSE)</f>
        <v>Richmond upon Thames</v>
      </c>
      <c r="D104" s="121" t="str">
        <f>VLOOKUP($A104,'Auth Info'!$A:$G,4,FALSE)</f>
        <v>MU</v>
      </c>
      <c r="E104" s="121" t="str">
        <f>VLOOKUP($A104,'Auth Info'!$A:$G,5,FALSE)</f>
        <v>Urban</v>
      </c>
      <c r="F104" s="14" t="str">
        <f>VLOOKUP($A104,'Auth Info'!$A:$G,6,FALSE)</f>
        <v>London</v>
      </c>
      <c r="G104" s="14" t="str">
        <f>VLOOKUP($A104,'Auth Info'!$A:$G,7,FALSE)</f>
        <v>Upper</v>
      </c>
      <c r="H104" s="65">
        <f>VLOOKUP(A104,'1'!F:H,2,FALSE)</f>
        <v>576.70000000000005</v>
      </c>
      <c r="I104" s="66">
        <f t="shared" si="39"/>
        <v>130</v>
      </c>
      <c r="J104" s="67">
        <f t="shared" si="40"/>
        <v>576.70000000000005</v>
      </c>
      <c r="K104" s="66">
        <f t="shared" si="41"/>
        <v>86</v>
      </c>
      <c r="L104" s="67" t="str">
        <f t="shared" si="42"/>
        <v/>
      </c>
      <c r="M104" s="66" t="str">
        <f t="shared" si="43"/>
        <v/>
      </c>
      <c r="N104" s="60"/>
      <c r="O104" s="189">
        <f t="shared" si="44"/>
        <v>0.67299999999999993</v>
      </c>
      <c r="P104" s="74">
        <f t="shared" si="45"/>
        <v>115</v>
      </c>
      <c r="Q104" s="75">
        <f t="shared" si="46"/>
        <v>0.67299999999999993</v>
      </c>
      <c r="R104" s="74">
        <f t="shared" si="47"/>
        <v>70</v>
      </c>
      <c r="S104" s="75" t="str">
        <f t="shared" si="64"/>
        <v/>
      </c>
      <c r="T104" s="74" t="str">
        <f t="shared" si="48"/>
        <v/>
      </c>
      <c r="U104" s="60"/>
      <c r="V104" s="80">
        <f>VLOOKUP(A104,'3'!A:C,3,FALSE)/100</f>
        <v>1.6E-2</v>
      </c>
      <c r="W104" s="81">
        <f t="shared" si="49"/>
        <v>148</v>
      </c>
      <c r="X104" s="82">
        <f t="shared" si="50"/>
        <v>1.6E-2</v>
      </c>
      <c r="Y104" s="81">
        <f t="shared" si="51"/>
        <v>104</v>
      </c>
      <c r="Z104" s="82" t="str">
        <f t="shared" si="65"/>
        <v/>
      </c>
      <c r="AA104" s="81" t="str">
        <f t="shared" si="52"/>
        <v/>
      </c>
      <c r="AB104" s="60"/>
      <c r="AC104" s="87">
        <f>VLOOKUP(A104,'4'!A:E,4,FALSE)/100</f>
        <v>0.184</v>
      </c>
      <c r="AD104" s="88">
        <f t="shared" si="53"/>
        <v>141</v>
      </c>
      <c r="AE104" s="89">
        <f t="shared" si="54"/>
        <v>0.184</v>
      </c>
      <c r="AF104" s="88">
        <f t="shared" si="55"/>
        <v>97</v>
      </c>
      <c r="AG104" s="89" t="str">
        <f t="shared" si="66"/>
        <v/>
      </c>
      <c r="AH104" s="88" t="str">
        <f t="shared" si="56"/>
        <v/>
      </c>
      <c r="AJ104" s="62">
        <f t="shared" si="57"/>
        <v>523</v>
      </c>
      <c r="AK104" s="59">
        <f t="shared" si="58"/>
        <v>150</v>
      </c>
      <c r="AM104" s="42" t="s">
        <v>169</v>
      </c>
      <c r="AN104" s="43" t="s">
        <v>139</v>
      </c>
      <c r="AO104" s="44">
        <v>16330</v>
      </c>
      <c r="AP104" s="44">
        <v>180100</v>
      </c>
      <c r="AQ104" s="45">
        <f t="shared" si="67"/>
        <v>9.0671848972792887E-2</v>
      </c>
      <c r="AR104" s="46">
        <f t="shared" si="59"/>
        <v>130</v>
      </c>
      <c r="AS104" s="47">
        <f t="shared" si="60"/>
        <v>9.0671848972792887E-2</v>
      </c>
      <c r="AT104" s="46">
        <f t="shared" si="61"/>
        <v>89</v>
      </c>
      <c r="AU104" s="48" t="str">
        <f t="shared" si="63"/>
        <v/>
      </c>
      <c r="AV104" s="46" t="str">
        <f t="shared" si="38"/>
        <v/>
      </c>
      <c r="AX104" s="116" t="s">
        <v>139</v>
      </c>
      <c r="AY104" s="97">
        <v>190900</v>
      </c>
      <c r="AZ104" s="98">
        <v>100</v>
      </c>
      <c r="BA104" s="97">
        <v>128600</v>
      </c>
      <c r="BB104" s="98">
        <v>67.3</v>
      </c>
      <c r="BC104" s="187" t="b">
        <f t="shared" si="62"/>
        <v>1</v>
      </c>
    </row>
    <row r="105" spans="1:55" x14ac:dyDescent="0.2">
      <c r="A105" s="2" t="s">
        <v>945</v>
      </c>
      <c r="B105" s="2" t="str">
        <f>VLOOKUP(A105,'Auth Info'!A:B,2,FALSE)</f>
        <v>Rochdale</v>
      </c>
      <c r="C105" s="14" t="str">
        <f>VLOOKUP($A105,'Auth Info'!$A:$G,3,FALSE)</f>
        <v>Rochdale</v>
      </c>
      <c r="D105" s="121" t="str">
        <f>VLOOKUP($A105,'Auth Info'!$A:$G,4,FALSE)</f>
        <v>MU</v>
      </c>
      <c r="E105" s="121" t="str">
        <f>VLOOKUP($A105,'Auth Info'!$A:$G,5,FALSE)</f>
        <v>Urban</v>
      </c>
      <c r="F105" s="14" t="str">
        <f>VLOOKUP($A105,'Auth Info'!$A:$G,6,FALSE)</f>
        <v>Met</v>
      </c>
      <c r="G105" s="14" t="str">
        <f>VLOOKUP($A105,'Auth Info'!$A:$G,7,FALSE)</f>
        <v>Upper</v>
      </c>
      <c r="H105" s="65">
        <f>VLOOKUP(A105,'1'!F:H,2,FALSE)</f>
        <v>419.7</v>
      </c>
      <c r="I105" s="66">
        <f t="shared" si="39"/>
        <v>9</v>
      </c>
      <c r="J105" s="67">
        <f t="shared" si="40"/>
        <v>419.7</v>
      </c>
      <c r="K105" s="66">
        <f t="shared" si="41"/>
        <v>6</v>
      </c>
      <c r="L105" s="67" t="str">
        <f t="shared" si="42"/>
        <v/>
      </c>
      <c r="M105" s="66" t="str">
        <f t="shared" si="43"/>
        <v/>
      </c>
      <c r="N105" s="60"/>
      <c r="O105" s="189">
        <f t="shared" si="44"/>
        <v>0.63900000000000001</v>
      </c>
      <c r="P105" s="74">
        <f t="shared" si="45"/>
        <v>58</v>
      </c>
      <c r="Q105" s="75">
        <f t="shared" si="46"/>
        <v>0.63900000000000001</v>
      </c>
      <c r="R105" s="74">
        <f t="shared" si="47"/>
        <v>25</v>
      </c>
      <c r="S105" s="75" t="str">
        <f t="shared" si="64"/>
        <v/>
      </c>
      <c r="T105" s="74" t="str">
        <f t="shared" si="48"/>
        <v/>
      </c>
      <c r="U105" s="60"/>
      <c r="V105" s="80">
        <f>VLOOKUP(A105,'3'!A:C,3,FALSE)/100</f>
        <v>5.4000000000000006E-2</v>
      </c>
      <c r="W105" s="81">
        <f t="shared" si="49"/>
        <v>24</v>
      </c>
      <c r="X105" s="82">
        <f t="shared" si="50"/>
        <v>5.4000000000000006E-2</v>
      </c>
      <c r="Y105" s="81">
        <f t="shared" si="51"/>
        <v>23</v>
      </c>
      <c r="Z105" s="82" t="str">
        <f t="shared" si="65"/>
        <v/>
      </c>
      <c r="AA105" s="81" t="str">
        <f t="shared" si="52"/>
        <v/>
      </c>
      <c r="AB105" s="60"/>
      <c r="AC105" s="87">
        <f>VLOOKUP(A105,'4'!A:E,4,FALSE)/100</f>
        <v>0.26800000000000002</v>
      </c>
      <c r="AD105" s="88">
        <f t="shared" si="53"/>
        <v>45</v>
      </c>
      <c r="AE105" s="89">
        <f t="shared" si="54"/>
        <v>0.26800000000000002</v>
      </c>
      <c r="AF105" s="88">
        <f t="shared" si="55"/>
        <v>37</v>
      </c>
      <c r="AG105" s="89" t="str">
        <f t="shared" si="66"/>
        <v/>
      </c>
      <c r="AH105" s="88" t="str">
        <f t="shared" si="56"/>
        <v/>
      </c>
      <c r="AJ105" s="62">
        <f t="shared" si="57"/>
        <v>222</v>
      </c>
      <c r="AK105" s="59">
        <f t="shared" si="58"/>
        <v>34</v>
      </c>
      <c r="AM105" s="42" t="s">
        <v>169</v>
      </c>
      <c r="AN105" s="43" t="s">
        <v>58</v>
      </c>
      <c r="AO105" s="44">
        <v>18641</v>
      </c>
      <c r="AP105" s="44">
        <v>206300</v>
      </c>
      <c r="AQ105" s="45">
        <f t="shared" si="67"/>
        <v>9.0358700920988855E-2</v>
      </c>
      <c r="AR105" s="46">
        <f t="shared" si="59"/>
        <v>131</v>
      </c>
      <c r="AS105" s="47">
        <f t="shared" si="60"/>
        <v>9.0358700920988855E-2</v>
      </c>
      <c r="AT105" s="46">
        <f t="shared" si="61"/>
        <v>90</v>
      </c>
      <c r="AU105" s="48" t="str">
        <f t="shared" si="63"/>
        <v/>
      </c>
      <c r="AV105" s="46" t="str">
        <f t="shared" si="38"/>
        <v/>
      </c>
      <c r="AX105" s="116" t="s">
        <v>58</v>
      </c>
      <c r="AY105" s="97">
        <v>205200</v>
      </c>
      <c r="AZ105" s="98">
        <v>100</v>
      </c>
      <c r="BA105" s="97">
        <v>131100</v>
      </c>
      <c r="BB105" s="98">
        <v>63.9</v>
      </c>
      <c r="BC105" s="187" t="b">
        <f t="shared" si="62"/>
        <v>1</v>
      </c>
    </row>
    <row r="106" spans="1:55" x14ac:dyDescent="0.2">
      <c r="A106" s="2" t="s">
        <v>950</v>
      </c>
      <c r="B106" s="2" t="str">
        <f>VLOOKUP(A106,'Auth Info'!A:B,2,FALSE)</f>
        <v>Rotherham</v>
      </c>
      <c r="C106" s="14" t="str">
        <f>VLOOKUP($A106,'Auth Info'!$A:$G,3,FALSE)</f>
        <v>Rotherham</v>
      </c>
      <c r="D106" s="121" t="str">
        <f>VLOOKUP($A106,'Auth Info'!$A:$G,4,FALSE)</f>
        <v>LU</v>
      </c>
      <c r="E106" s="121" t="str">
        <f>VLOOKUP($A106,'Auth Info'!$A:$G,5,FALSE)</f>
        <v>Urban</v>
      </c>
      <c r="F106" s="14" t="str">
        <f>VLOOKUP($A106,'Auth Info'!$A:$G,6,FALSE)</f>
        <v>Met</v>
      </c>
      <c r="G106" s="14" t="str">
        <f>VLOOKUP($A106,'Auth Info'!$A:$G,7,FALSE)</f>
        <v>Upper</v>
      </c>
      <c r="H106" s="65">
        <f>VLOOKUP(A106,'1'!F:H,2,FALSE)</f>
        <v>453.8</v>
      </c>
      <c r="I106" s="66">
        <f t="shared" si="39"/>
        <v>41</v>
      </c>
      <c r="J106" s="67">
        <f t="shared" si="40"/>
        <v>453.8</v>
      </c>
      <c r="K106" s="66">
        <f t="shared" si="41"/>
        <v>25</v>
      </c>
      <c r="L106" s="67" t="str">
        <f t="shared" si="42"/>
        <v/>
      </c>
      <c r="M106" s="66" t="str">
        <f t="shared" si="43"/>
        <v/>
      </c>
      <c r="N106" s="60"/>
      <c r="O106" s="189">
        <f t="shared" si="44"/>
        <v>0.63800000000000001</v>
      </c>
      <c r="P106" s="74">
        <f t="shared" si="45"/>
        <v>54</v>
      </c>
      <c r="Q106" s="75">
        <f t="shared" si="46"/>
        <v>0.63800000000000001</v>
      </c>
      <c r="R106" s="74">
        <f t="shared" si="47"/>
        <v>21</v>
      </c>
      <c r="S106" s="75" t="str">
        <f t="shared" si="64"/>
        <v/>
      </c>
      <c r="T106" s="74" t="str">
        <f t="shared" si="48"/>
        <v/>
      </c>
      <c r="U106" s="60"/>
      <c r="V106" s="80">
        <f>VLOOKUP(A106,'3'!A:C,3,FALSE)/100</f>
        <v>4.8000000000000001E-2</v>
      </c>
      <c r="W106" s="81">
        <f t="shared" si="49"/>
        <v>42</v>
      </c>
      <c r="X106" s="82">
        <f t="shared" si="50"/>
        <v>4.8000000000000001E-2</v>
      </c>
      <c r="Y106" s="81">
        <f t="shared" si="51"/>
        <v>41</v>
      </c>
      <c r="Z106" s="82" t="str">
        <f t="shared" si="65"/>
        <v/>
      </c>
      <c r="AA106" s="81" t="str">
        <f t="shared" si="52"/>
        <v/>
      </c>
      <c r="AB106" s="60"/>
      <c r="AC106" s="87">
        <f>VLOOKUP(A106,'4'!A:E,4,FALSE)/100</f>
        <v>0.27200000000000002</v>
      </c>
      <c r="AD106" s="88">
        <f t="shared" si="53"/>
        <v>35</v>
      </c>
      <c r="AE106" s="89">
        <f t="shared" si="54"/>
        <v>0.27200000000000002</v>
      </c>
      <c r="AF106" s="88">
        <f t="shared" si="55"/>
        <v>29</v>
      </c>
      <c r="AG106" s="89" t="str">
        <f t="shared" si="66"/>
        <v/>
      </c>
      <c r="AH106" s="88" t="str">
        <f t="shared" si="56"/>
        <v/>
      </c>
      <c r="AJ106" s="62">
        <f t="shared" si="57"/>
        <v>218</v>
      </c>
      <c r="AK106" s="59">
        <f t="shared" si="58"/>
        <v>32</v>
      </c>
      <c r="AM106" s="42" t="s">
        <v>169</v>
      </c>
      <c r="AN106" s="43" t="s">
        <v>75</v>
      </c>
      <c r="AO106" s="44">
        <v>27882</v>
      </c>
      <c r="AP106" s="44">
        <v>253900</v>
      </c>
      <c r="AQ106" s="45">
        <f t="shared" si="67"/>
        <v>0.1098148877510831</v>
      </c>
      <c r="AR106" s="46">
        <f t="shared" si="59"/>
        <v>81</v>
      </c>
      <c r="AS106" s="47">
        <f t="shared" si="60"/>
        <v>0.1098148877510831</v>
      </c>
      <c r="AT106" s="46">
        <f t="shared" si="61"/>
        <v>62</v>
      </c>
      <c r="AU106" s="48" t="str">
        <f t="shared" si="63"/>
        <v/>
      </c>
      <c r="AV106" s="46" t="str">
        <f t="shared" si="38"/>
        <v/>
      </c>
      <c r="AX106" s="116" t="s">
        <v>75</v>
      </c>
      <c r="AY106" s="97">
        <v>254600</v>
      </c>
      <c r="AZ106" s="98">
        <v>100</v>
      </c>
      <c r="BA106" s="97">
        <v>162400</v>
      </c>
      <c r="BB106" s="98">
        <v>63.8</v>
      </c>
      <c r="BC106" s="187" t="b">
        <f t="shared" si="62"/>
        <v>1</v>
      </c>
    </row>
    <row r="107" spans="1:55" x14ac:dyDescent="0.2">
      <c r="A107" s="57" t="s">
        <v>956</v>
      </c>
      <c r="B107" s="2" t="str">
        <f>VLOOKUP(A107,'Auth Info'!A:B,2,FALSE)</f>
        <v>Rutland</v>
      </c>
      <c r="C107" s="14" t="str">
        <f>VLOOKUP($A107,'Auth Info'!$A:$G,3,FALSE)</f>
        <v>Rutland</v>
      </c>
      <c r="D107" s="121" t="str">
        <f>VLOOKUP($A107,'Auth Info'!$A:$G,4,FALSE)</f>
        <v>Rural-80</v>
      </c>
      <c r="E107" s="121" t="str">
        <f>VLOOKUP($A107,'Auth Info'!$A:$G,5,FALSE)</f>
        <v>Predominantly Rural</v>
      </c>
      <c r="F107" s="14" t="str">
        <f>VLOOKUP($A107,'Auth Info'!$A:$G,6,FALSE)</f>
        <v>Unitary</v>
      </c>
      <c r="G107" s="14" t="str">
        <f>VLOOKUP($A107,'Auth Info'!$A:$G,7,FALSE)</f>
        <v>Upper</v>
      </c>
      <c r="H107" s="65">
        <f>VLOOKUP(A107,'1'!F:H,2,FALSE)</f>
        <v>453.9</v>
      </c>
      <c r="I107" s="66">
        <f t="shared" si="39"/>
        <v>42</v>
      </c>
      <c r="J107" s="67" t="str">
        <f t="shared" si="40"/>
        <v/>
      </c>
      <c r="K107" s="66" t="str">
        <f t="shared" si="41"/>
        <v/>
      </c>
      <c r="L107" s="67">
        <f t="shared" si="42"/>
        <v>453.9</v>
      </c>
      <c r="M107" s="66">
        <f t="shared" si="43"/>
        <v>15</v>
      </c>
      <c r="N107" s="60"/>
      <c r="O107" s="189">
        <f t="shared" si="44"/>
        <v>0.60499999999999998</v>
      </c>
      <c r="P107" s="74">
        <f t="shared" si="45"/>
        <v>6</v>
      </c>
      <c r="Q107" s="75" t="str">
        <f t="shared" si="46"/>
        <v/>
      </c>
      <c r="R107" s="74" t="str">
        <f t="shared" si="47"/>
        <v/>
      </c>
      <c r="S107" s="75">
        <f t="shared" si="64"/>
        <v>0.60499999999999998</v>
      </c>
      <c r="T107" s="74">
        <f t="shared" si="48"/>
        <v>3</v>
      </c>
      <c r="U107" s="60"/>
      <c r="V107" s="80">
        <f>VLOOKUP(A107,'3'!A:C,3,FALSE)/100</f>
        <v>1.3999999999999999E-2</v>
      </c>
      <c r="W107" s="81">
        <f t="shared" si="49"/>
        <v>149</v>
      </c>
      <c r="X107" s="82" t="str">
        <f t="shared" si="50"/>
        <v/>
      </c>
      <c r="Y107" s="81" t="str">
        <f t="shared" si="51"/>
        <v/>
      </c>
      <c r="Z107" s="82">
        <f t="shared" si="65"/>
        <v>1.3999999999999999E-2</v>
      </c>
      <c r="AA107" s="81">
        <f t="shared" si="52"/>
        <v>54</v>
      </c>
      <c r="AB107" s="60"/>
      <c r="AC107" s="87">
        <f>VLOOKUP(A107,'4'!A:E,4,FALSE)/100</f>
        <v>0.222</v>
      </c>
      <c r="AD107" s="88">
        <f t="shared" si="53"/>
        <v>110</v>
      </c>
      <c r="AE107" s="89" t="str">
        <f t="shared" si="54"/>
        <v/>
      </c>
      <c r="AF107" s="88" t="str">
        <f t="shared" si="55"/>
        <v/>
      </c>
      <c r="AG107" s="89">
        <f t="shared" si="66"/>
        <v>0.222</v>
      </c>
      <c r="AH107" s="88">
        <f t="shared" si="56"/>
        <v>41</v>
      </c>
      <c r="AJ107" s="62">
        <f t="shared" si="57"/>
        <v>250</v>
      </c>
      <c r="AK107" s="59">
        <f t="shared" si="58"/>
        <v>50</v>
      </c>
      <c r="AM107" s="42" t="s">
        <v>169</v>
      </c>
      <c r="AN107" s="43" t="s">
        <v>17</v>
      </c>
      <c r="AO107" s="44">
        <v>4819</v>
      </c>
      <c r="AP107" s="44">
        <v>39200</v>
      </c>
      <c r="AQ107" s="45">
        <f t="shared" si="67"/>
        <v>0.12293367346938776</v>
      </c>
      <c r="AR107" s="46">
        <f t="shared" si="59"/>
        <v>53</v>
      </c>
      <c r="AS107" s="47" t="str">
        <f t="shared" si="60"/>
        <v/>
      </c>
      <c r="AT107" s="46" t="str">
        <f t="shared" si="61"/>
        <v/>
      </c>
      <c r="AU107" s="48">
        <f t="shared" si="63"/>
        <v>0.12293367346938776</v>
      </c>
      <c r="AV107" s="46">
        <f t="shared" si="38"/>
        <v>28</v>
      </c>
      <c r="AX107" s="116" t="s">
        <v>17</v>
      </c>
      <c r="AY107" s="97">
        <v>38600</v>
      </c>
      <c r="AZ107" s="98">
        <v>100</v>
      </c>
      <c r="BA107" s="97">
        <v>23300</v>
      </c>
      <c r="BB107" s="98">
        <v>60.5</v>
      </c>
      <c r="BC107" s="187" t="b">
        <f t="shared" si="62"/>
        <v>1</v>
      </c>
    </row>
    <row r="108" spans="1:55" x14ac:dyDescent="0.2">
      <c r="A108" s="2" t="s">
        <v>959</v>
      </c>
      <c r="B108" s="2" t="str">
        <f>VLOOKUP(A108,'Auth Info'!A:B,2,FALSE)</f>
        <v>Salford</v>
      </c>
      <c r="C108" s="14" t="str">
        <f>VLOOKUP($A108,'Auth Info'!$A:$G,3,FALSE)</f>
        <v>Salford</v>
      </c>
      <c r="D108" s="121" t="str">
        <f>VLOOKUP($A108,'Auth Info'!$A:$G,4,FALSE)</f>
        <v>MU</v>
      </c>
      <c r="E108" s="121" t="str">
        <f>VLOOKUP($A108,'Auth Info'!$A:$G,5,FALSE)</f>
        <v>Urban</v>
      </c>
      <c r="F108" s="14" t="str">
        <f>VLOOKUP($A108,'Auth Info'!$A:$G,6,FALSE)</f>
        <v>Met</v>
      </c>
      <c r="G108" s="14" t="str">
        <f>VLOOKUP($A108,'Auth Info'!$A:$G,7,FALSE)</f>
        <v>Upper</v>
      </c>
      <c r="H108" s="65">
        <f>VLOOKUP(A108,'1'!F:H,2,FALSE)</f>
        <v>471.4</v>
      </c>
      <c r="I108" s="66">
        <f t="shared" si="39"/>
        <v>66</v>
      </c>
      <c r="J108" s="67">
        <f t="shared" si="40"/>
        <v>471.4</v>
      </c>
      <c r="K108" s="66">
        <f t="shared" si="41"/>
        <v>39</v>
      </c>
      <c r="L108" s="67" t="str">
        <f t="shared" si="42"/>
        <v/>
      </c>
      <c r="M108" s="66" t="str">
        <f t="shared" si="43"/>
        <v/>
      </c>
      <c r="N108" s="60"/>
      <c r="O108" s="189">
        <f t="shared" si="44"/>
        <v>0.67299999999999993</v>
      </c>
      <c r="P108" s="74">
        <f t="shared" si="45"/>
        <v>115</v>
      </c>
      <c r="Q108" s="75">
        <f t="shared" si="46"/>
        <v>0.67299999999999993</v>
      </c>
      <c r="R108" s="74">
        <f t="shared" si="47"/>
        <v>70</v>
      </c>
      <c r="S108" s="75" t="str">
        <f t="shared" si="64"/>
        <v/>
      </c>
      <c r="T108" s="74" t="str">
        <f t="shared" si="48"/>
        <v/>
      </c>
      <c r="U108" s="60"/>
      <c r="V108" s="80">
        <f>VLOOKUP(A108,'3'!A:C,3,FALSE)/100</f>
        <v>4.5999999999999999E-2</v>
      </c>
      <c r="W108" s="81">
        <f t="shared" si="49"/>
        <v>48</v>
      </c>
      <c r="X108" s="82">
        <f t="shared" si="50"/>
        <v>4.5999999999999999E-2</v>
      </c>
      <c r="Y108" s="81">
        <f t="shared" si="51"/>
        <v>47</v>
      </c>
      <c r="Z108" s="82" t="str">
        <f t="shared" si="65"/>
        <v/>
      </c>
      <c r="AA108" s="81" t="str">
        <f t="shared" si="52"/>
        <v/>
      </c>
      <c r="AB108" s="60"/>
      <c r="AC108" s="87">
        <f>VLOOKUP(A108,'4'!A:E,4,FALSE)/100</f>
        <v>0.24</v>
      </c>
      <c r="AD108" s="88">
        <f t="shared" si="53"/>
        <v>84</v>
      </c>
      <c r="AE108" s="89">
        <f t="shared" si="54"/>
        <v>0.24</v>
      </c>
      <c r="AF108" s="88">
        <f t="shared" si="55"/>
        <v>61</v>
      </c>
      <c r="AG108" s="89" t="str">
        <f t="shared" si="66"/>
        <v/>
      </c>
      <c r="AH108" s="88" t="str">
        <f t="shared" si="56"/>
        <v/>
      </c>
      <c r="AJ108" s="62">
        <f t="shared" si="57"/>
        <v>247</v>
      </c>
      <c r="AK108" s="59">
        <f t="shared" si="58"/>
        <v>49</v>
      </c>
      <c r="AM108" s="42" t="s">
        <v>169</v>
      </c>
      <c r="AN108" s="43" t="s">
        <v>59</v>
      </c>
      <c r="AO108" s="44">
        <v>33982</v>
      </c>
      <c r="AP108" s="44">
        <v>221300</v>
      </c>
      <c r="AQ108" s="45">
        <f t="shared" si="67"/>
        <v>0.15355625847266155</v>
      </c>
      <c r="AR108" s="46">
        <f t="shared" si="59"/>
        <v>18</v>
      </c>
      <c r="AS108" s="47">
        <f t="shared" si="60"/>
        <v>0.15355625847266155</v>
      </c>
      <c r="AT108" s="46">
        <f t="shared" si="61"/>
        <v>18</v>
      </c>
      <c r="AU108" s="48" t="str">
        <f t="shared" si="63"/>
        <v/>
      </c>
      <c r="AV108" s="46" t="str">
        <f t="shared" si="38"/>
        <v/>
      </c>
      <c r="AX108" s="116" t="s">
        <v>59</v>
      </c>
      <c r="AY108" s="97">
        <v>229000</v>
      </c>
      <c r="AZ108" s="98">
        <v>100</v>
      </c>
      <c r="BA108" s="97">
        <v>154100</v>
      </c>
      <c r="BB108" s="98">
        <v>67.3</v>
      </c>
      <c r="BC108" s="187" t="b">
        <f t="shared" si="62"/>
        <v>1</v>
      </c>
    </row>
    <row r="109" spans="1:55" x14ac:dyDescent="0.2">
      <c r="A109" s="2" t="s">
        <v>961</v>
      </c>
      <c r="B109" s="2" t="str">
        <f>VLOOKUP(A109,'Auth Info'!A:B,2,FALSE)</f>
        <v>Sandwell</v>
      </c>
      <c r="C109" s="14" t="str">
        <f>VLOOKUP($A109,'Auth Info'!$A:$G,3,FALSE)</f>
        <v>Sandwell</v>
      </c>
      <c r="D109" s="121" t="str">
        <f>VLOOKUP($A109,'Auth Info'!$A:$G,4,FALSE)</f>
        <v>MU</v>
      </c>
      <c r="E109" s="121" t="str">
        <f>VLOOKUP($A109,'Auth Info'!$A:$G,5,FALSE)</f>
        <v>Urban</v>
      </c>
      <c r="F109" s="14" t="str">
        <f>VLOOKUP($A109,'Auth Info'!$A:$G,6,FALSE)</f>
        <v>Met</v>
      </c>
      <c r="G109" s="14" t="str">
        <f>VLOOKUP($A109,'Auth Info'!$A:$G,7,FALSE)</f>
        <v>Upper</v>
      </c>
      <c r="H109" s="65">
        <f>VLOOKUP(A109,'1'!F:H,2,FALSE)</f>
        <v>442.7</v>
      </c>
      <c r="I109" s="66">
        <f t="shared" si="39"/>
        <v>28</v>
      </c>
      <c r="J109" s="67">
        <f t="shared" si="40"/>
        <v>442.7</v>
      </c>
      <c r="K109" s="66">
        <f t="shared" si="41"/>
        <v>17</v>
      </c>
      <c r="L109" s="67" t="str">
        <f t="shared" si="42"/>
        <v/>
      </c>
      <c r="M109" s="66" t="str">
        <f t="shared" si="43"/>
        <v/>
      </c>
      <c r="N109" s="60"/>
      <c r="O109" s="189">
        <f t="shared" si="44"/>
        <v>0.63</v>
      </c>
      <c r="P109" s="74">
        <f t="shared" si="45"/>
        <v>38</v>
      </c>
      <c r="Q109" s="75">
        <f t="shared" si="46"/>
        <v>0.63</v>
      </c>
      <c r="R109" s="74">
        <f t="shared" si="47"/>
        <v>12</v>
      </c>
      <c r="S109" s="75" t="str">
        <f t="shared" si="64"/>
        <v/>
      </c>
      <c r="T109" s="74" t="str">
        <f t="shared" si="48"/>
        <v/>
      </c>
      <c r="U109" s="60"/>
      <c r="V109" s="80">
        <f>VLOOKUP(A109,'3'!A:C,3,FALSE)/100</f>
        <v>7.0000000000000007E-2</v>
      </c>
      <c r="W109" s="81">
        <f t="shared" si="49"/>
        <v>5</v>
      </c>
      <c r="X109" s="82">
        <f t="shared" si="50"/>
        <v>7.0000000000000007E-2</v>
      </c>
      <c r="Y109" s="81">
        <f t="shared" si="51"/>
        <v>5</v>
      </c>
      <c r="Z109" s="82" t="str">
        <f t="shared" si="65"/>
        <v/>
      </c>
      <c r="AA109" s="81" t="str">
        <f t="shared" si="52"/>
        <v/>
      </c>
      <c r="AB109" s="60"/>
      <c r="AC109" s="87">
        <f>VLOOKUP(A109,'4'!A:E,4,FALSE)/100</f>
        <v>0.26899999999999996</v>
      </c>
      <c r="AD109" s="88">
        <f t="shared" si="53"/>
        <v>42</v>
      </c>
      <c r="AE109" s="89">
        <f t="shared" si="54"/>
        <v>0.26899999999999996</v>
      </c>
      <c r="AF109" s="88">
        <f t="shared" si="55"/>
        <v>34</v>
      </c>
      <c r="AG109" s="89" t="str">
        <f t="shared" si="66"/>
        <v/>
      </c>
      <c r="AH109" s="88" t="str">
        <f t="shared" si="56"/>
        <v/>
      </c>
      <c r="AJ109" s="62">
        <f t="shared" si="57"/>
        <v>180</v>
      </c>
      <c r="AK109" s="59">
        <f t="shared" si="58"/>
        <v>15</v>
      </c>
      <c r="AM109" s="42" t="s">
        <v>169</v>
      </c>
      <c r="AN109" s="43" t="s">
        <v>97</v>
      </c>
      <c r="AO109" s="44">
        <v>28830</v>
      </c>
      <c r="AP109" s="44">
        <v>289100</v>
      </c>
      <c r="AQ109" s="45">
        <f t="shared" si="67"/>
        <v>9.9723279142165347E-2</v>
      </c>
      <c r="AR109" s="46">
        <f t="shared" si="59"/>
        <v>109</v>
      </c>
      <c r="AS109" s="47">
        <f t="shared" si="60"/>
        <v>9.9723279142165347E-2</v>
      </c>
      <c r="AT109" s="46">
        <f t="shared" si="61"/>
        <v>77</v>
      </c>
      <c r="AU109" s="48" t="str">
        <f t="shared" si="63"/>
        <v/>
      </c>
      <c r="AV109" s="46" t="str">
        <f t="shared" si="38"/>
        <v/>
      </c>
      <c r="AX109" s="116" t="s">
        <v>97</v>
      </c>
      <c r="AY109" s="97">
        <v>292800</v>
      </c>
      <c r="AZ109" s="98">
        <v>100</v>
      </c>
      <c r="BA109" s="97">
        <v>184400</v>
      </c>
      <c r="BB109" s="98">
        <v>63</v>
      </c>
      <c r="BC109" s="187" t="b">
        <f t="shared" si="62"/>
        <v>1</v>
      </c>
    </row>
    <row r="110" spans="1:55" x14ac:dyDescent="0.2">
      <c r="A110" s="2" t="s">
        <v>968</v>
      </c>
      <c r="B110" s="2" t="str">
        <f>VLOOKUP(A110,'Auth Info'!A:B,2,FALSE)</f>
        <v>Sefton</v>
      </c>
      <c r="C110" s="14" t="str">
        <f>VLOOKUP($A110,'Auth Info'!$A:$G,3,FALSE)</f>
        <v>Sefton</v>
      </c>
      <c r="D110" s="121" t="str">
        <f>VLOOKUP($A110,'Auth Info'!$A:$G,4,FALSE)</f>
        <v>MU</v>
      </c>
      <c r="E110" s="121" t="str">
        <f>VLOOKUP($A110,'Auth Info'!$A:$G,5,FALSE)</f>
        <v>Urban</v>
      </c>
      <c r="F110" s="14" t="str">
        <f>VLOOKUP($A110,'Auth Info'!$A:$G,6,FALSE)</f>
        <v>Met</v>
      </c>
      <c r="G110" s="14" t="str">
        <f>VLOOKUP($A110,'Auth Info'!$A:$G,7,FALSE)</f>
        <v>Upper</v>
      </c>
      <c r="H110" s="65">
        <f>VLOOKUP(A110,'1'!F:H,2,FALSE)</f>
        <v>417.3</v>
      </c>
      <c r="I110" s="66">
        <f t="shared" si="39"/>
        <v>6</v>
      </c>
      <c r="J110" s="67">
        <f t="shared" si="40"/>
        <v>417.3</v>
      </c>
      <c r="K110" s="66">
        <f t="shared" si="41"/>
        <v>4</v>
      </c>
      <c r="L110" s="67" t="str">
        <f t="shared" si="42"/>
        <v/>
      </c>
      <c r="M110" s="66" t="str">
        <f t="shared" si="43"/>
        <v/>
      </c>
      <c r="N110" s="60"/>
      <c r="O110" s="189">
        <f t="shared" si="44"/>
        <v>0.62</v>
      </c>
      <c r="P110" s="74">
        <f t="shared" si="45"/>
        <v>18</v>
      </c>
      <c r="Q110" s="75">
        <f t="shared" si="46"/>
        <v>0.62</v>
      </c>
      <c r="R110" s="74">
        <f t="shared" si="47"/>
        <v>5</v>
      </c>
      <c r="S110" s="75" t="str">
        <f t="shared" si="64"/>
        <v/>
      </c>
      <c r="T110" s="74" t="str">
        <f t="shared" si="48"/>
        <v/>
      </c>
      <c r="U110" s="60"/>
      <c r="V110" s="80">
        <f>VLOOKUP(A110,'3'!A:C,3,FALSE)/100</f>
        <v>0.05</v>
      </c>
      <c r="W110" s="81">
        <f t="shared" si="49"/>
        <v>34</v>
      </c>
      <c r="X110" s="82">
        <f t="shared" si="50"/>
        <v>0.05</v>
      </c>
      <c r="Y110" s="81">
        <f t="shared" si="51"/>
        <v>33</v>
      </c>
      <c r="Z110" s="82" t="str">
        <f t="shared" si="65"/>
        <v/>
      </c>
      <c r="AA110" s="81" t="str">
        <f t="shared" si="52"/>
        <v/>
      </c>
      <c r="AB110" s="60"/>
      <c r="AC110" s="87">
        <f>VLOOKUP(A110,'4'!A:E,4,FALSE)/100</f>
        <v>0.32799999999999996</v>
      </c>
      <c r="AD110" s="88">
        <f t="shared" si="53"/>
        <v>1</v>
      </c>
      <c r="AE110" s="89">
        <f t="shared" si="54"/>
        <v>0.32799999999999996</v>
      </c>
      <c r="AF110" s="88">
        <f t="shared" si="55"/>
        <v>1</v>
      </c>
      <c r="AG110" s="89" t="str">
        <f t="shared" si="66"/>
        <v/>
      </c>
      <c r="AH110" s="88" t="str">
        <f t="shared" si="56"/>
        <v/>
      </c>
      <c r="AJ110" s="62">
        <f t="shared" si="57"/>
        <v>103</v>
      </c>
      <c r="AK110" s="59">
        <f t="shared" si="58"/>
        <v>3</v>
      </c>
      <c r="AM110" s="42" t="s">
        <v>169</v>
      </c>
      <c r="AN110" s="43" t="s">
        <v>67</v>
      </c>
      <c r="AO110" s="44">
        <v>35791</v>
      </c>
      <c r="AP110" s="44">
        <v>275100</v>
      </c>
      <c r="AQ110" s="45">
        <f t="shared" si="67"/>
        <v>0.13010178117048346</v>
      </c>
      <c r="AR110" s="46">
        <f t="shared" si="59"/>
        <v>45</v>
      </c>
      <c r="AS110" s="47">
        <f t="shared" si="60"/>
        <v>0.13010178117048346</v>
      </c>
      <c r="AT110" s="46">
        <f t="shared" si="61"/>
        <v>41</v>
      </c>
      <c r="AU110" s="48" t="str">
        <f t="shared" si="63"/>
        <v/>
      </c>
      <c r="AV110" s="46" t="str">
        <f t="shared" si="38"/>
        <v/>
      </c>
      <c r="AX110" s="116" t="s">
        <v>67</v>
      </c>
      <c r="AY110" s="97">
        <v>272900</v>
      </c>
      <c r="AZ110" s="98">
        <v>100</v>
      </c>
      <c r="BA110" s="97">
        <v>169200</v>
      </c>
      <c r="BB110" s="98">
        <v>62</v>
      </c>
      <c r="BC110" s="187" t="b">
        <f t="shared" si="62"/>
        <v>1</v>
      </c>
    </row>
    <row r="111" spans="1:55" x14ac:dyDescent="0.2">
      <c r="A111" s="2" t="s">
        <v>972</v>
      </c>
      <c r="B111" s="2" t="str">
        <f>VLOOKUP(A111,'Auth Info'!A:B,2,FALSE)</f>
        <v>Sheffield</v>
      </c>
      <c r="C111" s="14" t="str">
        <f>VLOOKUP($A111,'Auth Info'!$A:$G,3,FALSE)</f>
        <v>Sheffield</v>
      </c>
      <c r="D111" s="121" t="str">
        <f>VLOOKUP($A111,'Auth Info'!$A:$G,4,FALSE)</f>
        <v>LU</v>
      </c>
      <c r="E111" s="121" t="str">
        <f>VLOOKUP($A111,'Auth Info'!$A:$G,5,FALSE)</f>
        <v>Urban</v>
      </c>
      <c r="F111" s="14" t="str">
        <f>VLOOKUP($A111,'Auth Info'!$A:$G,6,FALSE)</f>
        <v>Met</v>
      </c>
      <c r="G111" s="14" t="str">
        <f>VLOOKUP($A111,'Auth Info'!$A:$G,7,FALSE)</f>
        <v>Upper</v>
      </c>
      <c r="H111" s="65">
        <f>VLOOKUP(A111,'1'!F:H,2,FALSE)</f>
        <v>474.5</v>
      </c>
      <c r="I111" s="66">
        <f t="shared" si="39"/>
        <v>71</v>
      </c>
      <c r="J111" s="67">
        <f t="shared" si="40"/>
        <v>474.5</v>
      </c>
      <c r="K111" s="66">
        <f t="shared" si="41"/>
        <v>42</v>
      </c>
      <c r="L111" s="67" t="str">
        <f t="shared" si="42"/>
        <v/>
      </c>
      <c r="M111" s="66" t="str">
        <f t="shared" si="43"/>
        <v/>
      </c>
      <c r="N111" s="60"/>
      <c r="O111" s="189">
        <f t="shared" si="44"/>
        <v>0.67700000000000005</v>
      </c>
      <c r="P111" s="74">
        <f t="shared" si="45"/>
        <v>121</v>
      </c>
      <c r="Q111" s="75">
        <f t="shared" si="46"/>
        <v>0.67700000000000005</v>
      </c>
      <c r="R111" s="74">
        <f t="shared" si="47"/>
        <v>76</v>
      </c>
      <c r="S111" s="75" t="str">
        <f t="shared" si="64"/>
        <v/>
      </c>
      <c r="T111" s="74" t="str">
        <f t="shared" si="48"/>
        <v/>
      </c>
      <c r="U111" s="60"/>
      <c r="V111" s="80">
        <f>VLOOKUP(A111,'3'!A:C,3,FALSE)/100</f>
        <v>4.2000000000000003E-2</v>
      </c>
      <c r="W111" s="81">
        <f t="shared" si="49"/>
        <v>64</v>
      </c>
      <c r="X111" s="82">
        <f t="shared" si="50"/>
        <v>4.2000000000000003E-2</v>
      </c>
      <c r="Y111" s="81">
        <f t="shared" si="51"/>
        <v>60</v>
      </c>
      <c r="Z111" s="82" t="str">
        <f t="shared" si="65"/>
        <v/>
      </c>
      <c r="AA111" s="81" t="str">
        <f t="shared" si="52"/>
        <v/>
      </c>
      <c r="AB111" s="60"/>
      <c r="AC111" s="87">
        <f>VLOOKUP(A111,'4'!A:E,4,FALSE)/100</f>
        <v>0.309</v>
      </c>
      <c r="AD111" s="88">
        <f t="shared" si="53"/>
        <v>6</v>
      </c>
      <c r="AE111" s="89">
        <f t="shared" si="54"/>
        <v>0.309</v>
      </c>
      <c r="AF111" s="88">
        <f t="shared" si="55"/>
        <v>6</v>
      </c>
      <c r="AG111" s="89" t="str">
        <f t="shared" si="66"/>
        <v/>
      </c>
      <c r="AH111" s="88" t="str">
        <f t="shared" si="56"/>
        <v/>
      </c>
      <c r="AJ111" s="62">
        <f t="shared" si="57"/>
        <v>272</v>
      </c>
      <c r="AK111" s="59">
        <f t="shared" si="58"/>
        <v>61</v>
      </c>
      <c r="AM111" s="42" t="s">
        <v>169</v>
      </c>
      <c r="AN111" s="43" t="s">
        <v>76</v>
      </c>
      <c r="AO111" s="44">
        <v>82891</v>
      </c>
      <c r="AP111" s="44">
        <v>534500</v>
      </c>
      <c r="AQ111" s="45">
        <f t="shared" si="67"/>
        <v>0.15508138447146866</v>
      </c>
      <c r="AR111" s="46">
        <f t="shared" si="59"/>
        <v>16</v>
      </c>
      <c r="AS111" s="47">
        <f t="shared" si="60"/>
        <v>0.15508138447146866</v>
      </c>
      <c r="AT111" s="46">
        <f t="shared" si="61"/>
        <v>16</v>
      </c>
      <c r="AU111" s="48" t="str">
        <f t="shared" si="63"/>
        <v/>
      </c>
      <c r="AV111" s="46" t="str">
        <f t="shared" si="38"/>
        <v/>
      </c>
      <c r="AX111" s="116" t="s">
        <v>76</v>
      </c>
      <c r="AY111" s="97">
        <v>555500</v>
      </c>
      <c r="AZ111" s="98">
        <v>100</v>
      </c>
      <c r="BA111" s="97">
        <v>376200</v>
      </c>
      <c r="BB111" s="98">
        <v>67.7</v>
      </c>
      <c r="BC111" s="187" t="b">
        <f t="shared" si="62"/>
        <v>1</v>
      </c>
    </row>
    <row r="112" spans="1:55" x14ac:dyDescent="0.2">
      <c r="A112" s="57" t="s">
        <v>977</v>
      </c>
      <c r="B112" s="2" t="str">
        <f>VLOOKUP(A112,'Auth Info'!A:B,2,FALSE)</f>
        <v>Shropshire</v>
      </c>
      <c r="C112" s="14" t="str">
        <f>VLOOKUP($A112,'Auth Info'!$A:$G,3,FALSE)</f>
        <v>Shropshire CC (Former CC)</v>
      </c>
      <c r="D112" s="121" t="str">
        <f>VLOOKUP($A112,'Auth Info'!$A:$G,4,FALSE)</f>
        <v>Rural-50</v>
      </c>
      <c r="E112" s="121" t="str">
        <f>VLOOKUP($A112,'Auth Info'!$A:$G,5,FALSE)</f>
        <v>Predominantly Rural</v>
      </c>
      <c r="F112" s="14" t="str">
        <f>VLOOKUP($A112,'Auth Info'!$A:$G,6,FALSE)</f>
        <v>Unitary</v>
      </c>
      <c r="G112" s="14" t="str">
        <f>VLOOKUP($A112,'Auth Info'!$A:$G,7,FALSE)</f>
        <v>Upper</v>
      </c>
      <c r="H112" s="65">
        <f>VLOOKUP(A112,'1'!F:H,2,FALSE)</f>
        <v>434.6</v>
      </c>
      <c r="I112" s="66">
        <f t="shared" si="39"/>
        <v>19</v>
      </c>
      <c r="J112" s="67" t="str">
        <f t="shared" si="40"/>
        <v/>
      </c>
      <c r="K112" s="66" t="str">
        <f t="shared" si="41"/>
        <v/>
      </c>
      <c r="L112" s="67">
        <f t="shared" si="42"/>
        <v>434.6</v>
      </c>
      <c r="M112" s="66">
        <f t="shared" si="43"/>
        <v>7</v>
      </c>
      <c r="N112" s="60"/>
      <c r="O112" s="189">
        <f t="shared" si="44"/>
        <v>0.61099999999999999</v>
      </c>
      <c r="P112" s="74">
        <f t="shared" si="45"/>
        <v>10</v>
      </c>
      <c r="Q112" s="75" t="str">
        <f t="shared" si="46"/>
        <v/>
      </c>
      <c r="R112" s="74" t="str">
        <f t="shared" si="47"/>
        <v/>
      </c>
      <c r="S112" s="75">
        <f t="shared" si="64"/>
        <v>0.61099999999999999</v>
      </c>
      <c r="T112" s="74">
        <f t="shared" si="48"/>
        <v>5</v>
      </c>
      <c r="U112" s="60"/>
      <c r="V112" s="80">
        <f>VLOOKUP(A112,'3'!A:C,3,FALSE)/100</f>
        <v>2.7000000000000003E-2</v>
      </c>
      <c r="W112" s="81">
        <f t="shared" si="49"/>
        <v>115</v>
      </c>
      <c r="X112" s="82" t="str">
        <f t="shared" si="50"/>
        <v/>
      </c>
      <c r="Y112" s="81" t="str">
        <f t="shared" si="51"/>
        <v/>
      </c>
      <c r="Z112" s="82">
        <f t="shared" si="65"/>
        <v>2.7000000000000003E-2</v>
      </c>
      <c r="AA112" s="81">
        <f t="shared" si="52"/>
        <v>41</v>
      </c>
      <c r="AB112" s="60"/>
      <c r="AC112" s="87">
        <f>VLOOKUP(A112,'4'!A:E,4,FALSE)/100</f>
        <v>0.26</v>
      </c>
      <c r="AD112" s="88">
        <f t="shared" si="53"/>
        <v>54</v>
      </c>
      <c r="AE112" s="89" t="str">
        <f t="shared" si="54"/>
        <v/>
      </c>
      <c r="AF112" s="88" t="str">
        <f t="shared" si="55"/>
        <v/>
      </c>
      <c r="AG112" s="89">
        <f t="shared" si="66"/>
        <v>0.26</v>
      </c>
      <c r="AH112" s="88">
        <f t="shared" si="56"/>
        <v>19</v>
      </c>
      <c r="AJ112" s="62">
        <f t="shared" si="57"/>
        <v>210</v>
      </c>
      <c r="AK112" s="59">
        <f t="shared" si="58"/>
        <v>25</v>
      </c>
      <c r="AM112" s="42" t="s">
        <v>169</v>
      </c>
      <c r="AN112" s="43" t="s">
        <v>12</v>
      </c>
      <c r="AO112" s="44">
        <v>34100</v>
      </c>
      <c r="AP112" s="44">
        <v>292800</v>
      </c>
      <c r="AQ112" s="45">
        <f t="shared" si="67"/>
        <v>0.11646174863387979</v>
      </c>
      <c r="AR112" s="46">
        <f t="shared" si="59"/>
        <v>66</v>
      </c>
      <c r="AS112" s="47" t="str">
        <f t="shared" si="60"/>
        <v/>
      </c>
      <c r="AT112" s="46" t="str">
        <f t="shared" si="61"/>
        <v/>
      </c>
      <c r="AU112" s="48">
        <f t="shared" si="63"/>
        <v>0.11646174863387979</v>
      </c>
      <c r="AV112" s="46">
        <f t="shared" si="38"/>
        <v>31</v>
      </c>
      <c r="AX112" s="116" t="s">
        <v>12</v>
      </c>
      <c r="AY112" s="97">
        <v>293400</v>
      </c>
      <c r="AZ112" s="98">
        <v>100</v>
      </c>
      <c r="BA112" s="97">
        <v>179300</v>
      </c>
      <c r="BB112" s="98">
        <v>61.1</v>
      </c>
      <c r="BC112" s="187" t="b">
        <f t="shared" si="62"/>
        <v>1</v>
      </c>
    </row>
    <row r="113" spans="1:55" x14ac:dyDescent="0.2">
      <c r="A113" s="2" t="s">
        <v>979</v>
      </c>
      <c r="B113" s="2" t="str">
        <f>VLOOKUP(A113,'Auth Info'!A:B,2,FALSE)</f>
        <v>Slough</v>
      </c>
      <c r="C113" s="14" t="str">
        <f>VLOOKUP($A113,'Auth Info'!$A:$G,3,FALSE)</f>
        <v>Slough</v>
      </c>
      <c r="D113" s="121" t="str">
        <f>VLOOKUP($A113,'Auth Info'!$A:$G,4,FALSE)</f>
        <v>OU</v>
      </c>
      <c r="E113" s="121" t="str">
        <f>VLOOKUP($A113,'Auth Info'!$A:$G,5,FALSE)</f>
        <v>Urban</v>
      </c>
      <c r="F113" s="14" t="str">
        <f>VLOOKUP($A113,'Auth Info'!$A:$G,6,FALSE)</f>
        <v>Unitary</v>
      </c>
      <c r="G113" s="14" t="str">
        <f>VLOOKUP($A113,'Auth Info'!$A:$G,7,FALSE)</f>
        <v>Upper</v>
      </c>
      <c r="H113" s="65">
        <f>VLOOKUP(A113,'1'!F:H,2,FALSE)</f>
        <v>603</v>
      </c>
      <c r="I113" s="66">
        <f t="shared" si="39"/>
        <v>136</v>
      </c>
      <c r="J113" s="67">
        <f t="shared" si="40"/>
        <v>603</v>
      </c>
      <c r="K113" s="66">
        <f t="shared" si="41"/>
        <v>91</v>
      </c>
      <c r="L113" s="67">
        <f t="shared" si="42"/>
        <v>603</v>
      </c>
      <c r="M113" s="66">
        <f t="shared" si="43"/>
        <v>52</v>
      </c>
      <c r="N113" s="60"/>
      <c r="O113" s="189">
        <f t="shared" si="44"/>
        <v>0.67299999999999993</v>
      </c>
      <c r="P113" s="74">
        <f t="shared" si="45"/>
        <v>115</v>
      </c>
      <c r="Q113" s="75">
        <f t="shared" si="46"/>
        <v>0.67299999999999993</v>
      </c>
      <c r="R113" s="74">
        <f t="shared" si="47"/>
        <v>70</v>
      </c>
      <c r="S113" s="75">
        <f t="shared" si="64"/>
        <v>0.67299999999999993</v>
      </c>
      <c r="T113" s="74">
        <f t="shared" si="48"/>
        <v>45</v>
      </c>
      <c r="U113" s="60"/>
      <c r="V113" s="80">
        <f>VLOOKUP(A113,'3'!A:C,3,FALSE)/100</f>
        <v>3.7999999999999999E-2</v>
      </c>
      <c r="W113" s="81">
        <f t="shared" si="49"/>
        <v>75</v>
      </c>
      <c r="X113" s="82">
        <f t="shared" si="50"/>
        <v>3.7999999999999999E-2</v>
      </c>
      <c r="Y113" s="81">
        <f t="shared" si="51"/>
        <v>68</v>
      </c>
      <c r="Z113" s="82">
        <f t="shared" si="65"/>
        <v>3.7999999999999999E-2</v>
      </c>
      <c r="AA113" s="81">
        <f t="shared" si="52"/>
        <v>27</v>
      </c>
      <c r="AB113" s="60"/>
      <c r="AC113" s="87">
        <f>VLOOKUP(A113,'4'!A:E,4,FALSE)/100</f>
        <v>0.17499999999999999</v>
      </c>
      <c r="AD113" s="88">
        <f t="shared" si="53"/>
        <v>147</v>
      </c>
      <c r="AE113" s="89">
        <f t="shared" si="54"/>
        <v>0.17499999999999999</v>
      </c>
      <c r="AF113" s="88">
        <f t="shared" si="55"/>
        <v>102</v>
      </c>
      <c r="AG113" s="89">
        <f t="shared" si="66"/>
        <v>0.17499999999999999</v>
      </c>
      <c r="AH113" s="88">
        <f t="shared" si="56"/>
        <v>55</v>
      </c>
      <c r="AJ113" s="62">
        <f t="shared" si="57"/>
        <v>438</v>
      </c>
      <c r="AK113" s="59">
        <f t="shared" si="58"/>
        <v>136</v>
      </c>
      <c r="AM113" s="42" t="s">
        <v>169</v>
      </c>
      <c r="AN113" s="43" t="s">
        <v>148</v>
      </c>
      <c r="AO113" s="44">
        <v>12041</v>
      </c>
      <c r="AP113" s="44">
        <v>121200</v>
      </c>
      <c r="AQ113" s="45">
        <f t="shared" si="67"/>
        <v>9.9348184818481844E-2</v>
      </c>
      <c r="AR113" s="46">
        <f t="shared" si="59"/>
        <v>112</v>
      </c>
      <c r="AS113" s="47">
        <f t="shared" si="60"/>
        <v>9.9348184818481844E-2</v>
      </c>
      <c r="AT113" s="46">
        <f t="shared" si="61"/>
        <v>79</v>
      </c>
      <c r="AU113" s="48">
        <f t="shared" si="63"/>
        <v>9.9348184818481844E-2</v>
      </c>
      <c r="AV113" s="46">
        <f t="shared" si="38"/>
        <v>47</v>
      </c>
      <c r="AX113" s="116" t="s">
        <v>148</v>
      </c>
      <c r="AY113" s="97">
        <v>131100</v>
      </c>
      <c r="AZ113" s="98">
        <v>100</v>
      </c>
      <c r="BA113" s="97">
        <v>88300</v>
      </c>
      <c r="BB113" s="98">
        <v>67.3</v>
      </c>
      <c r="BC113" s="187" t="b">
        <f t="shared" si="62"/>
        <v>1</v>
      </c>
    </row>
    <row r="114" spans="1:55" x14ac:dyDescent="0.2">
      <c r="A114" s="2" t="s">
        <v>981</v>
      </c>
      <c r="B114" s="2" t="str">
        <f>VLOOKUP(A114,'Auth Info'!A:B,2,FALSE)</f>
        <v>Solihull</v>
      </c>
      <c r="C114" s="14" t="str">
        <f>VLOOKUP($A114,'Auth Info'!$A:$G,3,FALSE)</f>
        <v>Solihull</v>
      </c>
      <c r="D114" s="121" t="str">
        <f>VLOOKUP($A114,'Auth Info'!$A:$G,4,FALSE)</f>
        <v>MU</v>
      </c>
      <c r="E114" s="121" t="str">
        <f>VLOOKUP($A114,'Auth Info'!$A:$G,5,FALSE)</f>
        <v>Urban</v>
      </c>
      <c r="F114" s="14" t="str">
        <f>VLOOKUP($A114,'Auth Info'!$A:$G,6,FALSE)</f>
        <v>Met</v>
      </c>
      <c r="G114" s="14" t="str">
        <f>VLOOKUP($A114,'Auth Info'!$A:$G,7,FALSE)</f>
        <v>Upper</v>
      </c>
      <c r="H114" s="65">
        <f>VLOOKUP(A114,'1'!F:H,2,FALSE)</f>
        <v>529.1</v>
      </c>
      <c r="I114" s="66">
        <f t="shared" si="39"/>
        <v>113</v>
      </c>
      <c r="J114" s="67">
        <f t="shared" si="40"/>
        <v>529.1</v>
      </c>
      <c r="K114" s="66">
        <f t="shared" si="41"/>
        <v>71</v>
      </c>
      <c r="L114" s="67" t="str">
        <f t="shared" si="42"/>
        <v/>
      </c>
      <c r="M114" s="66" t="str">
        <f t="shared" si="43"/>
        <v/>
      </c>
      <c r="N114" s="60"/>
      <c r="O114" s="189">
        <f t="shared" si="44"/>
        <v>0.622</v>
      </c>
      <c r="P114" s="74">
        <f t="shared" si="45"/>
        <v>21</v>
      </c>
      <c r="Q114" s="75">
        <f t="shared" si="46"/>
        <v>0.622</v>
      </c>
      <c r="R114" s="74">
        <f t="shared" si="47"/>
        <v>6</v>
      </c>
      <c r="S114" s="75" t="str">
        <f t="shared" si="64"/>
        <v/>
      </c>
      <c r="T114" s="74" t="str">
        <f t="shared" si="48"/>
        <v/>
      </c>
      <c r="U114" s="60"/>
      <c r="V114" s="80">
        <f>VLOOKUP(A114,'3'!A:C,3,FALSE)/100</f>
        <v>3.7000000000000005E-2</v>
      </c>
      <c r="W114" s="81">
        <f t="shared" si="49"/>
        <v>78</v>
      </c>
      <c r="X114" s="82">
        <f t="shared" si="50"/>
        <v>3.7000000000000005E-2</v>
      </c>
      <c r="Y114" s="81">
        <f t="shared" si="51"/>
        <v>71</v>
      </c>
      <c r="Z114" s="82" t="str">
        <f t="shared" si="65"/>
        <v/>
      </c>
      <c r="AA114" s="81" t="str">
        <f t="shared" si="52"/>
        <v/>
      </c>
      <c r="AB114" s="60"/>
      <c r="AC114" s="87">
        <f>VLOOKUP(A114,'4'!A:E,4,FALSE)/100</f>
        <v>0.25900000000000001</v>
      </c>
      <c r="AD114" s="88">
        <f t="shared" si="53"/>
        <v>56</v>
      </c>
      <c r="AE114" s="89">
        <f t="shared" si="54"/>
        <v>0.25900000000000001</v>
      </c>
      <c r="AF114" s="88">
        <f t="shared" si="55"/>
        <v>45</v>
      </c>
      <c r="AG114" s="89" t="str">
        <f t="shared" si="66"/>
        <v/>
      </c>
      <c r="AH114" s="88" t="str">
        <f t="shared" si="56"/>
        <v/>
      </c>
      <c r="AJ114" s="62">
        <f t="shared" si="57"/>
        <v>337</v>
      </c>
      <c r="AK114" s="59">
        <f t="shared" si="58"/>
        <v>96</v>
      </c>
      <c r="AM114" s="42" t="s">
        <v>169</v>
      </c>
      <c r="AN114" s="43" t="s">
        <v>98</v>
      </c>
      <c r="AO114" s="44">
        <v>18985</v>
      </c>
      <c r="AP114" s="44">
        <v>205500</v>
      </c>
      <c r="AQ114" s="45">
        <f t="shared" si="67"/>
        <v>9.2384428223844281E-2</v>
      </c>
      <c r="AR114" s="46">
        <f t="shared" si="59"/>
        <v>125</v>
      </c>
      <c r="AS114" s="47">
        <f t="shared" si="60"/>
        <v>9.2384428223844281E-2</v>
      </c>
      <c r="AT114" s="46">
        <f t="shared" si="61"/>
        <v>84</v>
      </c>
      <c r="AU114" s="48" t="str">
        <f t="shared" si="63"/>
        <v/>
      </c>
      <c r="AV114" s="46" t="str">
        <f t="shared" si="38"/>
        <v/>
      </c>
      <c r="AX114" s="116" t="s">
        <v>98</v>
      </c>
      <c r="AY114" s="97">
        <v>206100</v>
      </c>
      <c r="AZ114" s="98">
        <v>100</v>
      </c>
      <c r="BA114" s="97">
        <v>128200</v>
      </c>
      <c r="BB114" s="98">
        <v>62.2</v>
      </c>
      <c r="BC114" s="187" t="b">
        <f t="shared" si="62"/>
        <v>1</v>
      </c>
    </row>
    <row r="115" spans="1:55" x14ac:dyDescent="0.2">
      <c r="A115" s="57" t="s">
        <v>983</v>
      </c>
      <c r="B115" s="2" t="str">
        <f>VLOOKUP(A115,'Auth Info'!A:B,2,FALSE)</f>
        <v>Somerset</v>
      </c>
      <c r="C115" s="14" t="str">
        <f>VLOOKUP($A115,'Auth Info'!$A:$G,3,FALSE)</f>
        <v>Somerset CC</v>
      </c>
      <c r="D115" s="121">
        <f>VLOOKUP($A115,'Auth Info'!$A:$G,4,FALSE)</f>
        <v>0</v>
      </c>
      <c r="E115" s="121" t="str">
        <f>VLOOKUP($A115,'Auth Info'!$A:$G,5,FALSE)</f>
        <v>Predominantly Rural</v>
      </c>
      <c r="F115" s="14" t="str">
        <f>VLOOKUP($A115,'Auth Info'!$A:$G,6,FALSE)</f>
        <v>County</v>
      </c>
      <c r="G115" s="14" t="str">
        <f>VLOOKUP($A115,'Auth Info'!$A:$G,7,FALSE)</f>
        <v>Upper</v>
      </c>
      <c r="H115" s="65">
        <f>VLOOKUP(A115,'1'!F:H,2,FALSE)</f>
        <v>449.2</v>
      </c>
      <c r="I115" s="66">
        <f t="shared" si="39"/>
        <v>35</v>
      </c>
      <c r="J115" s="67" t="str">
        <f t="shared" si="40"/>
        <v/>
      </c>
      <c r="K115" s="66" t="str">
        <f t="shared" si="41"/>
        <v/>
      </c>
      <c r="L115" s="67" t="str">
        <f t="shared" si="42"/>
        <v/>
      </c>
      <c r="M115" s="66" t="str">
        <f t="shared" si="43"/>
        <v/>
      </c>
      <c r="N115" s="60"/>
      <c r="O115" s="189">
        <f t="shared" si="44"/>
        <v>0.60399999999999998</v>
      </c>
      <c r="P115" s="74">
        <f t="shared" si="45"/>
        <v>5</v>
      </c>
      <c r="Q115" s="75" t="str">
        <f t="shared" si="46"/>
        <v/>
      </c>
      <c r="R115" s="74" t="str">
        <f t="shared" si="47"/>
        <v/>
      </c>
      <c r="S115" s="75" t="str">
        <f t="shared" si="64"/>
        <v/>
      </c>
      <c r="T115" s="74" t="str">
        <f t="shared" si="48"/>
        <v/>
      </c>
      <c r="U115" s="60"/>
      <c r="V115" s="80">
        <f>VLOOKUP(A115,'3'!A:C,3,FALSE)/100</f>
        <v>2.3E-2</v>
      </c>
      <c r="W115" s="81">
        <f t="shared" si="49"/>
        <v>131</v>
      </c>
      <c r="X115" s="82" t="str">
        <f t="shared" si="50"/>
        <v/>
      </c>
      <c r="Y115" s="81" t="str">
        <f t="shared" si="51"/>
        <v/>
      </c>
      <c r="Z115" s="82" t="str">
        <f t="shared" si="65"/>
        <v/>
      </c>
      <c r="AA115" s="81" t="str">
        <f t="shared" si="52"/>
        <v/>
      </c>
      <c r="AB115" s="60"/>
      <c r="AC115" s="87">
        <f>VLOOKUP(A115,'4'!A:E,4,FALSE)/100</f>
        <v>0.23600000000000002</v>
      </c>
      <c r="AD115" s="88">
        <f t="shared" si="53"/>
        <v>91</v>
      </c>
      <c r="AE115" s="89" t="str">
        <f t="shared" si="54"/>
        <v/>
      </c>
      <c r="AF115" s="88" t="str">
        <f t="shared" si="55"/>
        <v/>
      </c>
      <c r="AG115" s="89" t="str">
        <f t="shared" si="66"/>
        <v/>
      </c>
      <c r="AH115" s="88" t="str">
        <f t="shared" si="56"/>
        <v/>
      </c>
      <c r="AJ115" s="62">
        <f t="shared" si="57"/>
        <v>236</v>
      </c>
      <c r="AK115" s="59">
        <f t="shared" si="58"/>
        <v>45</v>
      </c>
      <c r="AM115" s="42" t="s">
        <v>38</v>
      </c>
      <c r="AN115" s="43" t="s">
        <v>10</v>
      </c>
      <c r="AO115" s="44">
        <v>61738</v>
      </c>
      <c r="AP115" s="44">
        <v>525800</v>
      </c>
      <c r="AQ115" s="45">
        <f t="shared" si="67"/>
        <v>0.11741726892354508</v>
      </c>
      <c r="AR115" s="46">
        <f t="shared" si="59"/>
        <v>65</v>
      </c>
      <c r="AS115" s="47" t="str">
        <f t="shared" si="60"/>
        <v/>
      </c>
      <c r="AT115" s="46" t="str">
        <f t="shared" si="61"/>
        <v/>
      </c>
      <c r="AU115" s="48" t="str">
        <f t="shared" si="63"/>
        <v/>
      </c>
      <c r="AV115" s="46" t="str">
        <f t="shared" si="38"/>
        <v/>
      </c>
      <c r="AX115" s="116" t="s">
        <v>10</v>
      </c>
      <c r="AY115" s="97">
        <v>525200</v>
      </c>
      <c r="AZ115" s="98">
        <v>100</v>
      </c>
      <c r="BA115" s="97">
        <v>317200</v>
      </c>
      <c r="BB115" s="98">
        <v>60.4</v>
      </c>
      <c r="BC115" s="187" t="b">
        <f t="shared" si="62"/>
        <v>1</v>
      </c>
    </row>
    <row r="116" spans="1:55" x14ac:dyDescent="0.2">
      <c r="A116" s="2" t="s">
        <v>990</v>
      </c>
      <c r="B116" s="2" t="str">
        <f>VLOOKUP(A116,'Auth Info'!A:B,2,FALSE)</f>
        <v>South Gloucestershire</v>
      </c>
      <c r="C116" s="14" t="str">
        <f>VLOOKUP($A116,'Auth Info'!$A:$G,3,FALSE)</f>
        <v>South Gloucestershire</v>
      </c>
      <c r="D116" s="121" t="str">
        <f>VLOOKUP($A116,'Auth Info'!$A:$G,4,FALSE)</f>
        <v>LU</v>
      </c>
      <c r="E116" s="121" t="str">
        <f>VLOOKUP($A116,'Auth Info'!$A:$G,5,FALSE)</f>
        <v>Urban</v>
      </c>
      <c r="F116" s="14" t="str">
        <f>VLOOKUP($A116,'Auth Info'!$A:$G,6,FALSE)</f>
        <v>Unitary</v>
      </c>
      <c r="G116" s="14" t="str">
        <f>VLOOKUP($A116,'Auth Info'!$A:$G,7,FALSE)</f>
        <v>Upper</v>
      </c>
      <c r="H116" s="65">
        <f>VLOOKUP(A116,'1'!F:H,2,FALSE)</f>
        <v>523.70000000000005</v>
      </c>
      <c r="I116" s="66">
        <f t="shared" si="39"/>
        <v>108</v>
      </c>
      <c r="J116" s="67">
        <f t="shared" si="40"/>
        <v>523.70000000000005</v>
      </c>
      <c r="K116" s="66">
        <f t="shared" si="41"/>
        <v>67</v>
      </c>
      <c r="L116" s="67">
        <f t="shared" si="42"/>
        <v>523.70000000000005</v>
      </c>
      <c r="M116" s="66">
        <f t="shared" si="43"/>
        <v>46</v>
      </c>
      <c r="N116" s="60"/>
      <c r="O116" s="189">
        <f t="shared" si="44"/>
        <v>0.64900000000000002</v>
      </c>
      <c r="P116" s="74">
        <f t="shared" si="45"/>
        <v>82</v>
      </c>
      <c r="Q116" s="75">
        <f t="shared" si="46"/>
        <v>0.64900000000000002</v>
      </c>
      <c r="R116" s="74">
        <f t="shared" si="47"/>
        <v>44</v>
      </c>
      <c r="S116" s="75">
        <f t="shared" si="64"/>
        <v>0.64900000000000002</v>
      </c>
      <c r="T116" s="74">
        <f t="shared" si="48"/>
        <v>27</v>
      </c>
      <c r="U116" s="60"/>
      <c r="V116" s="80">
        <f>VLOOKUP(A116,'3'!A:C,3,FALSE)/100</f>
        <v>0.02</v>
      </c>
      <c r="W116" s="81">
        <f t="shared" si="49"/>
        <v>137</v>
      </c>
      <c r="X116" s="82">
        <f t="shared" si="50"/>
        <v>0.02</v>
      </c>
      <c r="Y116" s="81">
        <f t="shared" si="51"/>
        <v>100</v>
      </c>
      <c r="Z116" s="82">
        <f t="shared" si="65"/>
        <v>0.02</v>
      </c>
      <c r="AA116" s="81">
        <f t="shared" si="52"/>
        <v>49</v>
      </c>
      <c r="AB116" s="60"/>
      <c r="AC116" s="87">
        <f>VLOOKUP(A116,'4'!A:E,4,FALSE)/100</f>
        <v>0.247</v>
      </c>
      <c r="AD116" s="88">
        <f t="shared" si="53"/>
        <v>70</v>
      </c>
      <c r="AE116" s="89">
        <f t="shared" si="54"/>
        <v>0.247</v>
      </c>
      <c r="AF116" s="88">
        <f t="shared" si="55"/>
        <v>53</v>
      </c>
      <c r="AG116" s="89">
        <f t="shared" si="66"/>
        <v>0.247</v>
      </c>
      <c r="AH116" s="88">
        <f t="shared" si="56"/>
        <v>27</v>
      </c>
      <c r="AJ116" s="62">
        <f t="shared" si="57"/>
        <v>369</v>
      </c>
      <c r="AK116" s="59">
        <f t="shared" si="58"/>
        <v>114</v>
      </c>
      <c r="AM116" s="42" t="s">
        <v>169</v>
      </c>
      <c r="AN116" s="43" t="s">
        <v>165</v>
      </c>
      <c r="AO116" s="44">
        <v>33622</v>
      </c>
      <c r="AP116" s="44">
        <v>257700</v>
      </c>
      <c r="AQ116" s="45">
        <f t="shared" si="67"/>
        <v>0.13046953822273963</v>
      </c>
      <c r="AR116" s="46">
        <f t="shared" si="59"/>
        <v>42</v>
      </c>
      <c r="AS116" s="47">
        <f t="shared" si="60"/>
        <v>0.13046953822273963</v>
      </c>
      <c r="AT116" s="46">
        <f t="shared" si="61"/>
        <v>38</v>
      </c>
      <c r="AU116" s="48">
        <f t="shared" si="63"/>
        <v>0.13046953822273963</v>
      </c>
      <c r="AV116" s="46">
        <f t="shared" si="38"/>
        <v>23</v>
      </c>
      <c r="AX116" s="116" t="s">
        <v>165</v>
      </c>
      <c r="AY116" s="97">
        <v>264800</v>
      </c>
      <c r="AZ116" s="98">
        <v>100</v>
      </c>
      <c r="BA116" s="97">
        <v>171700</v>
      </c>
      <c r="BB116" s="98">
        <v>64.900000000000006</v>
      </c>
      <c r="BC116" s="187" t="b">
        <f t="shared" si="62"/>
        <v>1</v>
      </c>
    </row>
    <row r="117" spans="1:55" x14ac:dyDescent="0.2">
      <c r="A117" s="2" t="s">
        <v>1004</v>
      </c>
      <c r="B117" s="2" t="str">
        <f>VLOOKUP(A117,'Auth Info'!A:B,2,FALSE)</f>
        <v>South Tyneside</v>
      </c>
      <c r="C117" s="14" t="str">
        <f>VLOOKUP($A117,'Auth Info'!$A:$G,3,FALSE)</f>
        <v>South Tyneside</v>
      </c>
      <c r="D117" s="121" t="str">
        <f>VLOOKUP($A117,'Auth Info'!$A:$G,4,FALSE)</f>
        <v>MU</v>
      </c>
      <c r="E117" s="121" t="str">
        <f>VLOOKUP($A117,'Auth Info'!$A:$G,5,FALSE)</f>
        <v>Urban</v>
      </c>
      <c r="F117" s="14" t="str">
        <f>VLOOKUP($A117,'Auth Info'!$A:$G,6,FALSE)</f>
        <v>Met</v>
      </c>
      <c r="G117" s="14" t="str">
        <f>VLOOKUP($A117,'Auth Info'!$A:$G,7,FALSE)</f>
        <v>Upper</v>
      </c>
      <c r="H117" s="65">
        <f>VLOOKUP(A117,'1'!F:H,2,FALSE)</f>
        <v>450.7</v>
      </c>
      <c r="I117" s="66">
        <f t="shared" si="39"/>
        <v>37</v>
      </c>
      <c r="J117" s="67">
        <f t="shared" si="40"/>
        <v>450.7</v>
      </c>
      <c r="K117" s="66">
        <f t="shared" si="41"/>
        <v>22</v>
      </c>
      <c r="L117" s="67" t="str">
        <f t="shared" si="42"/>
        <v/>
      </c>
      <c r="M117" s="66" t="str">
        <f t="shared" si="43"/>
        <v/>
      </c>
      <c r="N117" s="60"/>
      <c r="O117" s="189">
        <f t="shared" si="44"/>
        <v>0.65</v>
      </c>
      <c r="P117" s="74">
        <f t="shared" si="45"/>
        <v>86</v>
      </c>
      <c r="Q117" s="75">
        <f t="shared" si="46"/>
        <v>0.65</v>
      </c>
      <c r="R117" s="74">
        <f t="shared" si="47"/>
        <v>46</v>
      </c>
      <c r="S117" s="75" t="str">
        <f t="shared" si="64"/>
        <v/>
      </c>
      <c r="T117" s="74" t="str">
        <f t="shared" si="48"/>
        <v/>
      </c>
      <c r="U117" s="60"/>
      <c r="V117" s="80">
        <f>VLOOKUP(A117,'3'!A:C,3,FALSE)/100</f>
        <v>5.9000000000000004E-2</v>
      </c>
      <c r="W117" s="81">
        <f t="shared" si="49"/>
        <v>17</v>
      </c>
      <c r="X117" s="82">
        <f t="shared" si="50"/>
        <v>5.9000000000000004E-2</v>
      </c>
      <c r="Y117" s="81">
        <f t="shared" si="51"/>
        <v>16</v>
      </c>
      <c r="Z117" s="82" t="str">
        <f t="shared" si="65"/>
        <v/>
      </c>
      <c r="AA117" s="81" t="str">
        <f t="shared" si="52"/>
        <v/>
      </c>
      <c r="AB117" s="60"/>
      <c r="AC117" s="87">
        <f>VLOOKUP(A117,'4'!A:E,4,FALSE)/100</f>
        <v>0.30499999999999999</v>
      </c>
      <c r="AD117" s="88">
        <f t="shared" si="53"/>
        <v>9</v>
      </c>
      <c r="AE117" s="89">
        <f t="shared" si="54"/>
        <v>0.30499999999999999</v>
      </c>
      <c r="AF117" s="88">
        <f t="shared" si="55"/>
        <v>9</v>
      </c>
      <c r="AG117" s="89" t="str">
        <f t="shared" si="66"/>
        <v/>
      </c>
      <c r="AH117" s="88" t="str">
        <f t="shared" si="56"/>
        <v/>
      </c>
      <c r="AJ117" s="62">
        <f t="shared" si="57"/>
        <v>272</v>
      </c>
      <c r="AK117" s="59">
        <f t="shared" si="58"/>
        <v>61</v>
      </c>
      <c r="AM117" s="42" t="s">
        <v>169</v>
      </c>
      <c r="AN117" s="43" t="s">
        <v>47</v>
      </c>
      <c r="AO117" s="44">
        <v>13362</v>
      </c>
      <c r="AP117" s="44">
        <v>151600</v>
      </c>
      <c r="AQ117" s="45">
        <f t="shared" si="67"/>
        <v>8.8139841688654352E-2</v>
      </c>
      <c r="AR117" s="46">
        <f t="shared" si="59"/>
        <v>132</v>
      </c>
      <c r="AS117" s="47">
        <f t="shared" si="60"/>
        <v>8.8139841688654352E-2</v>
      </c>
      <c r="AT117" s="46">
        <f t="shared" si="61"/>
        <v>91</v>
      </c>
      <c r="AU117" s="48" t="str">
        <f t="shared" si="63"/>
        <v/>
      </c>
      <c r="AV117" s="46" t="str">
        <f t="shared" si="38"/>
        <v/>
      </c>
      <c r="AX117" s="116" t="s">
        <v>47</v>
      </c>
      <c r="AY117" s="97">
        <v>153700</v>
      </c>
      <c r="AZ117" s="98">
        <v>100</v>
      </c>
      <c r="BA117" s="97">
        <v>99900</v>
      </c>
      <c r="BB117" s="98">
        <v>65</v>
      </c>
      <c r="BC117" s="187" t="b">
        <f t="shared" si="62"/>
        <v>1</v>
      </c>
    </row>
    <row r="118" spans="1:55" x14ac:dyDescent="0.2">
      <c r="A118" s="2" t="s">
        <v>1007</v>
      </c>
      <c r="B118" s="2" t="str">
        <f>VLOOKUP(A118,'Auth Info'!A:B,2,FALSE)</f>
        <v>Southampton</v>
      </c>
      <c r="C118" s="14" t="str">
        <f>VLOOKUP($A118,'Auth Info'!$A:$G,3,FALSE)</f>
        <v>Southampton</v>
      </c>
      <c r="D118" s="121" t="str">
        <f>VLOOKUP($A118,'Auth Info'!$A:$G,4,FALSE)</f>
        <v>LU</v>
      </c>
      <c r="E118" s="121" t="str">
        <f>VLOOKUP($A118,'Auth Info'!$A:$G,5,FALSE)</f>
        <v>Urban</v>
      </c>
      <c r="F118" s="14" t="str">
        <f>VLOOKUP($A118,'Auth Info'!$A:$G,6,FALSE)</f>
        <v>Unitary</v>
      </c>
      <c r="G118" s="14" t="str">
        <f>VLOOKUP($A118,'Auth Info'!$A:$G,7,FALSE)</f>
        <v>Upper</v>
      </c>
      <c r="H118" s="65">
        <f>VLOOKUP(A118,'1'!F:H,2,FALSE)</f>
        <v>525.70000000000005</v>
      </c>
      <c r="I118" s="66">
        <f t="shared" si="39"/>
        <v>109</v>
      </c>
      <c r="J118" s="67">
        <f t="shared" si="40"/>
        <v>525.70000000000005</v>
      </c>
      <c r="K118" s="66">
        <f t="shared" si="41"/>
        <v>68</v>
      </c>
      <c r="L118" s="67">
        <f t="shared" si="42"/>
        <v>525.70000000000005</v>
      </c>
      <c r="M118" s="66">
        <f t="shared" si="43"/>
        <v>47</v>
      </c>
      <c r="N118" s="60"/>
      <c r="O118" s="189">
        <f t="shared" si="44"/>
        <v>0.71</v>
      </c>
      <c r="P118" s="74">
        <f t="shared" si="45"/>
        <v>140</v>
      </c>
      <c r="Q118" s="75">
        <f t="shared" si="46"/>
        <v>0.71</v>
      </c>
      <c r="R118" s="74">
        <f t="shared" si="47"/>
        <v>95</v>
      </c>
      <c r="S118" s="75">
        <f t="shared" si="64"/>
        <v>0.71</v>
      </c>
      <c r="T118" s="74">
        <f t="shared" si="48"/>
        <v>54</v>
      </c>
      <c r="U118" s="60"/>
      <c r="V118" s="80">
        <f>VLOOKUP(A118,'3'!A:C,3,FALSE)/100</f>
        <v>3.2000000000000001E-2</v>
      </c>
      <c r="W118" s="81">
        <f t="shared" si="49"/>
        <v>93</v>
      </c>
      <c r="X118" s="82">
        <f t="shared" si="50"/>
        <v>3.2000000000000001E-2</v>
      </c>
      <c r="Y118" s="81">
        <f t="shared" si="51"/>
        <v>81</v>
      </c>
      <c r="Z118" s="82">
        <f t="shared" si="65"/>
        <v>3.2000000000000001E-2</v>
      </c>
      <c r="AA118" s="81">
        <f t="shared" si="52"/>
        <v>37</v>
      </c>
      <c r="AB118" s="60"/>
      <c r="AC118" s="87">
        <f>VLOOKUP(A118,'4'!A:E,4,FALSE)/100</f>
        <v>0.252</v>
      </c>
      <c r="AD118" s="88">
        <f t="shared" si="53"/>
        <v>65</v>
      </c>
      <c r="AE118" s="89">
        <f t="shared" si="54"/>
        <v>0.252</v>
      </c>
      <c r="AF118" s="88">
        <f t="shared" si="55"/>
        <v>51</v>
      </c>
      <c r="AG118" s="89">
        <f t="shared" si="66"/>
        <v>0.252</v>
      </c>
      <c r="AH118" s="88">
        <f t="shared" si="56"/>
        <v>25</v>
      </c>
      <c r="AJ118" s="62">
        <f t="shared" si="57"/>
        <v>363</v>
      </c>
      <c r="AK118" s="59">
        <f t="shared" si="58"/>
        <v>109</v>
      </c>
      <c r="AM118" s="42" t="s">
        <v>169</v>
      </c>
      <c r="AN118" s="43" t="s">
        <v>149</v>
      </c>
      <c r="AO118" s="44">
        <v>35613</v>
      </c>
      <c r="AP118" s="44">
        <v>234600</v>
      </c>
      <c r="AQ118" s="45">
        <f t="shared" si="67"/>
        <v>0.15180306905370844</v>
      </c>
      <c r="AR118" s="46">
        <f t="shared" si="59"/>
        <v>21</v>
      </c>
      <c r="AS118" s="47">
        <f t="shared" si="60"/>
        <v>0.15180306905370844</v>
      </c>
      <c r="AT118" s="46">
        <f t="shared" si="61"/>
        <v>20</v>
      </c>
      <c r="AU118" s="48">
        <f t="shared" si="63"/>
        <v>0.15180306905370844</v>
      </c>
      <c r="AV118" s="46">
        <f t="shared" si="38"/>
        <v>9</v>
      </c>
      <c r="AX118" s="116" t="s">
        <v>149</v>
      </c>
      <c r="AY118" s="97">
        <v>239700</v>
      </c>
      <c r="AZ118" s="98">
        <v>100</v>
      </c>
      <c r="BA118" s="97">
        <v>170200</v>
      </c>
      <c r="BB118" s="98">
        <v>71</v>
      </c>
      <c r="BC118" s="187" t="b">
        <f t="shared" si="62"/>
        <v>1</v>
      </c>
    </row>
    <row r="119" spans="1:55" x14ac:dyDescent="0.2">
      <c r="A119" s="2" t="s">
        <v>1009</v>
      </c>
      <c r="B119" s="2" t="str">
        <f>VLOOKUP(A119,'Auth Info'!A:B,2,FALSE)</f>
        <v>Southend-on-Sea</v>
      </c>
      <c r="C119" s="14" t="str">
        <f>VLOOKUP($A119,'Auth Info'!$A:$G,3,FALSE)</f>
        <v>Southend-on-Sea</v>
      </c>
      <c r="D119" s="121" t="str">
        <f>VLOOKUP($A119,'Auth Info'!$A:$G,4,FALSE)</f>
        <v>LU</v>
      </c>
      <c r="E119" s="121" t="str">
        <f>VLOOKUP($A119,'Auth Info'!$A:$G,5,FALSE)</f>
        <v>Urban</v>
      </c>
      <c r="F119" s="14" t="str">
        <f>VLOOKUP($A119,'Auth Info'!$A:$G,6,FALSE)</f>
        <v>Unitary</v>
      </c>
      <c r="G119" s="14" t="str">
        <f>VLOOKUP($A119,'Auth Info'!$A:$G,7,FALSE)</f>
        <v>Upper</v>
      </c>
      <c r="H119" s="65">
        <f>VLOOKUP(A119,'1'!F:H,2,FALSE)</f>
        <v>464</v>
      </c>
      <c r="I119" s="66">
        <f t="shared" si="39"/>
        <v>52</v>
      </c>
      <c r="J119" s="67">
        <f t="shared" si="40"/>
        <v>464</v>
      </c>
      <c r="K119" s="66">
        <f t="shared" si="41"/>
        <v>30</v>
      </c>
      <c r="L119" s="67">
        <f t="shared" si="42"/>
        <v>464</v>
      </c>
      <c r="M119" s="66">
        <f t="shared" si="43"/>
        <v>19</v>
      </c>
      <c r="N119" s="60"/>
      <c r="O119" s="189">
        <f t="shared" si="44"/>
        <v>0.626</v>
      </c>
      <c r="P119" s="74">
        <f t="shared" si="45"/>
        <v>25</v>
      </c>
      <c r="Q119" s="75">
        <f t="shared" si="46"/>
        <v>0.626</v>
      </c>
      <c r="R119" s="74">
        <f t="shared" si="47"/>
        <v>8</v>
      </c>
      <c r="S119" s="75">
        <f t="shared" si="64"/>
        <v>0.626</v>
      </c>
      <c r="T119" s="74">
        <f t="shared" si="48"/>
        <v>12</v>
      </c>
      <c r="U119" s="60"/>
      <c r="V119" s="80">
        <f>VLOOKUP(A119,'3'!A:C,3,FALSE)/100</f>
        <v>4.7E-2</v>
      </c>
      <c r="W119" s="81">
        <f t="shared" si="49"/>
        <v>46</v>
      </c>
      <c r="X119" s="82">
        <f t="shared" si="50"/>
        <v>4.7E-2</v>
      </c>
      <c r="Y119" s="81">
        <f t="shared" si="51"/>
        <v>45</v>
      </c>
      <c r="Z119" s="82">
        <f t="shared" si="65"/>
        <v>4.7E-2</v>
      </c>
      <c r="AA119" s="81">
        <f t="shared" si="52"/>
        <v>14</v>
      </c>
      <c r="AB119" s="60"/>
      <c r="AC119" s="87">
        <f>VLOOKUP(A119,'4'!A:E,4,FALSE)/100</f>
        <v>0.25600000000000001</v>
      </c>
      <c r="AD119" s="88">
        <f t="shared" si="53"/>
        <v>60</v>
      </c>
      <c r="AE119" s="89">
        <f t="shared" si="54"/>
        <v>0.25600000000000001</v>
      </c>
      <c r="AF119" s="88">
        <f t="shared" si="55"/>
        <v>48</v>
      </c>
      <c r="AG119" s="89">
        <f t="shared" si="66"/>
        <v>0.25600000000000001</v>
      </c>
      <c r="AH119" s="88">
        <f t="shared" si="56"/>
        <v>21</v>
      </c>
      <c r="AJ119" s="62">
        <f t="shared" si="57"/>
        <v>170</v>
      </c>
      <c r="AK119" s="59">
        <f t="shared" si="58"/>
        <v>11</v>
      </c>
      <c r="AM119" s="42" t="s">
        <v>169</v>
      </c>
      <c r="AN119" s="43" t="s">
        <v>105</v>
      </c>
      <c r="AO119" s="44">
        <v>21105</v>
      </c>
      <c r="AP119" s="44">
        <v>164300</v>
      </c>
      <c r="AQ119" s="45">
        <f t="shared" si="67"/>
        <v>0.12845404747413269</v>
      </c>
      <c r="AR119" s="46">
        <f t="shared" si="59"/>
        <v>47</v>
      </c>
      <c r="AS119" s="47">
        <f t="shared" si="60"/>
        <v>0.12845404747413269</v>
      </c>
      <c r="AT119" s="46">
        <f t="shared" si="61"/>
        <v>43</v>
      </c>
      <c r="AU119" s="48">
        <f t="shared" si="63"/>
        <v>0.12845404747413269</v>
      </c>
      <c r="AV119" s="46">
        <f t="shared" si="38"/>
        <v>26</v>
      </c>
      <c r="AX119" s="116" t="s">
        <v>105</v>
      </c>
      <c r="AY119" s="97">
        <v>165300</v>
      </c>
      <c r="AZ119" s="98">
        <v>100</v>
      </c>
      <c r="BA119" s="97">
        <v>103500</v>
      </c>
      <c r="BB119" s="98">
        <v>62.6</v>
      </c>
      <c r="BC119" s="187" t="b">
        <f t="shared" si="62"/>
        <v>1</v>
      </c>
    </row>
    <row r="120" spans="1:55" x14ac:dyDescent="0.2">
      <c r="A120" s="2" t="s">
        <v>1011</v>
      </c>
      <c r="B120" s="2" t="str">
        <f>VLOOKUP(A120,'Auth Info'!A:B,2,FALSE)</f>
        <v>Southwark</v>
      </c>
      <c r="C120" s="14" t="str">
        <f>VLOOKUP($A120,'Auth Info'!$A:$G,3,FALSE)</f>
        <v>Southwark</v>
      </c>
      <c r="D120" s="121" t="str">
        <f>VLOOKUP($A120,'Auth Info'!$A:$G,4,FALSE)</f>
        <v>MU</v>
      </c>
      <c r="E120" s="121" t="str">
        <f>VLOOKUP($A120,'Auth Info'!$A:$G,5,FALSE)</f>
        <v>Urban</v>
      </c>
      <c r="F120" s="14" t="str">
        <f>VLOOKUP($A120,'Auth Info'!$A:$G,6,FALSE)</f>
        <v>London</v>
      </c>
      <c r="G120" s="14" t="str">
        <f>VLOOKUP($A120,'Auth Info'!$A:$G,7,FALSE)</f>
        <v>Upper</v>
      </c>
      <c r="H120" s="65">
        <f>VLOOKUP(A120,'1'!F:H,2,FALSE)</f>
        <v>665.5</v>
      </c>
      <c r="I120" s="66">
        <f t="shared" si="39"/>
        <v>143</v>
      </c>
      <c r="J120" s="67">
        <f t="shared" si="40"/>
        <v>665.5</v>
      </c>
      <c r="K120" s="66">
        <f t="shared" si="41"/>
        <v>98</v>
      </c>
      <c r="L120" s="67" t="str">
        <f t="shared" si="42"/>
        <v/>
      </c>
      <c r="M120" s="66" t="str">
        <f t="shared" si="43"/>
        <v/>
      </c>
      <c r="N120" s="60"/>
      <c r="O120" s="189">
        <f t="shared" si="44"/>
        <v>0.73699999999999999</v>
      </c>
      <c r="P120" s="74">
        <f t="shared" si="45"/>
        <v>145</v>
      </c>
      <c r="Q120" s="75">
        <f t="shared" si="46"/>
        <v>0.73699999999999999</v>
      </c>
      <c r="R120" s="74">
        <f t="shared" si="47"/>
        <v>100</v>
      </c>
      <c r="S120" s="75" t="str">
        <f t="shared" si="64"/>
        <v/>
      </c>
      <c r="T120" s="74" t="str">
        <f t="shared" si="48"/>
        <v/>
      </c>
      <c r="U120" s="60"/>
      <c r="V120" s="80">
        <f>VLOOKUP(A120,'3'!A:C,3,FALSE)/100</f>
        <v>0.05</v>
      </c>
      <c r="W120" s="81">
        <f t="shared" si="49"/>
        <v>34</v>
      </c>
      <c r="X120" s="82">
        <f t="shared" si="50"/>
        <v>0.05</v>
      </c>
      <c r="Y120" s="81">
        <f t="shared" si="51"/>
        <v>33</v>
      </c>
      <c r="Z120" s="82" t="str">
        <f t="shared" si="65"/>
        <v/>
      </c>
      <c r="AA120" s="81" t="str">
        <f t="shared" si="52"/>
        <v/>
      </c>
      <c r="AB120" s="60"/>
      <c r="AC120" s="87">
        <f>VLOOKUP(A120,'4'!A:E,4,FALSE)/100</f>
        <v>0.17699999999999999</v>
      </c>
      <c r="AD120" s="88">
        <f t="shared" si="53"/>
        <v>144</v>
      </c>
      <c r="AE120" s="89">
        <f t="shared" si="54"/>
        <v>0.17699999999999999</v>
      </c>
      <c r="AF120" s="88">
        <f t="shared" si="55"/>
        <v>99</v>
      </c>
      <c r="AG120" s="89" t="str">
        <f t="shared" si="66"/>
        <v/>
      </c>
      <c r="AH120" s="88" t="str">
        <f t="shared" si="56"/>
        <v/>
      </c>
      <c r="AJ120" s="62">
        <f t="shared" si="57"/>
        <v>355</v>
      </c>
      <c r="AK120" s="59">
        <f t="shared" si="58"/>
        <v>105</v>
      </c>
      <c r="AM120" s="42" t="s">
        <v>169</v>
      </c>
      <c r="AN120" s="43" t="s">
        <v>119</v>
      </c>
      <c r="AO120" s="44">
        <v>37908</v>
      </c>
      <c r="AP120" s="44">
        <v>278000</v>
      </c>
      <c r="AQ120" s="45">
        <f t="shared" si="67"/>
        <v>0.13635971223021584</v>
      </c>
      <c r="AR120" s="46">
        <f t="shared" si="59"/>
        <v>33</v>
      </c>
      <c r="AS120" s="47">
        <f t="shared" si="60"/>
        <v>0.13635971223021584</v>
      </c>
      <c r="AT120" s="46">
        <f t="shared" si="61"/>
        <v>29</v>
      </c>
      <c r="AU120" s="48" t="str">
        <f t="shared" si="63"/>
        <v/>
      </c>
      <c r="AV120" s="46" t="str">
        <f t="shared" si="38"/>
        <v/>
      </c>
      <c r="AX120" s="116" t="s">
        <v>119</v>
      </c>
      <c r="AY120" s="97">
        <v>287000</v>
      </c>
      <c r="AZ120" s="98">
        <v>100</v>
      </c>
      <c r="BA120" s="97">
        <v>211400</v>
      </c>
      <c r="BB120" s="98">
        <v>73.7</v>
      </c>
      <c r="BC120" s="187" t="b">
        <f t="shared" si="62"/>
        <v>1</v>
      </c>
    </row>
    <row r="121" spans="1:55" x14ac:dyDescent="0.2">
      <c r="A121" s="2" t="s">
        <v>1016</v>
      </c>
      <c r="B121" s="2" t="str">
        <f>VLOOKUP(A121,'Auth Info'!A:B,2,FALSE)</f>
        <v>St. Helens</v>
      </c>
      <c r="C121" s="14" t="str">
        <f>VLOOKUP($A121,'Auth Info'!$A:$G,3,FALSE)</f>
        <v>St Helens</v>
      </c>
      <c r="D121" s="121" t="str">
        <f>VLOOKUP($A121,'Auth Info'!$A:$G,4,FALSE)</f>
        <v>MU</v>
      </c>
      <c r="E121" s="121" t="str">
        <f>VLOOKUP($A121,'Auth Info'!$A:$G,5,FALSE)</f>
        <v>Urban</v>
      </c>
      <c r="F121" s="14" t="str">
        <f>VLOOKUP($A121,'Auth Info'!$A:$G,6,FALSE)</f>
        <v>Met</v>
      </c>
      <c r="G121" s="14" t="str">
        <f>VLOOKUP($A121,'Auth Info'!$A:$G,7,FALSE)</f>
        <v>Upper</v>
      </c>
      <c r="H121" s="65">
        <f>VLOOKUP(A121,'1'!F:H,2,FALSE)</f>
        <v>432.2</v>
      </c>
      <c r="I121" s="66">
        <f t="shared" si="39"/>
        <v>18</v>
      </c>
      <c r="J121" s="67">
        <f t="shared" si="40"/>
        <v>432.2</v>
      </c>
      <c r="K121" s="66">
        <f t="shared" si="41"/>
        <v>11</v>
      </c>
      <c r="L121" s="67" t="str">
        <f t="shared" si="42"/>
        <v/>
      </c>
      <c r="M121" s="66" t="str">
        <f t="shared" si="43"/>
        <v/>
      </c>
      <c r="N121" s="60"/>
      <c r="O121" s="189">
        <f t="shared" si="44"/>
        <v>0.64200000000000002</v>
      </c>
      <c r="P121" s="74">
        <f t="shared" si="45"/>
        <v>64</v>
      </c>
      <c r="Q121" s="75">
        <f t="shared" si="46"/>
        <v>0.64200000000000002</v>
      </c>
      <c r="R121" s="74">
        <f t="shared" si="47"/>
        <v>30</v>
      </c>
      <c r="S121" s="75" t="str">
        <f t="shared" si="64"/>
        <v/>
      </c>
      <c r="T121" s="74" t="str">
        <f t="shared" si="48"/>
        <v/>
      </c>
      <c r="U121" s="60"/>
      <c r="V121" s="80">
        <f>VLOOKUP(A121,'3'!A:C,3,FALSE)/100</f>
        <v>4.5999999999999999E-2</v>
      </c>
      <c r="W121" s="81">
        <f t="shared" si="49"/>
        <v>48</v>
      </c>
      <c r="X121" s="82">
        <f t="shared" si="50"/>
        <v>4.5999999999999999E-2</v>
      </c>
      <c r="Y121" s="81">
        <f t="shared" si="51"/>
        <v>47</v>
      </c>
      <c r="Z121" s="82" t="str">
        <f t="shared" si="65"/>
        <v/>
      </c>
      <c r="AA121" s="81" t="str">
        <f t="shared" si="52"/>
        <v/>
      </c>
      <c r="AB121" s="60"/>
      <c r="AC121" s="87">
        <f>VLOOKUP(A121,'4'!A:E,4,FALSE)/100</f>
        <v>0.28699999999999998</v>
      </c>
      <c r="AD121" s="88">
        <f t="shared" si="53"/>
        <v>21</v>
      </c>
      <c r="AE121" s="89">
        <f t="shared" si="54"/>
        <v>0.28699999999999998</v>
      </c>
      <c r="AF121" s="88">
        <f t="shared" si="55"/>
        <v>18</v>
      </c>
      <c r="AG121" s="89" t="str">
        <f t="shared" si="66"/>
        <v/>
      </c>
      <c r="AH121" s="88" t="str">
        <f t="shared" si="56"/>
        <v/>
      </c>
      <c r="AJ121" s="62">
        <f t="shared" si="57"/>
        <v>265</v>
      </c>
      <c r="AK121" s="59">
        <f t="shared" si="58"/>
        <v>58</v>
      </c>
      <c r="AM121" s="42" t="s">
        <v>169</v>
      </c>
      <c r="AN121" s="43" t="s">
        <v>68</v>
      </c>
      <c r="AO121" s="44">
        <v>15492</v>
      </c>
      <c r="AP121" s="44">
        <v>177500</v>
      </c>
      <c r="AQ121" s="45">
        <f t="shared" si="67"/>
        <v>8.7278873239436616E-2</v>
      </c>
      <c r="AR121" s="46">
        <f t="shared" si="59"/>
        <v>135</v>
      </c>
      <c r="AS121" s="47">
        <f t="shared" si="60"/>
        <v>8.7278873239436616E-2</v>
      </c>
      <c r="AT121" s="46">
        <f t="shared" si="61"/>
        <v>93</v>
      </c>
      <c r="AU121" s="48" t="str">
        <f t="shared" si="63"/>
        <v/>
      </c>
      <c r="AV121" s="46" t="str">
        <f t="shared" si="38"/>
        <v/>
      </c>
      <c r="AX121" s="116" t="s">
        <v>68</v>
      </c>
      <c r="AY121" s="97">
        <v>177400</v>
      </c>
      <c r="AZ121" s="98">
        <v>100</v>
      </c>
      <c r="BA121" s="97">
        <v>113900</v>
      </c>
      <c r="BB121" s="98">
        <v>64.2</v>
      </c>
      <c r="BC121" s="187" t="b">
        <f t="shared" si="62"/>
        <v>1</v>
      </c>
    </row>
    <row r="122" spans="1:55" x14ac:dyDescent="0.2">
      <c r="A122" s="2" t="s">
        <v>1019</v>
      </c>
      <c r="B122" s="2" t="str">
        <f>VLOOKUP(A122,'Auth Info'!A:B,2,FALSE)</f>
        <v>Staffordshire</v>
      </c>
      <c r="C122" s="14" t="str">
        <f>VLOOKUP($A122,'Auth Info'!$A:$G,3,FALSE)</f>
        <v>Staffordshire CC</v>
      </c>
      <c r="D122" s="121">
        <f>VLOOKUP($A122,'Auth Info'!$A:$G,4,FALSE)</f>
        <v>0</v>
      </c>
      <c r="E122" s="121" t="str">
        <f>VLOOKUP($A122,'Auth Info'!$A:$G,5,FALSE)</f>
        <v>Significant Rural</v>
      </c>
      <c r="F122" s="14" t="str">
        <f>VLOOKUP($A122,'Auth Info'!$A:$G,6,FALSE)</f>
        <v>County</v>
      </c>
      <c r="G122" s="14" t="str">
        <f>VLOOKUP($A122,'Auth Info'!$A:$G,7,FALSE)</f>
        <v>Upper</v>
      </c>
      <c r="H122" s="65">
        <f>VLOOKUP(A122,'1'!F:H,2,FALSE)</f>
        <v>461.1</v>
      </c>
      <c r="I122" s="66">
        <f t="shared" si="39"/>
        <v>50</v>
      </c>
      <c r="J122" s="67" t="str">
        <f t="shared" si="40"/>
        <v/>
      </c>
      <c r="K122" s="66" t="str">
        <f t="shared" si="41"/>
        <v/>
      </c>
      <c r="L122" s="67" t="str">
        <f t="shared" si="42"/>
        <v/>
      </c>
      <c r="M122" s="66" t="str">
        <f t="shared" si="43"/>
        <v/>
      </c>
      <c r="N122" s="60"/>
      <c r="O122" s="189">
        <f t="shared" si="44"/>
        <v>0.63600000000000001</v>
      </c>
      <c r="P122" s="74">
        <f t="shared" si="45"/>
        <v>48</v>
      </c>
      <c r="Q122" s="75" t="str">
        <f t="shared" si="46"/>
        <v/>
      </c>
      <c r="R122" s="74" t="str">
        <f t="shared" si="47"/>
        <v/>
      </c>
      <c r="S122" s="75" t="str">
        <f t="shared" si="64"/>
        <v/>
      </c>
      <c r="T122" s="74" t="str">
        <f t="shared" si="48"/>
        <v/>
      </c>
      <c r="U122" s="60"/>
      <c r="V122" s="80">
        <f>VLOOKUP(A122,'3'!A:C,3,FALSE)/100</f>
        <v>2.8999999999999998E-2</v>
      </c>
      <c r="W122" s="81">
        <f t="shared" si="49"/>
        <v>110</v>
      </c>
      <c r="X122" s="82" t="str">
        <f t="shared" si="50"/>
        <v/>
      </c>
      <c r="Y122" s="81" t="str">
        <f t="shared" si="51"/>
        <v/>
      </c>
      <c r="Z122" s="82" t="str">
        <f t="shared" si="65"/>
        <v/>
      </c>
      <c r="AA122" s="81" t="str">
        <f t="shared" si="52"/>
        <v/>
      </c>
      <c r="AB122" s="60"/>
      <c r="AC122" s="87">
        <f>VLOOKUP(A122,'4'!A:E,4,FALSE)/100</f>
        <v>0.20699999999999999</v>
      </c>
      <c r="AD122" s="88">
        <f t="shared" si="53"/>
        <v>126</v>
      </c>
      <c r="AE122" s="89" t="str">
        <f t="shared" si="54"/>
        <v/>
      </c>
      <c r="AF122" s="88" t="str">
        <f t="shared" si="55"/>
        <v/>
      </c>
      <c r="AG122" s="89" t="str">
        <f t="shared" si="66"/>
        <v/>
      </c>
      <c r="AH122" s="88" t="str">
        <f t="shared" si="56"/>
        <v/>
      </c>
      <c r="AJ122" s="62">
        <f t="shared" si="57"/>
        <v>315</v>
      </c>
      <c r="AK122" s="59">
        <f t="shared" si="58"/>
        <v>88</v>
      </c>
      <c r="AM122" s="42" t="s">
        <v>38</v>
      </c>
      <c r="AN122" s="43" t="s">
        <v>92</v>
      </c>
      <c r="AO122" s="44">
        <v>83091</v>
      </c>
      <c r="AP122" s="44">
        <v>828900</v>
      </c>
      <c r="AQ122" s="45">
        <f t="shared" si="67"/>
        <v>0.10024249004705031</v>
      </c>
      <c r="AR122" s="46">
        <f t="shared" si="59"/>
        <v>107</v>
      </c>
      <c r="AS122" s="47" t="str">
        <f t="shared" si="60"/>
        <v/>
      </c>
      <c r="AT122" s="46" t="str">
        <f t="shared" si="61"/>
        <v/>
      </c>
      <c r="AU122" s="48" t="str">
        <f t="shared" si="63"/>
        <v/>
      </c>
      <c r="AV122" s="46" t="str">
        <f t="shared" si="38"/>
        <v/>
      </c>
      <c r="AX122" s="116" t="s">
        <v>92</v>
      </c>
      <c r="AY122" s="97">
        <v>831300</v>
      </c>
      <c r="AZ122" s="98">
        <v>100</v>
      </c>
      <c r="BA122" s="97">
        <v>529000</v>
      </c>
      <c r="BB122" s="98">
        <v>63.6</v>
      </c>
      <c r="BC122" s="187" t="b">
        <f t="shared" si="62"/>
        <v>1</v>
      </c>
    </row>
    <row r="123" spans="1:55" x14ac:dyDescent="0.2">
      <c r="A123" s="2" t="s">
        <v>1024</v>
      </c>
      <c r="B123" s="2" t="str">
        <f>VLOOKUP(A123,'Auth Info'!A:B,2,FALSE)</f>
        <v>Stockport</v>
      </c>
      <c r="C123" s="14" t="str">
        <f>VLOOKUP($A123,'Auth Info'!$A:$G,3,FALSE)</f>
        <v>Stockport</v>
      </c>
      <c r="D123" s="121" t="str">
        <f>VLOOKUP($A123,'Auth Info'!$A:$G,4,FALSE)</f>
        <v>MU</v>
      </c>
      <c r="E123" s="121" t="str">
        <f>VLOOKUP($A123,'Auth Info'!$A:$G,5,FALSE)</f>
        <v>Urban</v>
      </c>
      <c r="F123" s="14" t="str">
        <f>VLOOKUP($A123,'Auth Info'!$A:$G,6,FALSE)</f>
        <v>Met</v>
      </c>
      <c r="G123" s="14" t="str">
        <f>VLOOKUP($A123,'Auth Info'!$A:$G,7,FALSE)</f>
        <v>Upper</v>
      </c>
      <c r="H123" s="65">
        <f>VLOOKUP(A123,'1'!F:H,2,FALSE)</f>
        <v>492.9</v>
      </c>
      <c r="I123" s="66">
        <f t="shared" si="39"/>
        <v>87</v>
      </c>
      <c r="J123" s="67">
        <f t="shared" si="40"/>
        <v>492.9</v>
      </c>
      <c r="K123" s="66">
        <f t="shared" si="41"/>
        <v>50</v>
      </c>
      <c r="L123" s="67" t="str">
        <f t="shared" si="42"/>
        <v/>
      </c>
      <c r="M123" s="66" t="str">
        <f t="shared" si="43"/>
        <v/>
      </c>
      <c r="N123" s="60"/>
      <c r="O123" s="189">
        <f t="shared" si="44"/>
        <v>0.63600000000000001</v>
      </c>
      <c r="P123" s="74">
        <f t="shared" si="45"/>
        <v>48</v>
      </c>
      <c r="Q123" s="75">
        <f t="shared" si="46"/>
        <v>0.63600000000000001</v>
      </c>
      <c r="R123" s="74">
        <f t="shared" si="47"/>
        <v>17</v>
      </c>
      <c r="S123" s="75" t="str">
        <f t="shared" si="64"/>
        <v/>
      </c>
      <c r="T123" s="74" t="str">
        <f t="shared" si="48"/>
        <v/>
      </c>
      <c r="U123" s="60"/>
      <c r="V123" s="80">
        <f>VLOOKUP(A123,'3'!A:C,3,FALSE)/100</f>
        <v>3.1E-2</v>
      </c>
      <c r="W123" s="81">
        <f t="shared" si="49"/>
        <v>97</v>
      </c>
      <c r="X123" s="82">
        <f t="shared" si="50"/>
        <v>3.1E-2</v>
      </c>
      <c r="Y123" s="81">
        <f t="shared" si="51"/>
        <v>82</v>
      </c>
      <c r="Z123" s="82" t="str">
        <f t="shared" si="65"/>
        <v/>
      </c>
      <c r="AA123" s="81" t="str">
        <f t="shared" si="52"/>
        <v/>
      </c>
      <c r="AB123" s="60"/>
      <c r="AC123" s="87">
        <f>VLOOKUP(A123,'4'!A:E,4,FALSE)/100</f>
        <v>0.27500000000000002</v>
      </c>
      <c r="AD123" s="88">
        <f t="shared" si="53"/>
        <v>30</v>
      </c>
      <c r="AE123" s="89">
        <f t="shared" si="54"/>
        <v>0.27500000000000002</v>
      </c>
      <c r="AF123" s="88">
        <f t="shared" si="55"/>
        <v>25</v>
      </c>
      <c r="AG123" s="89" t="str">
        <f t="shared" si="66"/>
        <v/>
      </c>
      <c r="AH123" s="88" t="str">
        <f t="shared" si="56"/>
        <v/>
      </c>
      <c r="AJ123" s="62">
        <f t="shared" si="57"/>
        <v>318</v>
      </c>
      <c r="AK123" s="59">
        <f t="shared" si="58"/>
        <v>89</v>
      </c>
      <c r="AM123" s="42" t="s">
        <v>169</v>
      </c>
      <c r="AN123" s="43" t="s">
        <v>60</v>
      </c>
      <c r="AO123" s="44">
        <v>30276</v>
      </c>
      <c r="AP123" s="44">
        <v>281000</v>
      </c>
      <c r="AQ123" s="45">
        <f t="shared" si="67"/>
        <v>0.10774377224199289</v>
      </c>
      <c r="AR123" s="46">
        <f t="shared" si="59"/>
        <v>86</v>
      </c>
      <c r="AS123" s="47">
        <f t="shared" si="60"/>
        <v>0.10774377224199289</v>
      </c>
      <c r="AT123" s="46">
        <f t="shared" si="61"/>
        <v>66</v>
      </c>
      <c r="AU123" s="48" t="str">
        <f t="shared" si="63"/>
        <v/>
      </c>
      <c r="AV123" s="46" t="str">
        <f t="shared" si="38"/>
        <v/>
      </c>
      <c r="AX123" s="116" t="s">
        <v>60</v>
      </c>
      <c r="AY123" s="97">
        <v>284600</v>
      </c>
      <c r="AZ123" s="98">
        <v>100</v>
      </c>
      <c r="BA123" s="97">
        <v>180900</v>
      </c>
      <c r="BB123" s="98">
        <v>63.6</v>
      </c>
      <c r="BC123" s="187" t="b">
        <f t="shared" si="62"/>
        <v>1</v>
      </c>
    </row>
    <row r="124" spans="1:55" x14ac:dyDescent="0.2">
      <c r="A124" s="2" t="s">
        <v>1026</v>
      </c>
      <c r="B124" s="2" t="str">
        <f>VLOOKUP(A124,'Auth Info'!A:B,2,FALSE)</f>
        <v>Stockton-on-Tees</v>
      </c>
      <c r="C124" s="14" t="str">
        <f>VLOOKUP($A124,'Auth Info'!$A:$G,3,FALSE)</f>
        <v>Stockton-on-Tees</v>
      </c>
      <c r="D124" s="121" t="str">
        <f>VLOOKUP($A124,'Auth Info'!$A:$G,4,FALSE)</f>
        <v>LU</v>
      </c>
      <c r="E124" s="121" t="str">
        <f>VLOOKUP($A124,'Auth Info'!$A:$G,5,FALSE)</f>
        <v>Urban</v>
      </c>
      <c r="F124" s="14" t="str">
        <f>VLOOKUP($A124,'Auth Info'!$A:$G,6,FALSE)</f>
        <v>Unitary</v>
      </c>
      <c r="G124" s="14" t="str">
        <f>VLOOKUP($A124,'Auth Info'!$A:$G,7,FALSE)</f>
        <v>Upper</v>
      </c>
      <c r="H124" s="65">
        <f>VLOOKUP(A124,'1'!F:H,2,FALSE)</f>
        <v>464.9</v>
      </c>
      <c r="I124" s="66">
        <f t="shared" si="39"/>
        <v>53</v>
      </c>
      <c r="J124" s="67">
        <f t="shared" si="40"/>
        <v>464.9</v>
      </c>
      <c r="K124" s="66">
        <f t="shared" si="41"/>
        <v>31</v>
      </c>
      <c r="L124" s="67">
        <f t="shared" si="42"/>
        <v>464.9</v>
      </c>
      <c r="M124" s="66">
        <f t="shared" si="43"/>
        <v>20</v>
      </c>
      <c r="N124" s="60"/>
      <c r="O124" s="189">
        <f t="shared" si="44"/>
        <v>0.65200000000000002</v>
      </c>
      <c r="P124" s="74">
        <f t="shared" si="45"/>
        <v>90</v>
      </c>
      <c r="Q124" s="75">
        <f t="shared" si="46"/>
        <v>0.65200000000000002</v>
      </c>
      <c r="R124" s="74">
        <f t="shared" si="47"/>
        <v>48</v>
      </c>
      <c r="S124" s="75">
        <f t="shared" si="64"/>
        <v>0.65200000000000002</v>
      </c>
      <c r="T124" s="74">
        <f t="shared" si="48"/>
        <v>32</v>
      </c>
      <c r="U124" s="60"/>
      <c r="V124" s="80">
        <f>VLOOKUP(A124,'3'!A:C,3,FALSE)/100</f>
        <v>5.2999999999999999E-2</v>
      </c>
      <c r="W124" s="81">
        <f t="shared" si="49"/>
        <v>26</v>
      </c>
      <c r="X124" s="82">
        <f t="shared" si="50"/>
        <v>5.2999999999999999E-2</v>
      </c>
      <c r="Y124" s="81">
        <f t="shared" si="51"/>
        <v>25</v>
      </c>
      <c r="Z124" s="82">
        <f t="shared" si="65"/>
        <v>5.2999999999999999E-2</v>
      </c>
      <c r="AA124" s="81">
        <f t="shared" si="52"/>
        <v>10</v>
      </c>
      <c r="AB124" s="60"/>
      <c r="AC124" s="87">
        <f>VLOOKUP(A124,'4'!A:E,4,FALSE)/100</f>
        <v>0.27500000000000002</v>
      </c>
      <c r="AD124" s="88">
        <f t="shared" si="53"/>
        <v>30</v>
      </c>
      <c r="AE124" s="89">
        <f t="shared" si="54"/>
        <v>0.27500000000000002</v>
      </c>
      <c r="AF124" s="88">
        <f t="shared" si="55"/>
        <v>25</v>
      </c>
      <c r="AG124" s="89">
        <f t="shared" si="66"/>
        <v>0.27500000000000002</v>
      </c>
      <c r="AH124" s="88">
        <f t="shared" si="56"/>
        <v>9</v>
      </c>
      <c r="AJ124" s="62">
        <f t="shared" si="57"/>
        <v>259</v>
      </c>
      <c r="AK124" s="59">
        <f t="shared" si="58"/>
        <v>53</v>
      </c>
      <c r="AM124" s="42" t="s">
        <v>169</v>
      </c>
      <c r="AN124" s="43" t="s">
        <v>43</v>
      </c>
      <c r="AO124" s="44">
        <v>20408</v>
      </c>
      <c r="AP124" s="44">
        <v>191900</v>
      </c>
      <c r="AQ124" s="45">
        <f t="shared" si="67"/>
        <v>0.1063470557582074</v>
      </c>
      <c r="AR124" s="46">
        <f t="shared" si="59"/>
        <v>90</v>
      </c>
      <c r="AS124" s="47">
        <f t="shared" si="60"/>
        <v>0.1063470557582074</v>
      </c>
      <c r="AT124" s="46">
        <f t="shared" si="61"/>
        <v>68</v>
      </c>
      <c r="AU124" s="48">
        <f t="shared" si="63"/>
        <v>0.1063470557582074</v>
      </c>
      <c r="AV124" s="46">
        <f t="shared" si="38"/>
        <v>40</v>
      </c>
      <c r="AX124" s="116" t="s">
        <v>43</v>
      </c>
      <c r="AY124" s="97">
        <v>192400</v>
      </c>
      <c r="AZ124" s="98">
        <v>100</v>
      </c>
      <c r="BA124" s="97">
        <v>125400</v>
      </c>
      <c r="BB124" s="98">
        <v>65.2</v>
      </c>
      <c r="BC124" s="187" t="b">
        <f t="shared" si="62"/>
        <v>1</v>
      </c>
    </row>
    <row r="125" spans="1:55" x14ac:dyDescent="0.2">
      <c r="A125" s="2" t="s">
        <v>1028</v>
      </c>
      <c r="B125" s="2" t="str">
        <f>VLOOKUP(A125,'Auth Info'!A:B,2,FALSE)</f>
        <v>Stoke-on-Trent</v>
      </c>
      <c r="C125" s="14" t="str">
        <f>VLOOKUP($A125,'Auth Info'!$A:$G,3,FALSE)</f>
        <v>Stoke-on-Trent</v>
      </c>
      <c r="D125" s="121" t="str">
        <f>VLOOKUP($A125,'Auth Info'!$A:$G,4,FALSE)</f>
        <v>LU</v>
      </c>
      <c r="E125" s="121" t="str">
        <f>VLOOKUP($A125,'Auth Info'!$A:$G,5,FALSE)</f>
        <v>Urban</v>
      </c>
      <c r="F125" s="14" t="str">
        <f>VLOOKUP($A125,'Auth Info'!$A:$G,6,FALSE)</f>
        <v>Unitary</v>
      </c>
      <c r="G125" s="14" t="str">
        <f>VLOOKUP($A125,'Auth Info'!$A:$G,7,FALSE)</f>
        <v>Upper</v>
      </c>
      <c r="H125" s="65">
        <f>VLOOKUP(A125,'1'!F:H,2,FALSE)</f>
        <v>445.9</v>
      </c>
      <c r="I125" s="66">
        <f t="shared" si="39"/>
        <v>32</v>
      </c>
      <c r="J125" s="67">
        <f t="shared" si="40"/>
        <v>445.9</v>
      </c>
      <c r="K125" s="66">
        <f t="shared" si="41"/>
        <v>19</v>
      </c>
      <c r="L125" s="67">
        <f t="shared" si="42"/>
        <v>445.9</v>
      </c>
      <c r="M125" s="66">
        <f t="shared" si="43"/>
        <v>10</v>
      </c>
      <c r="N125" s="60"/>
      <c r="O125" s="189">
        <f t="shared" si="44"/>
        <v>0.64500000000000002</v>
      </c>
      <c r="P125" s="74">
        <f t="shared" si="45"/>
        <v>70</v>
      </c>
      <c r="Q125" s="75">
        <f t="shared" si="46"/>
        <v>0.64500000000000002</v>
      </c>
      <c r="R125" s="74">
        <f t="shared" si="47"/>
        <v>33</v>
      </c>
      <c r="S125" s="75">
        <f t="shared" si="64"/>
        <v>0.64500000000000002</v>
      </c>
      <c r="T125" s="74">
        <f t="shared" si="48"/>
        <v>24</v>
      </c>
      <c r="U125" s="60"/>
      <c r="V125" s="80">
        <f>VLOOKUP(A125,'3'!A:C,3,FALSE)/100</f>
        <v>5.2000000000000005E-2</v>
      </c>
      <c r="W125" s="81">
        <f t="shared" si="49"/>
        <v>27</v>
      </c>
      <c r="X125" s="82">
        <f t="shared" si="50"/>
        <v>5.2000000000000005E-2</v>
      </c>
      <c r="Y125" s="81">
        <f t="shared" si="51"/>
        <v>26</v>
      </c>
      <c r="Z125" s="82">
        <f t="shared" si="65"/>
        <v>5.2000000000000005E-2</v>
      </c>
      <c r="AA125" s="81">
        <f t="shared" si="52"/>
        <v>11</v>
      </c>
      <c r="AB125" s="60"/>
      <c r="AC125" s="87">
        <f>VLOOKUP(A125,'4'!A:E,4,FALSE)/100</f>
        <v>0.23499999999999999</v>
      </c>
      <c r="AD125" s="88">
        <f t="shared" si="53"/>
        <v>92</v>
      </c>
      <c r="AE125" s="89">
        <f t="shared" si="54"/>
        <v>0.23499999999999999</v>
      </c>
      <c r="AF125" s="88">
        <f t="shared" si="55"/>
        <v>68</v>
      </c>
      <c r="AG125" s="89">
        <f t="shared" si="66"/>
        <v>0.23499999999999999</v>
      </c>
      <c r="AH125" s="88">
        <f t="shared" si="56"/>
        <v>36</v>
      </c>
      <c r="AJ125" s="62">
        <f t="shared" si="57"/>
        <v>165</v>
      </c>
      <c r="AK125" s="59">
        <f t="shared" si="58"/>
        <v>10</v>
      </c>
      <c r="AM125" s="42" t="s">
        <v>169</v>
      </c>
      <c r="AN125" s="43" t="s">
        <v>90</v>
      </c>
      <c r="AO125" s="44">
        <v>32478</v>
      </c>
      <c r="AP125" s="44">
        <v>240100</v>
      </c>
      <c r="AQ125" s="45">
        <f t="shared" si="67"/>
        <v>0.13526863806747189</v>
      </c>
      <c r="AR125" s="46">
        <f t="shared" si="59"/>
        <v>36</v>
      </c>
      <c r="AS125" s="47">
        <f t="shared" si="60"/>
        <v>0.13526863806747189</v>
      </c>
      <c r="AT125" s="46">
        <f t="shared" si="61"/>
        <v>32</v>
      </c>
      <c r="AU125" s="48">
        <f t="shared" si="63"/>
        <v>0.13526863806747189</v>
      </c>
      <c r="AV125" s="46">
        <f t="shared" si="38"/>
        <v>18</v>
      </c>
      <c r="AX125" s="116" t="s">
        <v>90</v>
      </c>
      <c r="AY125" s="97">
        <v>240100</v>
      </c>
      <c r="AZ125" s="98">
        <v>100</v>
      </c>
      <c r="BA125" s="97">
        <v>154800</v>
      </c>
      <c r="BB125" s="98">
        <v>64.5</v>
      </c>
      <c r="BC125" s="187" t="b">
        <f t="shared" si="62"/>
        <v>1</v>
      </c>
    </row>
    <row r="126" spans="1:55" x14ac:dyDescent="0.2">
      <c r="A126" s="57" t="s">
        <v>1032</v>
      </c>
      <c r="B126" s="2" t="str">
        <f>VLOOKUP(A126,'Auth Info'!A:B,2,FALSE)</f>
        <v>Suffolk</v>
      </c>
      <c r="C126" s="14" t="str">
        <f>VLOOKUP($A126,'Auth Info'!$A:$G,3,FALSE)</f>
        <v>Suffolk CC</v>
      </c>
      <c r="D126" s="121">
        <f>VLOOKUP($A126,'Auth Info'!$A:$G,4,FALSE)</f>
        <v>0</v>
      </c>
      <c r="E126" s="121" t="str">
        <f>VLOOKUP($A126,'Auth Info'!$A:$G,5,FALSE)</f>
        <v>Predominantly Rural</v>
      </c>
      <c r="F126" s="14" t="str">
        <f>VLOOKUP($A126,'Auth Info'!$A:$G,6,FALSE)</f>
        <v>County</v>
      </c>
      <c r="G126" s="14" t="str">
        <f>VLOOKUP($A126,'Auth Info'!$A:$G,7,FALSE)</f>
        <v>Upper</v>
      </c>
      <c r="H126" s="65">
        <f>VLOOKUP(A126,'1'!F:H,2,FALSE)</f>
        <v>467</v>
      </c>
      <c r="I126" s="66">
        <f t="shared" si="39"/>
        <v>57</v>
      </c>
      <c r="J126" s="67" t="str">
        <f t="shared" si="40"/>
        <v/>
      </c>
      <c r="K126" s="66" t="str">
        <f t="shared" si="41"/>
        <v/>
      </c>
      <c r="L126" s="67" t="str">
        <f t="shared" si="42"/>
        <v/>
      </c>
      <c r="M126" s="66" t="str">
        <f t="shared" si="43"/>
        <v/>
      </c>
      <c r="N126" s="60"/>
      <c r="O126" s="189">
        <f t="shared" si="44"/>
        <v>0.61599999999999999</v>
      </c>
      <c r="P126" s="74">
        <f t="shared" si="45"/>
        <v>15</v>
      </c>
      <c r="Q126" s="75" t="str">
        <f t="shared" si="46"/>
        <v/>
      </c>
      <c r="R126" s="74" t="str">
        <f t="shared" si="47"/>
        <v/>
      </c>
      <c r="S126" s="75" t="str">
        <f t="shared" si="64"/>
        <v/>
      </c>
      <c r="T126" s="74" t="str">
        <f t="shared" si="48"/>
        <v/>
      </c>
      <c r="U126" s="60"/>
      <c r="V126" s="80">
        <f>VLOOKUP(A126,'3'!A:C,3,FALSE)/100</f>
        <v>0.03</v>
      </c>
      <c r="W126" s="81">
        <f t="shared" si="49"/>
        <v>102</v>
      </c>
      <c r="X126" s="82" t="str">
        <f t="shared" si="50"/>
        <v/>
      </c>
      <c r="Y126" s="81" t="str">
        <f t="shared" si="51"/>
        <v/>
      </c>
      <c r="Z126" s="82" t="str">
        <f t="shared" si="65"/>
        <v/>
      </c>
      <c r="AA126" s="81" t="str">
        <f t="shared" si="52"/>
        <v/>
      </c>
      <c r="AB126" s="60"/>
      <c r="AC126" s="87">
        <f>VLOOKUP(A126,'4'!A:E,4,FALSE)/100</f>
        <v>0.24199999999999999</v>
      </c>
      <c r="AD126" s="88">
        <f t="shared" si="53"/>
        <v>79</v>
      </c>
      <c r="AE126" s="89" t="str">
        <f t="shared" si="54"/>
        <v/>
      </c>
      <c r="AF126" s="88" t="str">
        <f t="shared" si="55"/>
        <v/>
      </c>
      <c r="AG126" s="89" t="str">
        <f t="shared" si="66"/>
        <v/>
      </c>
      <c r="AH126" s="88" t="str">
        <f t="shared" si="56"/>
        <v/>
      </c>
      <c r="AJ126" s="62">
        <f t="shared" si="57"/>
        <v>274</v>
      </c>
      <c r="AK126" s="59">
        <f t="shared" si="58"/>
        <v>63</v>
      </c>
      <c r="AM126" s="42" t="s">
        <v>38</v>
      </c>
      <c r="AN126" s="43" t="s">
        <v>21</v>
      </c>
      <c r="AO126" s="44">
        <v>73152</v>
      </c>
      <c r="AP126" s="44">
        <v>715700</v>
      </c>
      <c r="AQ126" s="45">
        <f t="shared" si="67"/>
        <v>0.10221042336174374</v>
      </c>
      <c r="AR126" s="46">
        <f t="shared" si="59"/>
        <v>100</v>
      </c>
      <c r="AS126" s="47" t="str">
        <f t="shared" si="60"/>
        <v/>
      </c>
      <c r="AT126" s="46" t="str">
        <f t="shared" si="61"/>
        <v/>
      </c>
      <c r="AU126" s="48" t="str">
        <f t="shared" si="63"/>
        <v/>
      </c>
      <c r="AV126" s="46" t="str">
        <f t="shared" si="38"/>
        <v/>
      </c>
      <c r="AX126" s="116" t="s">
        <v>21</v>
      </c>
      <c r="AY126" s="97">
        <v>719500</v>
      </c>
      <c r="AZ126" s="98">
        <v>100</v>
      </c>
      <c r="BA126" s="97">
        <v>443500</v>
      </c>
      <c r="BB126" s="98">
        <v>61.6</v>
      </c>
      <c r="BC126" s="187" t="b">
        <f t="shared" si="62"/>
        <v>1</v>
      </c>
    </row>
    <row r="127" spans="1:55" x14ac:dyDescent="0.2">
      <c r="A127" s="2" t="s">
        <v>1034</v>
      </c>
      <c r="B127" s="2" t="str">
        <f>VLOOKUP(A127,'Auth Info'!A:B,2,FALSE)</f>
        <v>Sunderland</v>
      </c>
      <c r="C127" s="14" t="str">
        <f>VLOOKUP($A127,'Auth Info'!$A:$G,3,FALSE)</f>
        <v>Sunderland</v>
      </c>
      <c r="D127" s="121" t="str">
        <f>VLOOKUP($A127,'Auth Info'!$A:$G,4,FALSE)</f>
        <v>MU</v>
      </c>
      <c r="E127" s="121" t="str">
        <f>VLOOKUP($A127,'Auth Info'!$A:$G,5,FALSE)</f>
        <v>Urban</v>
      </c>
      <c r="F127" s="14" t="str">
        <f>VLOOKUP($A127,'Auth Info'!$A:$G,6,FALSE)</f>
        <v>Met</v>
      </c>
      <c r="G127" s="14" t="str">
        <f>VLOOKUP($A127,'Auth Info'!$A:$G,7,FALSE)</f>
        <v>Upper</v>
      </c>
      <c r="H127" s="65">
        <f>VLOOKUP(A127,'1'!F:H,2,FALSE)</f>
        <v>440.7</v>
      </c>
      <c r="I127" s="66">
        <f t="shared" si="39"/>
        <v>26</v>
      </c>
      <c r="J127" s="67">
        <f t="shared" si="40"/>
        <v>440.7</v>
      </c>
      <c r="K127" s="66">
        <f t="shared" si="41"/>
        <v>15</v>
      </c>
      <c r="L127" s="67" t="str">
        <f t="shared" si="42"/>
        <v/>
      </c>
      <c r="M127" s="66" t="str">
        <f t="shared" si="43"/>
        <v/>
      </c>
      <c r="N127" s="60"/>
      <c r="O127" s="189">
        <f t="shared" si="44"/>
        <v>0.66200000000000003</v>
      </c>
      <c r="P127" s="74">
        <f t="shared" si="45"/>
        <v>107</v>
      </c>
      <c r="Q127" s="75">
        <f t="shared" si="46"/>
        <v>0.66200000000000003</v>
      </c>
      <c r="R127" s="74">
        <f t="shared" si="47"/>
        <v>62</v>
      </c>
      <c r="S127" s="75" t="str">
        <f t="shared" si="64"/>
        <v/>
      </c>
      <c r="T127" s="74" t="str">
        <f t="shared" si="48"/>
        <v/>
      </c>
      <c r="U127" s="60"/>
      <c r="V127" s="80">
        <f>VLOOKUP(A127,'3'!A:C,3,FALSE)/100</f>
        <v>5.0999999999999997E-2</v>
      </c>
      <c r="W127" s="81">
        <f t="shared" si="49"/>
        <v>29</v>
      </c>
      <c r="X127" s="82">
        <f t="shared" si="50"/>
        <v>5.0999999999999997E-2</v>
      </c>
      <c r="Y127" s="81">
        <f t="shared" si="51"/>
        <v>28</v>
      </c>
      <c r="Z127" s="82" t="str">
        <f t="shared" si="65"/>
        <v/>
      </c>
      <c r="AA127" s="81" t="str">
        <f t="shared" si="52"/>
        <v/>
      </c>
      <c r="AB127" s="60"/>
      <c r="AC127" s="87">
        <f>VLOOKUP(A127,'4'!A:E,4,FALSE)/100</f>
        <v>0.29899999999999999</v>
      </c>
      <c r="AD127" s="88">
        <f t="shared" si="53"/>
        <v>11</v>
      </c>
      <c r="AE127" s="89">
        <f t="shared" si="54"/>
        <v>0.29899999999999999</v>
      </c>
      <c r="AF127" s="88">
        <f t="shared" si="55"/>
        <v>11</v>
      </c>
      <c r="AG127" s="89" t="str">
        <f t="shared" si="66"/>
        <v/>
      </c>
      <c r="AH127" s="88" t="str">
        <f t="shared" si="56"/>
        <v/>
      </c>
      <c r="AJ127" s="62">
        <f t="shared" si="57"/>
        <v>214</v>
      </c>
      <c r="AK127" s="59">
        <f t="shared" si="58"/>
        <v>30</v>
      </c>
      <c r="AM127" s="42" t="s">
        <v>169</v>
      </c>
      <c r="AN127" s="43" t="s">
        <v>48</v>
      </c>
      <c r="AO127" s="44">
        <v>34935</v>
      </c>
      <c r="AP127" s="44">
        <v>280300</v>
      </c>
      <c r="AQ127" s="45">
        <f t="shared" si="67"/>
        <v>0.12463432037103103</v>
      </c>
      <c r="AR127" s="46">
        <f t="shared" si="59"/>
        <v>52</v>
      </c>
      <c r="AS127" s="47">
        <f t="shared" si="60"/>
        <v>0.12463432037103103</v>
      </c>
      <c r="AT127" s="46">
        <f t="shared" si="61"/>
        <v>47</v>
      </c>
      <c r="AU127" s="48" t="str">
        <f t="shared" si="63"/>
        <v/>
      </c>
      <c r="AV127" s="46" t="str">
        <f t="shared" si="38"/>
        <v/>
      </c>
      <c r="AX127" s="116" t="s">
        <v>48</v>
      </c>
      <c r="AY127" s="97">
        <v>283500</v>
      </c>
      <c r="AZ127" s="98">
        <v>100</v>
      </c>
      <c r="BA127" s="97">
        <v>187600</v>
      </c>
      <c r="BB127" s="98">
        <v>66.2</v>
      </c>
      <c r="BC127" s="187" t="b">
        <f t="shared" si="62"/>
        <v>1</v>
      </c>
    </row>
    <row r="128" spans="1:55" x14ac:dyDescent="0.2">
      <c r="A128" s="2" t="s">
        <v>1036</v>
      </c>
      <c r="B128" s="2" t="str">
        <f>VLOOKUP(A128,'Auth Info'!A:B,2,FALSE)</f>
        <v>Surrey</v>
      </c>
      <c r="C128" s="14" t="str">
        <f>VLOOKUP($A128,'Auth Info'!$A:$G,3,FALSE)</f>
        <v>Surrey CC</v>
      </c>
      <c r="D128" s="121" t="str">
        <f>VLOOKUP($A128,'Auth Info'!$A:$G,4,FALSE)</f>
        <v>PU</v>
      </c>
      <c r="E128" s="121" t="str">
        <f>VLOOKUP($A128,'Auth Info'!$A:$G,5,FALSE)</f>
        <v>Urban</v>
      </c>
      <c r="F128" s="14" t="str">
        <f>VLOOKUP($A128,'Auth Info'!$A:$G,6,FALSE)</f>
        <v>County</v>
      </c>
      <c r="G128" s="14" t="str">
        <f>VLOOKUP($A128,'Auth Info'!$A:$G,7,FALSE)</f>
        <v>Upper</v>
      </c>
      <c r="H128" s="65">
        <f>VLOOKUP(A128,'1'!F:H,2,FALSE)</f>
        <v>575.4</v>
      </c>
      <c r="I128" s="66">
        <f t="shared" si="39"/>
        <v>129</v>
      </c>
      <c r="J128" s="67">
        <f t="shared" si="40"/>
        <v>575.4</v>
      </c>
      <c r="K128" s="66">
        <f t="shared" si="41"/>
        <v>85</v>
      </c>
      <c r="L128" s="67" t="str">
        <f t="shared" si="42"/>
        <v/>
      </c>
      <c r="M128" s="66" t="str">
        <f t="shared" si="43"/>
        <v/>
      </c>
      <c r="N128" s="60"/>
      <c r="O128" s="189">
        <f t="shared" si="44"/>
        <v>0.63800000000000001</v>
      </c>
      <c r="P128" s="74">
        <f t="shared" si="45"/>
        <v>54</v>
      </c>
      <c r="Q128" s="75">
        <f t="shared" si="46"/>
        <v>0.63800000000000001</v>
      </c>
      <c r="R128" s="74">
        <f t="shared" si="47"/>
        <v>21</v>
      </c>
      <c r="S128" s="75" t="str">
        <f t="shared" si="64"/>
        <v/>
      </c>
      <c r="T128" s="74" t="str">
        <f t="shared" si="48"/>
        <v/>
      </c>
      <c r="U128" s="60"/>
      <c r="V128" s="80">
        <f>VLOOKUP(A128,'3'!A:C,3,FALSE)/100</f>
        <v>1.8000000000000002E-2</v>
      </c>
      <c r="W128" s="81">
        <f t="shared" si="49"/>
        <v>144</v>
      </c>
      <c r="X128" s="82">
        <f t="shared" si="50"/>
        <v>1.8000000000000002E-2</v>
      </c>
      <c r="Y128" s="81">
        <f t="shared" si="51"/>
        <v>102</v>
      </c>
      <c r="Z128" s="82" t="str">
        <f t="shared" si="65"/>
        <v/>
      </c>
      <c r="AA128" s="81" t="str">
        <f t="shared" si="52"/>
        <v/>
      </c>
      <c r="AB128" s="60"/>
      <c r="AC128" s="87">
        <f>VLOOKUP(A128,'4'!A:E,4,FALSE)/100</f>
        <v>0.19399999999999998</v>
      </c>
      <c r="AD128" s="88">
        <f t="shared" si="53"/>
        <v>137</v>
      </c>
      <c r="AE128" s="89">
        <f t="shared" si="54"/>
        <v>0.19399999999999998</v>
      </c>
      <c r="AF128" s="88">
        <f t="shared" si="55"/>
        <v>94</v>
      </c>
      <c r="AG128" s="89" t="str">
        <f t="shared" si="66"/>
        <v/>
      </c>
      <c r="AH128" s="88" t="str">
        <f t="shared" si="56"/>
        <v/>
      </c>
      <c r="AJ128" s="62">
        <f t="shared" si="57"/>
        <v>399</v>
      </c>
      <c r="AK128" s="59">
        <f t="shared" si="58"/>
        <v>122</v>
      </c>
      <c r="AM128" s="42" t="s">
        <v>38</v>
      </c>
      <c r="AN128" s="43" t="s">
        <v>157</v>
      </c>
      <c r="AO128" s="44">
        <v>125360</v>
      </c>
      <c r="AP128" s="44">
        <v>1109700</v>
      </c>
      <c r="AQ128" s="45">
        <f t="shared" si="67"/>
        <v>0.11296746868523025</v>
      </c>
      <c r="AR128" s="46">
        <f t="shared" si="59"/>
        <v>72</v>
      </c>
      <c r="AS128" s="47">
        <f t="shared" si="60"/>
        <v>0.11296746868523025</v>
      </c>
      <c r="AT128" s="46">
        <f t="shared" si="61"/>
        <v>57</v>
      </c>
      <c r="AU128" s="48" t="str">
        <f t="shared" si="63"/>
        <v/>
      </c>
      <c r="AV128" s="46" t="str">
        <f t="shared" si="38"/>
        <v/>
      </c>
      <c r="AX128" s="116" t="s">
        <v>157</v>
      </c>
      <c r="AY128" s="97">
        <v>1127300</v>
      </c>
      <c r="AZ128" s="98">
        <v>100</v>
      </c>
      <c r="BA128" s="97">
        <v>718900</v>
      </c>
      <c r="BB128" s="98">
        <v>63.8</v>
      </c>
      <c r="BC128" s="187" t="b">
        <f t="shared" si="62"/>
        <v>1</v>
      </c>
    </row>
    <row r="129" spans="1:55" x14ac:dyDescent="0.2">
      <c r="A129" s="2" t="s">
        <v>1038</v>
      </c>
      <c r="B129" s="2" t="str">
        <f>VLOOKUP(A129,'Auth Info'!A:B,2,FALSE)</f>
        <v>Sutton</v>
      </c>
      <c r="C129" s="14" t="str">
        <f>VLOOKUP($A129,'Auth Info'!$A:$G,3,FALSE)</f>
        <v>Sutton</v>
      </c>
      <c r="D129" s="121" t="str">
        <f>VLOOKUP($A129,'Auth Info'!$A:$G,4,FALSE)</f>
        <v>MU</v>
      </c>
      <c r="E129" s="121" t="str">
        <f>VLOOKUP($A129,'Auth Info'!$A:$G,5,FALSE)</f>
        <v>Urban</v>
      </c>
      <c r="F129" s="14" t="str">
        <f>VLOOKUP($A129,'Auth Info'!$A:$G,6,FALSE)</f>
        <v>London</v>
      </c>
      <c r="G129" s="14" t="str">
        <f>VLOOKUP($A129,'Auth Info'!$A:$G,7,FALSE)</f>
        <v>Upper</v>
      </c>
      <c r="H129" s="65">
        <f>VLOOKUP(A129,'1'!F:H,2,FALSE)</f>
        <v>497</v>
      </c>
      <c r="I129" s="66">
        <f t="shared" si="39"/>
        <v>90</v>
      </c>
      <c r="J129" s="67">
        <f t="shared" si="40"/>
        <v>497</v>
      </c>
      <c r="K129" s="66">
        <f t="shared" si="41"/>
        <v>52</v>
      </c>
      <c r="L129" s="67" t="str">
        <f t="shared" si="42"/>
        <v/>
      </c>
      <c r="M129" s="66" t="str">
        <f t="shared" si="43"/>
        <v/>
      </c>
      <c r="N129" s="60"/>
      <c r="O129" s="189">
        <f t="shared" si="44"/>
        <v>0.66200000000000003</v>
      </c>
      <c r="P129" s="74">
        <f t="shared" si="45"/>
        <v>107</v>
      </c>
      <c r="Q129" s="75">
        <f t="shared" si="46"/>
        <v>0.66200000000000003</v>
      </c>
      <c r="R129" s="74">
        <f t="shared" si="47"/>
        <v>62</v>
      </c>
      <c r="S129" s="75" t="str">
        <f t="shared" si="64"/>
        <v/>
      </c>
      <c r="T129" s="74" t="str">
        <f t="shared" si="48"/>
        <v/>
      </c>
      <c r="U129" s="60"/>
      <c r="V129" s="80">
        <f>VLOOKUP(A129,'3'!A:C,3,FALSE)/100</f>
        <v>2.7000000000000003E-2</v>
      </c>
      <c r="W129" s="81">
        <f t="shared" si="49"/>
        <v>115</v>
      </c>
      <c r="X129" s="82">
        <f t="shared" si="50"/>
        <v>2.7000000000000003E-2</v>
      </c>
      <c r="Y129" s="81">
        <f t="shared" si="51"/>
        <v>91</v>
      </c>
      <c r="Z129" s="82" t="str">
        <f t="shared" si="65"/>
        <v/>
      </c>
      <c r="AA129" s="81" t="str">
        <f t="shared" si="52"/>
        <v/>
      </c>
      <c r="AB129" s="60"/>
      <c r="AC129" s="87">
        <f>VLOOKUP(A129,'4'!A:E,4,FALSE)/100</f>
        <v>0.29100000000000004</v>
      </c>
      <c r="AD129" s="88">
        <f t="shared" si="53"/>
        <v>15</v>
      </c>
      <c r="AE129" s="89">
        <f t="shared" si="54"/>
        <v>0.29100000000000004</v>
      </c>
      <c r="AF129" s="88">
        <f t="shared" si="55"/>
        <v>13</v>
      </c>
      <c r="AG129" s="89" t="str">
        <f t="shared" si="66"/>
        <v/>
      </c>
      <c r="AH129" s="88" t="str">
        <f t="shared" si="56"/>
        <v/>
      </c>
      <c r="AJ129" s="62">
        <f t="shared" si="57"/>
        <v>438</v>
      </c>
      <c r="AK129" s="59">
        <f t="shared" si="58"/>
        <v>136</v>
      </c>
      <c r="AM129" s="42" t="s">
        <v>169</v>
      </c>
      <c r="AN129" s="43" t="s">
        <v>140</v>
      </c>
      <c r="AO129" s="44">
        <v>17322</v>
      </c>
      <c r="AP129" s="44">
        <v>187600</v>
      </c>
      <c r="AQ129" s="45">
        <f t="shared" si="67"/>
        <v>9.2334754797441368E-2</v>
      </c>
      <c r="AR129" s="46">
        <f t="shared" si="59"/>
        <v>126</v>
      </c>
      <c r="AS129" s="47">
        <f t="shared" si="60"/>
        <v>9.2334754797441368E-2</v>
      </c>
      <c r="AT129" s="46">
        <f t="shared" si="61"/>
        <v>85</v>
      </c>
      <c r="AU129" s="48" t="str">
        <f t="shared" si="63"/>
        <v/>
      </c>
      <c r="AV129" s="46" t="str">
        <f t="shared" si="38"/>
        <v/>
      </c>
      <c r="AX129" s="116" t="s">
        <v>140</v>
      </c>
      <c r="AY129" s="97">
        <v>194200</v>
      </c>
      <c r="AZ129" s="98">
        <v>100</v>
      </c>
      <c r="BA129" s="97">
        <v>128500</v>
      </c>
      <c r="BB129" s="98">
        <v>66.2</v>
      </c>
      <c r="BC129" s="187" t="b">
        <f t="shared" si="62"/>
        <v>1</v>
      </c>
    </row>
    <row r="130" spans="1:55" x14ac:dyDescent="0.2">
      <c r="A130" s="2" t="s">
        <v>1043</v>
      </c>
      <c r="B130" s="2" t="str">
        <f>VLOOKUP(A130,'Auth Info'!A:B,2,FALSE)</f>
        <v>Swindon</v>
      </c>
      <c r="C130" s="14" t="str">
        <f>VLOOKUP($A130,'Auth Info'!$A:$G,3,FALSE)</f>
        <v>Swindon</v>
      </c>
      <c r="D130" s="121" t="str">
        <f>VLOOKUP($A130,'Auth Info'!$A:$G,4,FALSE)</f>
        <v>OU</v>
      </c>
      <c r="E130" s="121" t="str">
        <f>VLOOKUP($A130,'Auth Info'!$A:$G,5,FALSE)</f>
        <v>Urban</v>
      </c>
      <c r="F130" s="14" t="str">
        <f>VLOOKUP($A130,'Auth Info'!$A:$G,6,FALSE)</f>
        <v>Unitary</v>
      </c>
      <c r="G130" s="14" t="str">
        <f>VLOOKUP($A130,'Auth Info'!$A:$G,7,FALSE)</f>
        <v>Upper</v>
      </c>
      <c r="H130" s="65">
        <f>VLOOKUP(A130,'1'!F:H,2,FALSE)</f>
        <v>521.4</v>
      </c>
      <c r="I130" s="66">
        <f t="shared" si="39"/>
        <v>106</v>
      </c>
      <c r="J130" s="67">
        <f t="shared" si="40"/>
        <v>521.4</v>
      </c>
      <c r="K130" s="66">
        <f t="shared" si="41"/>
        <v>66</v>
      </c>
      <c r="L130" s="67">
        <f t="shared" si="42"/>
        <v>521.4</v>
      </c>
      <c r="M130" s="66">
        <f t="shared" si="43"/>
        <v>45</v>
      </c>
      <c r="N130" s="60"/>
      <c r="O130" s="189">
        <f t="shared" si="44"/>
        <v>0.66099999999999992</v>
      </c>
      <c r="P130" s="74">
        <f t="shared" si="45"/>
        <v>105</v>
      </c>
      <c r="Q130" s="75">
        <f t="shared" si="46"/>
        <v>0.66099999999999992</v>
      </c>
      <c r="R130" s="74">
        <f t="shared" si="47"/>
        <v>60</v>
      </c>
      <c r="S130" s="75">
        <f t="shared" si="64"/>
        <v>0.66099999999999992</v>
      </c>
      <c r="T130" s="74">
        <f t="shared" si="48"/>
        <v>42</v>
      </c>
      <c r="U130" s="60"/>
      <c r="V130" s="80">
        <f>VLOOKUP(A130,'3'!A:C,3,FALSE)/100</f>
        <v>3.5000000000000003E-2</v>
      </c>
      <c r="W130" s="81">
        <f t="shared" si="49"/>
        <v>83</v>
      </c>
      <c r="X130" s="82">
        <f t="shared" si="50"/>
        <v>3.5000000000000003E-2</v>
      </c>
      <c r="Y130" s="81">
        <f t="shared" si="51"/>
        <v>75</v>
      </c>
      <c r="Z130" s="82">
        <f t="shared" si="65"/>
        <v>3.5000000000000003E-2</v>
      </c>
      <c r="AA130" s="81">
        <f t="shared" si="52"/>
        <v>32</v>
      </c>
      <c r="AB130" s="60"/>
      <c r="AC130" s="87">
        <f>VLOOKUP(A130,'4'!A:E,4,FALSE)/100</f>
        <v>0.20100000000000001</v>
      </c>
      <c r="AD130" s="88">
        <f t="shared" si="53"/>
        <v>130</v>
      </c>
      <c r="AE130" s="89">
        <f t="shared" si="54"/>
        <v>0.20100000000000001</v>
      </c>
      <c r="AF130" s="88">
        <f t="shared" si="55"/>
        <v>90</v>
      </c>
      <c r="AG130" s="89">
        <f t="shared" si="66"/>
        <v>0.20100000000000001</v>
      </c>
      <c r="AH130" s="88">
        <f t="shared" si="56"/>
        <v>51</v>
      </c>
      <c r="AJ130" s="62">
        <f t="shared" si="57"/>
        <v>367</v>
      </c>
      <c r="AK130" s="59">
        <f t="shared" si="58"/>
        <v>112</v>
      </c>
      <c r="AM130" s="42" t="s">
        <v>169</v>
      </c>
      <c r="AN130" s="43" t="s">
        <v>166</v>
      </c>
      <c r="AO130" s="44">
        <v>21700</v>
      </c>
      <c r="AP130" s="44">
        <v>192900</v>
      </c>
      <c r="AQ130" s="45">
        <f t="shared" si="67"/>
        <v>0.11249351995852773</v>
      </c>
      <c r="AR130" s="46">
        <f t="shared" si="59"/>
        <v>73</v>
      </c>
      <c r="AS130" s="47">
        <f t="shared" si="60"/>
        <v>0.11249351995852773</v>
      </c>
      <c r="AT130" s="46">
        <f t="shared" si="61"/>
        <v>58</v>
      </c>
      <c r="AU130" s="48">
        <f t="shared" si="63"/>
        <v>0.11249351995852773</v>
      </c>
      <c r="AV130" s="46">
        <f t="shared" si="38"/>
        <v>33</v>
      </c>
      <c r="AX130" s="116" t="s">
        <v>166</v>
      </c>
      <c r="AY130" s="97">
        <v>201800</v>
      </c>
      <c r="AZ130" s="98">
        <v>100</v>
      </c>
      <c r="BA130" s="97">
        <v>133500</v>
      </c>
      <c r="BB130" s="98">
        <v>66.099999999999994</v>
      </c>
      <c r="BC130" s="187" t="b">
        <f t="shared" si="62"/>
        <v>1</v>
      </c>
    </row>
    <row r="131" spans="1:55" x14ac:dyDescent="0.2">
      <c r="A131" s="2" t="s">
        <v>1045</v>
      </c>
      <c r="B131" s="2" t="str">
        <f>VLOOKUP(A131,'Auth Info'!A:B,2,FALSE)</f>
        <v>Tameside</v>
      </c>
      <c r="C131" s="14" t="str">
        <f>VLOOKUP($A131,'Auth Info'!$A:$G,3,FALSE)</f>
        <v>Tameside</v>
      </c>
      <c r="D131" s="121" t="str">
        <f>VLOOKUP($A131,'Auth Info'!$A:$G,4,FALSE)</f>
        <v>MU</v>
      </c>
      <c r="E131" s="121" t="str">
        <f>VLOOKUP($A131,'Auth Info'!$A:$G,5,FALSE)</f>
        <v>Urban</v>
      </c>
      <c r="F131" s="14" t="str">
        <f>VLOOKUP($A131,'Auth Info'!$A:$G,6,FALSE)</f>
        <v>Met</v>
      </c>
      <c r="G131" s="14" t="str">
        <f>VLOOKUP($A131,'Auth Info'!$A:$G,7,FALSE)</f>
        <v>Upper</v>
      </c>
      <c r="H131" s="65">
        <f>VLOOKUP(A131,'1'!F:H,2,FALSE)</f>
        <v>425.3</v>
      </c>
      <c r="I131" s="66">
        <f t="shared" si="39"/>
        <v>12</v>
      </c>
      <c r="J131" s="67">
        <f t="shared" si="40"/>
        <v>425.3</v>
      </c>
      <c r="K131" s="66">
        <f t="shared" si="41"/>
        <v>7</v>
      </c>
      <c r="L131" s="67" t="str">
        <f t="shared" si="42"/>
        <v/>
      </c>
      <c r="M131" s="66" t="str">
        <f t="shared" si="43"/>
        <v/>
      </c>
      <c r="N131" s="60"/>
      <c r="O131" s="189">
        <f t="shared" si="44"/>
        <v>0.64700000000000002</v>
      </c>
      <c r="P131" s="74">
        <f t="shared" si="45"/>
        <v>77</v>
      </c>
      <c r="Q131" s="75">
        <f t="shared" si="46"/>
        <v>0.64700000000000002</v>
      </c>
      <c r="R131" s="74">
        <f t="shared" si="47"/>
        <v>40</v>
      </c>
      <c r="S131" s="75" t="str">
        <f t="shared" ref="S131:S153" si="68">IF($F131=$L$2,O131,"")</f>
        <v/>
      </c>
      <c r="T131" s="74" t="str">
        <f t="shared" si="48"/>
        <v/>
      </c>
      <c r="U131" s="60"/>
      <c r="V131" s="80">
        <f>VLOOKUP(A131,'3'!A:C,3,FALSE)/100</f>
        <v>4.4000000000000004E-2</v>
      </c>
      <c r="W131" s="81">
        <f t="shared" si="49"/>
        <v>57</v>
      </c>
      <c r="X131" s="82">
        <f t="shared" si="50"/>
        <v>4.4000000000000004E-2</v>
      </c>
      <c r="Y131" s="81">
        <f t="shared" si="51"/>
        <v>54</v>
      </c>
      <c r="Z131" s="82" t="str">
        <f t="shared" ref="Z131:Z153" si="69">IF($F131=$L$2,V131,"")</f>
        <v/>
      </c>
      <c r="AA131" s="81" t="str">
        <f t="shared" si="52"/>
        <v/>
      </c>
      <c r="AB131" s="60"/>
      <c r="AC131" s="87">
        <f>VLOOKUP(A131,'4'!A:E,4,FALSE)/100</f>
        <v>0.23300000000000001</v>
      </c>
      <c r="AD131" s="88">
        <f t="shared" si="53"/>
        <v>95</v>
      </c>
      <c r="AE131" s="89">
        <f t="shared" si="54"/>
        <v>0.23300000000000001</v>
      </c>
      <c r="AF131" s="88">
        <f t="shared" si="55"/>
        <v>70</v>
      </c>
      <c r="AG131" s="89" t="str">
        <f t="shared" ref="AG131:AG153" si="70">IF($F131=$L$2,AC131,"")</f>
        <v/>
      </c>
      <c r="AH131" s="88" t="str">
        <f t="shared" si="56"/>
        <v/>
      </c>
      <c r="AJ131" s="62">
        <f t="shared" si="57"/>
        <v>279</v>
      </c>
      <c r="AK131" s="59">
        <f t="shared" si="58"/>
        <v>68</v>
      </c>
      <c r="AM131" s="42" t="s">
        <v>169</v>
      </c>
      <c r="AN131" s="43" t="s">
        <v>61</v>
      </c>
      <c r="AO131" s="44">
        <v>18935</v>
      </c>
      <c r="AP131" s="44">
        <v>215500</v>
      </c>
      <c r="AQ131" s="45">
        <f t="shared" ref="AQ131:AQ153" si="71">AO131/AP131</f>
        <v>8.7865429234338752E-2</v>
      </c>
      <c r="AR131" s="46">
        <f t="shared" si="59"/>
        <v>133</v>
      </c>
      <c r="AS131" s="47">
        <f t="shared" si="60"/>
        <v>8.7865429234338752E-2</v>
      </c>
      <c r="AT131" s="46">
        <f t="shared" si="61"/>
        <v>92</v>
      </c>
      <c r="AU131" s="48" t="str">
        <f t="shared" si="63"/>
        <v/>
      </c>
      <c r="AV131" s="46" t="str">
        <f t="shared" ref="AV131:AV153" si="72">IF($F131=$L$2,RANK(AU131,AU$3:AU$153,0),"")</f>
        <v/>
      </c>
      <c r="AX131" s="116" t="s">
        <v>61</v>
      </c>
      <c r="AY131" s="97">
        <v>216900</v>
      </c>
      <c r="AZ131" s="98">
        <v>100</v>
      </c>
      <c r="BA131" s="97">
        <v>140300</v>
      </c>
      <c r="BB131" s="98">
        <v>64.7</v>
      </c>
      <c r="BC131" s="187" t="b">
        <f t="shared" si="62"/>
        <v>1</v>
      </c>
    </row>
    <row r="132" spans="1:55" x14ac:dyDescent="0.2">
      <c r="A132" s="2" t="s">
        <v>1051</v>
      </c>
      <c r="B132" s="2" t="str">
        <f>VLOOKUP(A132,'Auth Info'!A:B,2,FALSE)</f>
        <v>Telford and Wrekin</v>
      </c>
      <c r="C132" s="14" t="str">
        <f>VLOOKUP($A132,'Auth Info'!$A:$G,3,FALSE)</f>
        <v>Telford &amp; Wrekin</v>
      </c>
      <c r="D132" s="121" t="str">
        <f>VLOOKUP($A132,'Auth Info'!$A:$G,4,FALSE)</f>
        <v>OU</v>
      </c>
      <c r="E132" s="121" t="str">
        <f>VLOOKUP($A132,'Auth Info'!$A:$G,5,FALSE)</f>
        <v>Urban</v>
      </c>
      <c r="F132" s="14" t="str">
        <f>VLOOKUP($A132,'Auth Info'!$A:$G,6,FALSE)</f>
        <v>Unitary</v>
      </c>
      <c r="G132" s="14" t="str">
        <f>VLOOKUP($A132,'Auth Info'!$A:$G,7,FALSE)</f>
        <v>Upper</v>
      </c>
      <c r="H132" s="65">
        <f>VLOOKUP(A132,'1'!F:H,2,FALSE)</f>
        <v>459.4</v>
      </c>
      <c r="I132" s="66">
        <f t="shared" ref="I132:I153" si="73">RANK(H132,H$3:H$153,1)</f>
        <v>46</v>
      </c>
      <c r="J132" s="67">
        <f t="shared" ref="J132:J153" si="74">IF($E132=J$2,H132,"")</f>
        <v>459.4</v>
      </c>
      <c r="K132" s="66">
        <f t="shared" ref="K132:K153" si="75">IF($E132=J$2,RANK(J132,J$3:J$153,1),"")</f>
        <v>28</v>
      </c>
      <c r="L132" s="67">
        <f t="shared" ref="L132:L153" si="76">IF($F132=$L$2,H132,"")</f>
        <v>459.4</v>
      </c>
      <c r="M132" s="66">
        <f t="shared" ref="M132:M153" si="77">IF($F132=$L$2,RANK(L132,L$3:L$153,1),"")</f>
        <v>17</v>
      </c>
      <c r="N132" s="60"/>
      <c r="O132" s="189">
        <f t="shared" ref="O132:O153" si="78">BB132/100</f>
        <v>0.64599999999999991</v>
      </c>
      <c r="P132" s="74">
        <f t="shared" ref="P132:P153" si="79">RANK(O132,O$3:O$153,1)</f>
        <v>72</v>
      </c>
      <c r="Q132" s="75">
        <f t="shared" ref="Q132:Q153" si="80">IF($E132=Q$2,O132,"")</f>
        <v>0.64599999999999991</v>
      </c>
      <c r="R132" s="74">
        <f t="shared" ref="R132:R153" si="81">IF($E132=Q$2,RANK(Q132,Q$3:Q$153,1),"")</f>
        <v>35</v>
      </c>
      <c r="S132" s="75">
        <f t="shared" si="68"/>
        <v>0.64599999999999991</v>
      </c>
      <c r="T132" s="74">
        <f t="shared" ref="T132:T153" si="82">IF($F132=$L$2,RANK(S132,S$3:S$153,1),"")</f>
        <v>25</v>
      </c>
      <c r="U132" s="60"/>
      <c r="V132" s="80">
        <f>VLOOKUP(A132,'3'!A:C,3,FALSE)/100</f>
        <v>4.0999999999999995E-2</v>
      </c>
      <c r="W132" s="81">
        <f t="shared" ref="W132:W153" si="83">RANK(V132,V$3:V$153,0)</f>
        <v>68</v>
      </c>
      <c r="X132" s="82">
        <f t="shared" ref="X132:X153" si="84">IF($E132=X$2,V132,"")</f>
        <v>4.0999999999999995E-2</v>
      </c>
      <c r="Y132" s="81">
        <f t="shared" ref="Y132:Y153" si="85">IF($E132=X$2,RANK(X132,X$3:X$153,0),"")</f>
        <v>63</v>
      </c>
      <c r="Z132" s="82">
        <f t="shared" si="69"/>
        <v>4.0999999999999995E-2</v>
      </c>
      <c r="AA132" s="81">
        <f t="shared" ref="AA132:AA153" si="86">IF($F132=$L$2,RANK(Z132,Z$3:Z$153,0),"")</f>
        <v>21</v>
      </c>
      <c r="AB132" s="60"/>
      <c r="AC132" s="87">
        <f>VLOOKUP(A132,'4'!A:E,4,FALSE)/100</f>
        <v>0.23399999999999999</v>
      </c>
      <c r="AD132" s="88">
        <f t="shared" ref="AD132:AD153" si="87">RANK(AC132,AC$3:AC$153,0)</f>
        <v>94</v>
      </c>
      <c r="AE132" s="89">
        <f t="shared" ref="AE132:AE153" si="88">IF($E132=AE$2,AC132,"")</f>
        <v>0.23399999999999999</v>
      </c>
      <c r="AF132" s="88">
        <f t="shared" ref="AF132:AF153" si="89">IF($E132=AE$2,RANK(AE132,AE$3:AE$153,0),"")</f>
        <v>69</v>
      </c>
      <c r="AG132" s="89">
        <f t="shared" si="70"/>
        <v>0.23399999999999999</v>
      </c>
      <c r="AH132" s="88">
        <f t="shared" ref="AH132:AH153" si="90">IF($F132=$L$2,RANK(AG132,AG$3:AG$153,0),"")</f>
        <v>37</v>
      </c>
      <c r="AJ132" s="62">
        <f t="shared" ref="AJ132:AJ153" si="91">I132+P132+W132+AR132</f>
        <v>227</v>
      </c>
      <c r="AK132" s="59">
        <f t="shared" ref="AK132:AK153" si="92">RANK(AJ132,$AJ$3:$AJ$153,1)</f>
        <v>37</v>
      </c>
      <c r="AM132" s="42" t="s">
        <v>169</v>
      </c>
      <c r="AN132" s="43" t="s">
        <v>91</v>
      </c>
      <c r="AO132" s="44">
        <v>21279</v>
      </c>
      <c r="AP132" s="44">
        <v>162100</v>
      </c>
      <c r="AQ132" s="45">
        <f t="shared" si="71"/>
        <v>0.13127082048118446</v>
      </c>
      <c r="AR132" s="46">
        <f t="shared" ref="AR132:AR153" si="93">RANK(AQ132,AQ$3:AQ$153,0)</f>
        <v>41</v>
      </c>
      <c r="AS132" s="47">
        <f t="shared" ref="AS132:AS153" si="94">IF($E132=AS$2,AQ132,"")</f>
        <v>0.13127082048118446</v>
      </c>
      <c r="AT132" s="46">
        <f t="shared" ref="AT132:AT153" si="95">IF($E132=AS$2,RANK(AS132,AS$3:AS$153,0),"")</f>
        <v>37</v>
      </c>
      <c r="AU132" s="48">
        <f t="shared" si="63"/>
        <v>0.13127082048118446</v>
      </c>
      <c r="AV132" s="46">
        <f t="shared" si="72"/>
        <v>22</v>
      </c>
      <c r="AX132" s="116" t="s">
        <v>91</v>
      </c>
      <c r="AY132" s="97">
        <v>162600</v>
      </c>
      <c r="AZ132" s="98">
        <v>100</v>
      </c>
      <c r="BA132" s="97">
        <v>105000</v>
      </c>
      <c r="BB132" s="98">
        <v>64.599999999999994</v>
      </c>
      <c r="BC132" s="187" t="b">
        <f t="shared" si="62"/>
        <v>1</v>
      </c>
    </row>
    <row r="133" spans="1:55" x14ac:dyDescent="0.2">
      <c r="A133" s="2" t="s">
        <v>1060</v>
      </c>
      <c r="B133" s="2" t="str">
        <f>VLOOKUP(A133,'Auth Info'!A:B,2,FALSE)</f>
        <v>Thurrock</v>
      </c>
      <c r="C133" s="14" t="str">
        <f>VLOOKUP($A133,'Auth Info'!$A:$G,3,FALSE)</f>
        <v>Thurrock</v>
      </c>
      <c r="D133" s="121" t="str">
        <f>VLOOKUP($A133,'Auth Info'!$A:$G,4,FALSE)</f>
        <v>OU</v>
      </c>
      <c r="E133" s="121" t="str">
        <f>VLOOKUP($A133,'Auth Info'!$A:$G,5,FALSE)</f>
        <v>Urban</v>
      </c>
      <c r="F133" s="14" t="str">
        <f>VLOOKUP($A133,'Auth Info'!$A:$G,6,FALSE)</f>
        <v>Unitary</v>
      </c>
      <c r="G133" s="14" t="str">
        <f>VLOOKUP($A133,'Auth Info'!$A:$G,7,FALSE)</f>
        <v>Upper</v>
      </c>
      <c r="H133" s="65">
        <f>VLOOKUP(A133,'1'!F:H,2,FALSE)</f>
        <v>526.20000000000005</v>
      </c>
      <c r="I133" s="66">
        <f t="shared" si="73"/>
        <v>110</v>
      </c>
      <c r="J133" s="67">
        <f t="shared" si="74"/>
        <v>526.20000000000005</v>
      </c>
      <c r="K133" s="66">
        <f t="shared" si="75"/>
        <v>69</v>
      </c>
      <c r="L133" s="67">
        <f t="shared" si="76"/>
        <v>526.20000000000005</v>
      </c>
      <c r="M133" s="66">
        <f t="shared" si="77"/>
        <v>48</v>
      </c>
      <c r="N133" s="60"/>
      <c r="O133" s="189">
        <f t="shared" si="78"/>
        <v>0.65900000000000003</v>
      </c>
      <c r="P133" s="74">
        <f t="shared" si="79"/>
        <v>101</v>
      </c>
      <c r="Q133" s="75">
        <f t="shared" si="80"/>
        <v>0.65900000000000003</v>
      </c>
      <c r="R133" s="74">
        <f t="shared" si="81"/>
        <v>56</v>
      </c>
      <c r="S133" s="75">
        <f t="shared" si="68"/>
        <v>0.65900000000000003</v>
      </c>
      <c r="T133" s="74">
        <f t="shared" si="82"/>
        <v>40</v>
      </c>
      <c r="U133" s="60"/>
      <c r="V133" s="80">
        <f>VLOOKUP(A133,'3'!A:C,3,FALSE)/100</f>
        <v>4.0999999999999995E-2</v>
      </c>
      <c r="W133" s="81">
        <f t="shared" si="83"/>
        <v>68</v>
      </c>
      <c r="X133" s="82">
        <f t="shared" si="84"/>
        <v>4.0999999999999995E-2</v>
      </c>
      <c r="Y133" s="81">
        <f t="shared" si="85"/>
        <v>63</v>
      </c>
      <c r="Z133" s="82">
        <f t="shared" si="69"/>
        <v>4.0999999999999995E-2</v>
      </c>
      <c r="AA133" s="81">
        <f t="shared" si="86"/>
        <v>21</v>
      </c>
      <c r="AB133" s="60"/>
      <c r="AC133" s="87">
        <f>VLOOKUP(A133,'4'!A:E,4,FALSE)/100</f>
        <v>0.20499999999999999</v>
      </c>
      <c r="AD133" s="88">
        <f t="shared" si="87"/>
        <v>128</v>
      </c>
      <c r="AE133" s="89">
        <f t="shared" si="88"/>
        <v>0.20499999999999999</v>
      </c>
      <c r="AF133" s="88">
        <f t="shared" si="89"/>
        <v>88</v>
      </c>
      <c r="AG133" s="89">
        <f t="shared" si="70"/>
        <v>0.20499999999999999</v>
      </c>
      <c r="AH133" s="88">
        <f t="shared" si="90"/>
        <v>49</v>
      </c>
      <c r="AJ133" s="62">
        <f t="shared" si="91"/>
        <v>430</v>
      </c>
      <c r="AK133" s="59">
        <f t="shared" si="92"/>
        <v>134</v>
      </c>
      <c r="AM133" s="42" t="s">
        <v>169</v>
      </c>
      <c r="AN133" s="43" t="s">
        <v>106</v>
      </c>
      <c r="AO133" s="44">
        <v>9736</v>
      </c>
      <c r="AP133" s="44">
        <v>151600</v>
      </c>
      <c r="AQ133" s="45">
        <f t="shared" si="71"/>
        <v>6.4221635883905018E-2</v>
      </c>
      <c r="AR133" s="46">
        <f t="shared" si="93"/>
        <v>151</v>
      </c>
      <c r="AS133" s="47">
        <f t="shared" si="94"/>
        <v>6.4221635883905018E-2</v>
      </c>
      <c r="AT133" s="46">
        <f t="shared" si="95"/>
        <v>106</v>
      </c>
      <c r="AU133" s="48">
        <f t="shared" si="63"/>
        <v>6.4221635883905018E-2</v>
      </c>
      <c r="AV133" s="46">
        <f t="shared" si="72"/>
        <v>55</v>
      </c>
      <c r="AX133" s="116" t="s">
        <v>106</v>
      </c>
      <c r="AY133" s="97">
        <v>159700</v>
      </c>
      <c r="AZ133" s="98">
        <v>100</v>
      </c>
      <c r="BA133" s="97">
        <v>105300</v>
      </c>
      <c r="BB133" s="98">
        <v>65.900000000000006</v>
      </c>
      <c r="BC133" s="187" t="b">
        <f t="shared" si="62"/>
        <v>1</v>
      </c>
    </row>
    <row r="134" spans="1:55" x14ac:dyDescent="0.2">
      <c r="A134" s="2" t="s">
        <v>1063</v>
      </c>
      <c r="B134" s="2" t="str">
        <f>VLOOKUP(A134,'Auth Info'!A:B,2,FALSE)</f>
        <v>Torbay</v>
      </c>
      <c r="C134" s="14" t="str">
        <f>VLOOKUP($A134,'Auth Info'!$A:$G,3,FALSE)</f>
        <v>Torbay</v>
      </c>
      <c r="D134" s="121" t="str">
        <f>VLOOKUP($A134,'Auth Info'!$A:$G,4,FALSE)</f>
        <v>OU</v>
      </c>
      <c r="E134" s="121" t="str">
        <f>VLOOKUP($A134,'Auth Info'!$A:$G,5,FALSE)</f>
        <v>Urban</v>
      </c>
      <c r="F134" s="14" t="str">
        <f>VLOOKUP($A134,'Auth Info'!$A:$G,6,FALSE)</f>
        <v>Unitary</v>
      </c>
      <c r="G134" s="14" t="str">
        <f>VLOOKUP($A134,'Auth Info'!$A:$G,7,FALSE)</f>
        <v>Upper</v>
      </c>
      <c r="H134" s="65">
        <f>VLOOKUP(A134,'1'!F:H,2,FALSE)</f>
        <v>406.2</v>
      </c>
      <c r="I134" s="66">
        <f t="shared" si="73"/>
        <v>4</v>
      </c>
      <c r="J134" s="67">
        <f t="shared" si="74"/>
        <v>406.2</v>
      </c>
      <c r="K134" s="66">
        <f t="shared" si="75"/>
        <v>3</v>
      </c>
      <c r="L134" s="67">
        <f t="shared" si="76"/>
        <v>406.2</v>
      </c>
      <c r="M134" s="66">
        <f t="shared" si="77"/>
        <v>3</v>
      </c>
      <c r="N134" s="60"/>
      <c r="O134" s="189">
        <f t="shared" si="78"/>
        <v>0.59699999999999998</v>
      </c>
      <c r="P134" s="74">
        <f t="shared" si="79"/>
        <v>3</v>
      </c>
      <c r="Q134" s="75">
        <f t="shared" si="80"/>
        <v>0.59699999999999998</v>
      </c>
      <c r="R134" s="74">
        <f t="shared" si="81"/>
        <v>1</v>
      </c>
      <c r="S134" s="75">
        <f t="shared" si="68"/>
        <v>0.59699999999999998</v>
      </c>
      <c r="T134" s="74">
        <f t="shared" si="82"/>
        <v>1</v>
      </c>
      <c r="U134" s="60"/>
      <c r="V134" s="80">
        <f>VLOOKUP(A134,'3'!A:C,3,FALSE)/100</f>
        <v>4.5999999999999999E-2</v>
      </c>
      <c r="W134" s="81">
        <f t="shared" si="83"/>
        <v>48</v>
      </c>
      <c r="X134" s="82">
        <f t="shared" si="84"/>
        <v>4.5999999999999999E-2</v>
      </c>
      <c r="Y134" s="81">
        <f t="shared" si="85"/>
        <v>47</v>
      </c>
      <c r="Z134" s="82">
        <f t="shared" si="69"/>
        <v>4.5999999999999999E-2</v>
      </c>
      <c r="AA134" s="81">
        <f t="shared" si="86"/>
        <v>15</v>
      </c>
      <c r="AB134" s="60"/>
      <c r="AC134" s="87">
        <f>VLOOKUP(A134,'4'!A:E,4,FALSE)/100</f>
        <v>0.254</v>
      </c>
      <c r="AD134" s="88">
        <f t="shared" si="87"/>
        <v>62</v>
      </c>
      <c r="AE134" s="89">
        <f t="shared" si="88"/>
        <v>0.254</v>
      </c>
      <c r="AF134" s="88">
        <f t="shared" si="89"/>
        <v>49</v>
      </c>
      <c r="AG134" s="89">
        <f t="shared" si="70"/>
        <v>0.254</v>
      </c>
      <c r="AH134" s="88">
        <f t="shared" si="90"/>
        <v>23</v>
      </c>
      <c r="AJ134" s="62">
        <f t="shared" si="91"/>
        <v>98</v>
      </c>
      <c r="AK134" s="59">
        <f t="shared" si="92"/>
        <v>2</v>
      </c>
      <c r="AM134" s="42" t="s">
        <v>169</v>
      </c>
      <c r="AN134" s="43" t="s">
        <v>167</v>
      </c>
      <c r="AO134" s="44">
        <v>17480</v>
      </c>
      <c r="AP134" s="44">
        <v>134000</v>
      </c>
      <c r="AQ134" s="45">
        <f t="shared" si="71"/>
        <v>0.13044776119402984</v>
      </c>
      <c r="AR134" s="46">
        <f t="shared" si="93"/>
        <v>43</v>
      </c>
      <c r="AS134" s="47">
        <f t="shared" si="94"/>
        <v>0.13044776119402984</v>
      </c>
      <c r="AT134" s="46">
        <f t="shared" si="95"/>
        <v>39</v>
      </c>
      <c r="AU134" s="48">
        <f t="shared" si="63"/>
        <v>0.13044776119402984</v>
      </c>
      <c r="AV134" s="46">
        <f t="shared" si="72"/>
        <v>24</v>
      </c>
      <c r="AX134" s="116" t="s">
        <v>167</v>
      </c>
      <c r="AY134" s="97">
        <v>134300</v>
      </c>
      <c r="AZ134" s="98">
        <v>100</v>
      </c>
      <c r="BA134" s="97">
        <v>80200</v>
      </c>
      <c r="BB134" s="98">
        <v>59.7</v>
      </c>
      <c r="BC134" s="187" t="b">
        <f t="shared" ref="BC134:BC153" si="96">AX134=B134</f>
        <v>1</v>
      </c>
    </row>
    <row r="135" spans="1:55" x14ac:dyDescent="0.2">
      <c r="A135" s="2" t="s">
        <v>1068</v>
      </c>
      <c r="B135" s="2" t="str">
        <f>VLOOKUP(A135,'Auth Info'!A:B,2,FALSE)</f>
        <v>Tower Hamlets</v>
      </c>
      <c r="C135" s="14" t="str">
        <f>VLOOKUP($A135,'Auth Info'!$A:$G,3,FALSE)</f>
        <v>Tower Hamlets</v>
      </c>
      <c r="D135" s="121" t="str">
        <f>VLOOKUP($A135,'Auth Info'!$A:$G,4,FALSE)</f>
        <v>MU</v>
      </c>
      <c r="E135" s="121" t="str">
        <f>VLOOKUP($A135,'Auth Info'!$A:$G,5,FALSE)</f>
        <v>Urban</v>
      </c>
      <c r="F135" s="14" t="str">
        <f>VLOOKUP($A135,'Auth Info'!$A:$G,6,FALSE)</f>
        <v>London</v>
      </c>
      <c r="G135" s="14" t="str">
        <f>VLOOKUP($A135,'Auth Info'!$A:$G,7,FALSE)</f>
        <v>Upper</v>
      </c>
      <c r="H135" s="65">
        <f>VLOOKUP(A135,'1'!F:H,2,FALSE)</f>
        <v>875.5</v>
      </c>
      <c r="I135" s="66">
        <f t="shared" si="73"/>
        <v>150</v>
      </c>
      <c r="J135" s="67">
        <f t="shared" si="74"/>
        <v>875.5</v>
      </c>
      <c r="K135" s="66">
        <f t="shared" si="75"/>
        <v>105</v>
      </c>
      <c r="L135" s="67" t="str">
        <f t="shared" si="76"/>
        <v/>
      </c>
      <c r="M135" s="66" t="str">
        <f t="shared" si="77"/>
        <v/>
      </c>
      <c r="N135" s="60"/>
      <c r="O135" s="189">
        <f t="shared" si="78"/>
        <v>0.7340000000000001</v>
      </c>
      <c r="P135" s="74">
        <f t="shared" si="79"/>
        <v>144</v>
      </c>
      <c r="Q135" s="75">
        <f t="shared" si="80"/>
        <v>0.7340000000000001</v>
      </c>
      <c r="R135" s="74">
        <f t="shared" si="81"/>
        <v>99</v>
      </c>
      <c r="S135" s="75" t="str">
        <f t="shared" si="68"/>
        <v/>
      </c>
      <c r="T135" s="74" t="str">
        <f t="shared" si="82"/>
        <v/>
      </c>
      <c r="U135" s="60"/>
      <c r="V135" s="80">
        <f>VLOOKUP(A135,'3'!A:C,3,FALSE)/100</f>
        <v>5.9000000000000004E-2</v>
      </c>
      <c r="W135" s="81">
        <f t="shared" si="83"/>
        <v>17</v>
      </c>
      <c r="X135" s="82">
        <f t="shared" si="84"/>
        <v>5.9000000000000004E-2</v>
      </c>
      <c r="Y135" s="81">
        <f t="shared" si="85"/>
        <v>16</v>
      </c>
      <c r="Z135" s="82" t="str">
        <f t="shared" si="69"/>
        <v/>
      </c>
      <c r="AA135" s="81" t="str">
        <f t="shared" si="86"/>
        <v/>
      </c>
      <c r="AB135" s="60"/>
      <c r="AC135" s="87">
        <f>VLOOKUP(A135,'4'!A:E,4,FALSE)/100</f>
        <v>0.19500000000000001</v>
      </c>
      <c r="AD135" s="88">
        <f t="shared" si="87"/>
        <v>136</v>
      </c>
      <c r="AE135" s="89">
        <f t="shared" si="88"/>
        <v>0.19500000000000001</v>
      </c>
      <c r="AF135" s="88">
        <f t="shared" si="89"/>
        <v>93</v>
      </c>
      <c r="AG135" s="89" t="str">
        <f t="shared" si="70"/>
        <v/>
      </c>
      <c r="AH135" s="88" t="str">
        <f t="shared" si="90"/>
        <v/>
      </c>
      <c r="AJ135" s="62">
        <f t="shared" si="91"/>
        <v>328</v>
      </c>
      <c r="AK135" s="59">
        <f t="shared" si="92"/>
        <v>92</v>
      </c>
      <c r="AM135" s="42" t="s">
        <v>169</v>
      </c>
      <c r="AN135" s="43" t="s">
        <v>120</v>
      </c>
      <c r="AO135" s="44">
        <v>34073</v>
      </c>
      <c r="AP135" s="44">
        <v>220500</v>
      </c>
      <c r="AQ135" s="45">
        <f t="shared" si="71"/>
        <v>0.15452607709750568</v>
      </c>
      <c r="AR135" s="46">
        <f t="shared" si="93"/>
        <v>17</v>
      </c>
      <c r="AS135" s="47">
        <f t="shared" si="94"/>
        <v>0.15452607709750568</v>
      </c>
      <c r="AT135" s="46">
        <f t="shared" si="95"/>
        <v>17</v>
      </c>
      <c r="AU135" s="48" t="str">
        <f t="shared" ref="AU135:AU153" si="97">IF($F135=$L$2,AQ135,"")</f>
        <v/>
      </c>
      <c r="AV135" s="46" t="str">
        <f t="shared" si="72"/>
        <v/>
      </c>
      <c r="AX135" s="116" t="s">
        <v>120</v>
      </c>
      <c r="AY135" s="97">
        <v>237900</v>
      </c>
      <c r="AZ135" s="98">
        <v>100</v>
      </c>
      <c r="BA135" s="97">
        <v>174600</v>
      </c>
      <c r="BB135" s="98">
        <v>73.400000000000006</v>
      </c>
      <c r="BC135" s="187" t="b">
        <f t="shared" si="96"/>
        <v>1</v>
      </c>
    </row>
    <row r="136" spans="1:55" x14ac:dyDescent="0.2">
      <c r="A136" s="2" t="s">
        <v>1070</v>
      </c>
      <c r="B136" s="2" t="str">
        <f>VLOOKUP(A136,'Auth Info'!A:B,2,FALSE)</f>
        <v>Trafford</v>
      </c>
      <c r="C136" s="14" t="str">
        <f>VLOOKUP($A136,'Auth Info'!$A:$G,3,FALSE)</f>
        <v>Trafford</v>
      </c>
      <c r="D136" s="121" t="str">
        <f>VLOOKUP($A136,'Auth Info'!$A:$G,4,FALSE)</f>
        <v>MU</v>
      </c>
      <c r="E136" s="121" t="str">
        <f>VLOOKUP($A136,'Auth Info'!$A:$G,5,FALSE)</f>
        <v>Urban</v>
      </c>
      <c r="F136" s="14" t="str">
        <f>VLOOKUP($A136,'Auth Info'!$A:$G,6,FALSE)</f>
        <v>Met</v>
      </c>
      <c r="G136" s="14" t="str">
        <f>VLOOKUP($A136,'Auth Info'!$A:$G,7,FALSE)</f>
        <v>Upper</v>
      </c>
      <c r="H136" s="65">
        <f>VLOOKUP(A136,'1'!F:H,2,FALSE)</f>
        <v>493.2</v>
      </c>
      <c r="I136" s="66">
        <f t="shared" si="73"/>
        <v>88</v>
      </c>
      <c r="J136" s="67">
        <f t="shared" si="74"/>
        <v>493.2</v>
      </c>
      <c r="K136" s="66">
        <f t="shared" si="75"/>
        <v>51</v>
      </c>
      <c r="L136" s="67" t="str">
        <f t="shared" si="76"/>
        <v/>
      </c>
      <c r="M136" s="66" t="str">
        <f t="shared" si="77"/>
        <v/>
      </c>
      <c r="N136" s="60"/>
      <c r="O136" s="189">
        <f t="shared" si="78"/>
        <v>0.64</v>
      </c>
      <c r="P136" s="74">
        <f t="shared" si="79"/>
        <v>60</v>
      </c>
      <c r="Q136" s="75">
        <f t="shared" si="80"/>
        <v>0.64</v>
      </c>
      <c r="R136" s="74">
        <f t="shared" si="81"/>
        <v>27</v>
      </c>
      <c r="S136" s="75" t="str">
        <f t="shared" si="68"/>
        <v/>
      </c>
      <c r="T136" s="74" t="str">
        <f t="shared" si="82"/>
        <v/>
      </c>
      <c r="U136" s="60"/>
      <c r="V136" s="80">
        <f>VLOOKUP(A136,'3'!A:C,3,FALSE)/100</f>
        <v>3.1E-2</v>
      </c>
      <c r="W136" s="81">
        <f t="shared" si="83"/>
        <v>97</v>
      </c>
      <c r="X136" s="82">
        <f t="shared" si="84"/>
        <v>3.1E-2</v>
      </c>
      <c r="Y136" s="81">
        <f t="shared" si="85"/>
        <v>82</v>
      </c>
      <c r="Z136" s="82" t="str">
        <f t="shared" si="69"/>
        <v/>
      </c>
      <c r="AA136" s="81" t="str">
        <f t="shared" si="86"/>
        <v/>
      </c>
      <c r="AB136" s="60"/>
      <c r="AC136" s="87">
        <f>VLOOKUP(A136,'4'!A:E,4,FALSE)/100</f>
        <v>0.24100000000000002</v>
      </c>
      <c r="AD136" s="88">
        <f t="shared" si="87"/>
        <v>81</v>
      </c>
      <c r="AE136" s="89">
        <f t="shared" si="88"/>
        <v>0.24100000000000002</v>
      </c>
      <c r="AF136" s="88">
        <f t="shared" si="89"/>
        <v>59</v>
      </c>
      <c r="AG136" s="89" t="str">
        <f t="shared" si="70"/>
        <v/>
      </c>
      <c r="AH136" s="88" t="str">
        <f t="shared" si="90"/>
        <v/>
      </c>
      <c r="AJ136" s="62">
        <f t="shared" si="91"/>
        <v>365</v>
      </c>
      <c r="AK136" s="59">
        <f t="shared" si="92"/>
        <v>110</v>
      </c>
      <c r="AM136" s="42" t="s">
        <v>169</v>
      </c>
      <c r="AN136" s="43" t="s">
        <v>62</v>
      </c>
      <c r="AO136" s="44">
        <v>20624</v>
      </c>
      <c r="AP136" s="44">
        <v>212800</v>
      </c>
      <c r="AQ136" s="45">
        <f t="shared" si="71"/>
        <v>9.6917293233082707E-2</v>
      </c>
      <c r="AR136" s="46">
        <f t="shared" si="93"/>
        <v>120</v>
      </c>
      <c r="AS136" s="47">
        <f t="shared" si="94"/>
        <v>9.6917293233082707E-2</v>
      </c>
      <c r="AT136" s="46">
        <f t="shared" si="95"/>
        <v>82</v>
      </c>
      <c r="AU136" s="48" t="str">
        <f t="shared" si="97"/>
        <v/>
      </c>
      <c r="AV136" s="46" t="str">
        <f t="shared" si="72"/>
        <v/>
      </c>
      <c r="AX136" s="116" t="s">
        <v>62</v>
      </c>
      <c r="AY136" s="97">
        <v>217300</v>
      </c>
      <c r="AZ136" s="98">
        <v>100</v>
      </c>
      <c r="BA136" s="97">
        <v>139000</v>
      </c>
      <c r="BB136" s="98">
        <v>64</v>
      </c>
      <c r="BC136" s="187" t="b">
        <f t="shared" si="96"/>
        <v>1</v>
      </c>
    </row>
    <row r="137" spans="1:55" x14ac:dyDescent="0.2">
      <c r="A137" s="2" t="s">
        <v>1075</v>
      </c>
      <c r="B137" s="2" t="str">
        <f>VLOOKUP(A137,'Auth Info'!A:B,2,FALSE)</f>
        <v>Wakefield</v>
      </c>
      <c r="C137" s="14" t="str">
        <f>VLOOKUP($A137,'Auth Info'!$A:$G,3,FALSE)</f>
        <v>Wakefield</v>
      </c>
      <c r="D137" s="121" t="str">
        <f>VLOOKUP($A137,'Auth Info'!$A:$G,4,FALSE)</f>
        <v>Significant Rural</v>
      </c>
      <c r="E137" s="121" t="str">
        <f>VLOOKUP($A137,'Auth Info'!$A:$G,5,FALSE)</f>
        <v>Significant Rural</v>
      </c>
      <c r="F137" s="14" t="str">
        <f>VLOOKUP($A137,'Auth Info'!$A:$G,6,FALSE)</f>
        <v>Met</v>
      </c>
      <c r="G137" s="14" t="str">
        <f>VLOOKUP($A137,'Auth Info'!$A:$G,7,FALSE)</f>
        <v>Upper</v>
      </c>
      <c r="H137" s="65">
        <f>VLOOKUP(A137,'1'!F:H,2,FALSE)</f>
        <v>476.2</v>
      </c>
      <c r="I137" s="66">
        <f t="shared" si="73"/>
        <v>74</v>
      </c>
      <c r="J137" s="67" t="str">
        <f t="shared" si="74"/>
        <v/>
      </c>
      <c r="K137" s="66" t="str">
        <f t="shared" si="75"/>
        <v/>
      </c>
      <c r="L137" s="67" t="str">
        <f t="shared" si="76"/>
        <v/>
      </c>
      <c r="M137" s="66" t="str">
        <f t="shared" si="77"/>
        <v/>
      </c>
      <c r="N137" s="60"/>
      <c r="O137" s="189">
        <f t="shared" si="78"/>
        <v>0.65</v>
      </c>
      <c r="P137" s="74">
        <f t="shared" si="79"/>
        <v>86</v>
      </c>
      <c r="Q137" s="75" t="str">
        <f t="shared" si="80"/>
        <v/>
      </c>
      <c r="R137" s="74" t="str">
        <f t="shared" si="81"/>
        <v/>
      </c>
      <c r="S137" s="75" t="str">
        <f t="shared" si="68"/>
        <v/>
      </c>
      <c r="T137" s="74" t="str">
        <f t="shared" si="82"/>
        <v/>
      </c>
      <c r="U137" s="60"/>
      <c r="V137" s="80">
        <f>VLOOKUP(A137,'3'!A:C,3,FALSE)/100</f>
        <v>4.2999999999999997E-2</v>
      </c>
      <c r="W137" s="81">
        <f t="shared" si="83"/>
        <v>61</v>
      </c>
      <c r="X137" s="82" t="str">
        <f t="shared" si="84"/>
        <v/>
      </c>
      <c r="Y137" s="81" t="str">
        <f t="shared" si="85"/>
        <v/>
      </c>
      <c r="Z137" s="82" t="str">
        <f t="shared" si="69"/>
        <v/>
      </c>
      <c r="AA137" s="81" t="str">
        <f t="shared" si="86"/>
        <v/>
      </c>
      <c r="AB137" s="60"/>
      <c r="AC137" s="87">
        <f>VLOOKUP(A137,'4'!A:E,4,FALSE)/100</f>
        <v>0.21199999999999999</v>
      </c>
      <c r="AD137" s="88">
        <f t="shared" si="87"/>
        <v>118</v>
      </c>
      <c r="AE137" s="89" t="str">
        <f t="shared" si="88"/>
        <v/>
      </c>
      <c r="AF137" s="88" t="str">
        <f t="shared" si="89"/>
        <v/>
      </c>
      <c r="AG137" s="89" t="str">
        <f t="shared" si="70"/>
        <v/>
      </c>
      <c r="AH137" s="88" t="str">
        <f t="shared" si="90"/>
        <v/>
      </c>
      <c r="AJ137" s="62">
        <f t="shared" si="91"/>
        <v>277</v>
      </c>
      <c r="AK137" s="59">
        <f t="shared" si="92"/>
        <v>67</v>
      </c>
      <c r="AM137" s="42" t="s">
        <v>169</v>
      </c>
      <c r="AN137" s="43" t="s">
        <v>81</v>
      </c>
      <c r="AO137" s="44">
        <v>38856</v>
      </c>
      <c r="AP137" s="44">
        <v>322300</v>
      </c>
      <c r="AQ137" s="45">
        <f t="shared" si="71"/>
        <v>0.12055848588271796</v>
      </c>
      <c r="AR137" s="46">
        <f t="shared" si="93"/>
        <v>56</v>
      </c>
      <c r="AS137" s="47" t="str">
        <f t="shared" si="94"/>
        <v/>
      </c>
      <c r="AT137" s="46" t="str">
        <f t="shared" si="95"/>
        <v/>
      </c>
      <c r="AU137" s="48" t="str">
        <f t="shared" si="97"/>
        <v/>
      </c>
      <c r="AV137" s="46" t="str">
        <f t="shared" si="72"/>
        <v/>
      </c>
      <c r="AX137" s="116" t="s">
        <v>81</v>
      </c>
      <c r="AY137" s="97">
        <v>325600</v>
      </c>
      <c r="AZ137" s="98">
        <v>100</v>
      </c>
      <c r="BA137" s="97">
        <v>211600</v>
      </c>
      <c r="BB137" s="98">
        <v>65</v>
      </c>
      <c r="BC137" s="187" t="b">
        <f t="shared" si="96"/>
        <v>1</v>
      </c>
    </row>
    <row r="138" spans="1:55" x14ac:dyDescent="0.2">
      <c r="A138" s="2" t="s">
        <v>1078</v>
      </c>
      <c r="B138" s="2" t="str">
        <f>VLOOKUP(A138,'Auth Info'!A:B,2,FALSE)</f>
        <v>Walsall</v>
      </c>
      <c r="C138" s="14" t="str">
        <f>VLOOKUP($A138,'Auth Info'!$A:$G,3,FALSE)</f>
        <v>Walsall</v>
      </c>
      <c r="D138" s="121" t="str">
        <f>VLOOKUP($A138,'Auth Info'!$A:$G,4,FALSE)</f>
        <v>MU</v>
      </c>
      <c r="E138" s="121" t="str">
        <f>VLOOKUP($A138,'Auth Info'!$A:$G,5,FALSE)</f>
        <v>Urban</v>
      </c>
      <c r="F138" s="14" t="str">
        <f>VLOOKUP($A138,'Auth Info'!$A:$G,6,FALSE)</f>
        <v>Met</v>
      </c>
      <c r="G138" s="14" t="str">
        <f>VLOOKUP($A138,'Auth Info'!$A:$G,7,FALSE)</f>
        <v>Upper</v>
      </c>
      <c r="H138" s="65">
        <f>VLOOKUP(A138,'1'!F:H,2,FALSE)</f>
        <v>454</v>
      </c>
      <c r="I138" s="66">
        <f t="shared" si="73"/>
        <v>43</v>
      </c>
      <c r="J138" s="67">
        <f t="shared" si="74"/>
        <v>454</v>
      </c>
      <c r="K138" s="66">
        <f t="shared" si="75"/>
        <v>26</v>
      </c>
      <c r="L138" s="67" t="str">
        <f t="shared" si="76"/>
        <v/>
      </c>
      <c r="M138" s="66" t="str">
        <f t="shared" si="77"/>
        <v/>
      </c>
      <c r="N138" s="60"/>
      <c r="O138" s="189">
        <f t="shared" si="78"/>
        <v>0.61499999999999999</v>
      </c>
      <c r="P138" s="74">
        <f t="shared" si="79"/>
        <v>13</v>
      </c>
      <c r="Q138" s="75">
        <f t="shared" si="80"/>
        <v>0.61499999999999999</v>
      </c>
      <c r="R138" s="74">
        <f t="shared" si="81"/>
        <v>3</v>
      </c>
      <c r="S138" s="75" t="str">
        <f t="shared" si="68"/>
        <v/>
      </c>
      <c r="T138" s="74" t="str">
        <f t="shared" si="82"/>
        <v/>
      </c>
      <c r="U138" s="60"/>
      <c r="V138" s="80">
        <f>VLOOKUP(A138,'3'!A:C,3,FALSE)/100</f>
        <v>6.4000000000000001E-2</v>
      </c>
      <c r="W138" s="81">
        <f t="shared" si="83"/>
        <v>11</v>
      </c>
      <c r="X138" s="82">
        <f t="shared" si="84"/>
        <v>6.4000000000000001E-2</v>
      </c>
      <c r="Y138" s="81">
        <f t="shared" si="85"/>
        <v>11</v>
      </c>
      <c r="Z138" s="82" t="str">
        <f t="shared" si="69"/>
        <v/>
      </c>
      <c r="AA138" s="81" t="str">
        <f t="shared" si="86"/>
        <v/>
      </c>
      <c r="AB138" s="60"/>
      <c r="AC138" s="87">
        <f>VLOOKUP(A138,'4'!A:E,4,FALSE)/100</f>
        <v>0.22600000000000001</v>
      </c>
      <c r="AD138" s="88">
        <f t="shared" si="87"/>
        <v>106</v>
      </c>
      <c r="AE138" s="89">
        <f t="shared" si="88"/>
        <v>0.22600000000000001</v>
      </c>
      <c r="AF138" s="88">
        <f t="shared" si="89"/>
        <v>75</v>
      </c>
      <c r="AG138" s="89" t="str">
        <f t="shared" si="70"/>
        <v/>
      </c>
      <c r="AH138" s="88" t="str">
        <f t="shared" si="90"/>
        <v/>
      </c>
      <c r="AJ138" s="62">
        <f t="shared" si="91"/>
        <v>195</v>
      </c>
      <c r="AK138" s="59">
        <f t="shared" si="92"/>
        <v>20</v>
      </c>
      <c r="AM138" s="42" t="s">
        <v>169</v>
      </c>
      <c r="AN138" s="43" t="s">
        <v>99</v>
      </c>
      <c r="AO138" s="44">
        <v>23247</v>
      </c>
      <c r="AP138" s="44">
        <v>255400</v>
      </c>
      <c r="AQ138" s="45">
        <f t="shared" si="71"/>
        <v>9.1021926389976512E-2</v>
      </c>
      <c r="AR138" s="46">
        <f t="shared" si="93"/>
        <v>128</v>
      </c>
      <c r="AS138" s="47">
        <f t="shared" si="94"/>
        <v>9.1021926389976512E-2</v>
      </c>
      <c r="AT138" s="46">
        <f t="shared" si="95"/>
        <v>87</v>
      </c>
      <c r="AU138" s="48" t="str">
        <f t="shared" si="97"/>
        <v/>
      </c>
      <c r="AV138" s="46" t="str">
        <f t="shared" si="72"/>
        <v/>
      </c>
      <c r="AX138" s="116" t="s">
        <v>99</v>
      </c>
      <c r="AY138" s="97">
        <v>256900</v>
      </c>
      <c r="AZ138" s="98">
        <v>100</v>
      </c>
      <c r="BA138" s="97">
        <v>157900</v>
      </c>
      <c r="BB138" s="98">
        <v>61.5</v>
      </c>
      <c r="BC138" s="187" t="b">
        <f t="shared" si="96"/>
        <v>1</v>
      </c>
    </row>
    <row r="139" spans="1:55" x14ac:dyDescent="0.2">
      <c r="A139" s="2" t="s">
        <v>1080</v>
      </c>
      <c r="B139" s="2" t="str">
        <f>VLOOKUP(A139,'Auth Info'!A:B,2,FALSE)</f>
        <v>Waltham Forest</v>
      </c>
      <c r="C139" s="14" t="str">
        <f>VLOOKUP($A139,'Auth Info'!$A:$G,3,FALSE)</f>
        <v>Waltham Forest</v>
      </c>
      <c r="D139" s="121" t="str">
        <f>VLOOKUP($A139,'Auth Info'!$A:$G,4,FALSE)</f>
        <v>MU</v>
      </c>
      <c r="E139" s="121" t="str">
        <f>VLOOKUP($A139,'Auth Info'!$A:$G,5,FALSE)</f>
        <v>Urban</v>
      </c>
      <c r="F139" s="14" t="str">
        <f>VLOOKUP($A139,'Auth Info'!$A:$G,6,FALSE)</f>
        <v>London</v>
      </c>
      <c r="G139" s="14" t="str">
        <f>VLOOKUP($A139,'Auth Info'!$A:$G,7,FALSE)</f>
        <v>Upper</v>
      </c>
      <c r="H139" s="65">
        <f>VLOOKUP(A139,'1'!F:H,2,FALSE)</f>
        <v>548.6</v>
      </c>
      <c r="I139" s="66">
        <f t="shared" si="73"/>
        <v>121</v>
      </c>
      <c r="J139" s="67">
        <f t="shared" si="74"/>
        <v>548.6</v>
      </c>
      <c r="K139" s="66">
        <f t="shared" si="75"/>
        <v>77</v>
      </c>
      <c r="L139" s="67" t="str">
        <f t="shared" si="76"/>
        <v/>
      </c>
      <c r="M139" s="66" t="str">
        <f t="shared" si="77"/>
        <v/>
      </c>
      <c r="N139" s="60"/>
      <c r="O139" s="189">
        <f t="shared" si="78"/>
        <v>0.67500000000000004</v>
      </c>
      <c r="P139" s="74">
        <f t="shared" si="79"/>
        <v>120</v>
      </c>
      <c r="Q139" s="75">
        <f t="shared" si="80"/>
        <v>0.67500000000000004</v>
      </c>
      <c r="R139" s="74">
        <f t="shared" si="81"/>
        <v>75</v>
      </c>
      <c r="S139" s="75" t="str">
        <f t="shared" si="68"/>
        <v/>
      </c>
      <c r="T139" s="74" t="str">
        <f t="shared" si="82"/>
        <v/>
      </c>
      <c r="U139" s="60"/>
      <c r="V139" s="80">
        <f>VLOOKUP(A139,'3'!A:C,3,FALSE)/100</f>
        <v>5.7999999999999996E-2</v>
      </c>
      <c r="W139" s="81">
        <f t="shared" si="83"/>
        <v>19</v>
      </c>
      <c r="X139" s="82">
        <f t="shared" si="84"/>
        <v>5.7999999999999996E-2</v>
      </c>
      <c r="Y139" s="81">
        <f t="shared" si="85"/>
        <v>18</v>
      </c>
      <c r="Z139" s="82" t="str">
        <f t="shared" si="69"/>
        <v/>
      </c>
      <c r="AA139" s="81" t="str">
        <f t="shared" si="86"/>
        <v/>
      </c>
      <c r="AB139" s="60"/>
      <c r="AC139" s="87">
        <f>VLOOKUP(A139,'4'!A:E,4,FALSE)/100</f>
        <v>0.26600000000000001</v>
      </c>
      <c r="AD139" s="88">
        <f t="shared" si="87"/>
        <v>47</v>
      </c>
      <c r="AE139" s="89">
        <f t="shared" si="88"/>
        <v>0.26600000000000001</v>
      </c>
      <c r="AF139" s="88">
        <f t="shared" si="89"/>
        <v>39</v>
      </c>
      <c r="AG139" s="89" t="str">
        <f t="shared" si="70"/>
        <v/>
      </c>
      <c r="AH139" s="88" t="str">
        <f t="shared" si="90"/>
        <v/>
      </c>
      <c r="AJ139" s="62">
        <f t="shared" si="91"/>
        <v>401</v>
      </c>
      <c r="AK139" s="59">
        <f t="shared" si="92"/>
        <v>123</v>
      </c>
      <c r="AM139" s="42" t="s">
        <v>169</v>
      </c>
      <c r="AN139" s="43" t="s">
        <v>141</v>
      </c>
      <c r="AO139" s="44">
        <v>17890</v>
      </c>
      <c r="AP139" s="44">
        <v>223200</v>
      </c>
      <c r="AQ139" s="45">
        <f t="shared" si="71"/>
        <v>8.015232974910394E-2</v>
      </c>
      <c r="AR139" s="46">
        <f t="shared" si="93"/>
        <v>141</v>
      </c>
      <c r="AS139" s="47">
        <f t="shared" si="94"/>
        <v>8.015232974910394E-2</v>
      </c>
      <c r="AT139" s="46">
        <f t="shared" si="95"/>
        <v>97</v>
      </c>
      <c r="AU139" s="48" t="str">
        <f t="shared" si="97"/>
        <v/>
      </c>
      <c r="AV139" s="46" t="str">
        <f t="shared" si="72"/>
        <v/>
      </c>
      <c r="AX139" s="116" t="s">
        <v>141</v>
      </c>
      <c r="AY139" s="97">
        <v>227100</v>
      </c>
      <c r="AZ139" s="98">
        <v>100</v>
      </c>
      <c r="BA139" s="97">
        <v>153300</v>
      </c>
      <c r="BB139" s="98">
        <v>67.5</v>
      </c>
      <c r="BC139" s="187" t="b">
        <f t="shared" si="96"/>
        <v>1</v>
      </c>
    </row>
    <row r="140" spans="1:55" x14ac:dyDescent="0.2">
      <c r="A140" s="2" t="s">
        <v>1082</v>
      </c>
      <c r="B140" s="2" t="str">
        <f>VLOOKUP(A140,'Auth Info'!A:B,2,FALSE)</f>
        <v>Wandsworth</v>
      </c>
      <c r="C140" s="14" t="str">
        <f>VLOOKUP($A140,'Auth Info'!$A:$G,3,FALSE)</f>
        <v>Wandsworth</v>
      </c>
      <c r="D140" s="121" t="str">
        <f>VLOOKUP($A140,'Auth Info'!$A:$G,4,FALSE)</f>
        <v>MU</v>
      </c>
      <c r="E140" s="121" t="str">
        <f>VLOOKUP($A140,'Auth Info'!$A:$G,5,FALSE)</f>
        <v>Urban</v>
      </c>
      <c r="F140" s="14" t="str">
        <f>VLOOKUP($A140,'Auth Info'!$A:$G,6,FALSE)</f>
        <v>London</v>
      </c>
      <c r="G140" s="14" t="str">
        <f>VLOOKUP($A140,'Auth Info'!$A:$G,7,FALSE)</f>
        <v>Upper</v>
      </c>
      <c r="H140" s="65">
        <f>VLOOKUP(A140,'1'!F:H,2,FALSE)</f>
        <v>603.9</v>
      </c>
      <c r="I140" s="66">
        <f t="shared" si="73"/>
        <v>137</v>
      </c>
      <c r="J140" s="67">
        <f t="shared" si="74"/>
        <v>603.9</v>
      </c>
      <c r="K140" s="66">
        <f t="shared" si="75"/>
        <v>92</v>
      </c>
      <c r="L140" s="67" t="str">
        <f t="shared" si="76"/>
        <v/>
      </c>
      <c r="M140" s="66" t="str">
        <f t="shared" si="77"/>
        <v/>
      </c>
      <c r="N140" s="60"/>
      <c r="O140" s="189">
        <f t="shared" si="78"/>
        <v>0.74199999999999999</v>
      </c>
      <c r="P140" s="74">
        <f t="shared" si="79"/>
        <v>146</v>
      </c>
      <c r="Q140" s="75">
        <f t="shared" si="80"/>
        <v>0.74199999999999999</v>
      </c>
      <c r="R140" s="74">
        <f t="shared" si="81"/>
        <v>101</v>
      </c>
      <c r="S140" s="75" t="str">
        <f t="shared" si="68"/>
        <v/>
      </c>
      <c r="T140" s="74" t="str">
        <f t="shared" si="82"/>
        <v/>
      </c>
      <c r="U140" s="60"/>
      <c r="V140" s="80">
        <f>VLOOKUP(A140,'3'!A:C,3,FALSE)/100</f>
        <v>2.8999999999999998E-2</v>
      </c>
      <c r="W140" s="81">
        <f t="shared" si="83"/>
        <v>110</v>
      </c>
      <c r="X140" s="82">
        <f t="shared" si="84"/>
        <v>2.8999999999999998E-2</v>
      </c>
      <c r="Y140" s="81">
        <f t="shared" si="85"/>
        <v>89</v>
      </c>
      <c r="Z140" s="82" t="str">
        <f t="shared" si="69"/>
        <v/>
      </c>
      <c r="AA140" s="81" t="str">
        <f t="shared" si="86"/>
        <v/>
      </c>
      <c r="AB140" s="60"/>
      <c r="AC140" s="87">
        <f>VLOOKUP(A140,'4'!A:E,4,FALSE)/100</f>
        <v>0.19899999999999998</v>
      </c>
      <c r="AD140" s="88">
        <f t="shared" si="87"/>
        <v>131</v>
      </c>
      <c r="AE140" s="89">
        <f t="shared" si="88"/>
        <v>0.19899999999999998</v>
      </c>
      <c r="AF140" s="88">
        <f t="shared" si="89"/>
        <v>91</v>
      </c>
      <c r="AG140" s="89" t="str">
        <f t="shared" si="70"/>
        <v/>
      </c>
      <c r="AH140" s="88" t="str">
        <f t="shared" si="90"/>
        <v/>
      </c>
      <c r="AJ140" s="62">
        <f t="shared" si="91"/>
        <v>456</v>
      </c>
      <c r="AK140" s="59">
        <f t="shared" si="92"/>
        <v>143</v>
      </c>
      <c r="AM140" s="42" t="s">
        <v>169</v>
      </c>
      <c r="AN140" s="43" t="s">
        <v>121</v>
      </c>
      <c r="AO140" s="44">
        <v>33475</v>
      </c>
      <c r="AP140" s="44">
        <v>284000</v>
      </c>
      <c r="AQ140" s="45">
        <f t="shared" si="71"/>
        <v>0.11786971830985915</v>
      </c>
      <c r="AR140" s="46">
        <f t="shared" si="93"/>
        <v>63</v>
      </c>
      <c r="AS140" s="47">
        <f t="shared" si="94"/>
        <v>0.11786971830985915</v>
      </c>
      <c r="AT140" s="46">
        <f t="shared" si="95"/>
        <v>52</v>
      </c>
      <c r="AU140" s="48" t="str">
        <f t="shared" si="97"/>
        <v/>
      </c>
      <c r="AV140" s="46" t="str">
        <f t="shared" si="72"/>
        <v/>
      </c>
      <c r="AX140" s="116" t="s">
        <v>121</v>
      </c>
      <c r="AY140" s="97">
        <v>289600</v>
      </c>
      <c r="AZ140" s="98">
        <v>100</v>
      </c>
      <c r="BA140" s="97">
        <v>214900</v>
      </c>
      <c r="BB140" s="98">
        <v>74.2</v>
      </c>
      <c r="BC140" s="187" t="b">
        <f t="shared" si="96"/>
        <v>1</v>
      </c>
    </row>
    <row r="141" spans="1:55" x14ac:dyDescent="0.2">
      <c r="A141" s="2" t="s">
        <v>1084</v>
      </c>
      <c r="B141" s="2" t="str">
        <f>VLOOKUP(A141,'Auth Info'!A:B,2,FALSE)</f>
        <v>Warrington</v>
      </c>
      <c r="C141" s="14" t="str">
        <f>VLOOKUP($A141,'Auth Info'!$A:$G,3,FALSE)</f>
        <v>Warrington</v>
      </c>
      <c r="D141" s="121" t="str">
        <f>VLOOKUP($A141,'Auth Info'!$A:$G,4,FALSE)</f>
        <v>OU</v>
      </c>
      <c r="E141" s="121" t="str">
        <f>VLOOKUP($A141,'Auth Info'!$A:$G,5,FALSE)</f>
        <v>Urban</v>
      </c>
      <c r="F141" s="14" t="str">
        <f>VLOOKUP($A141,'Auth Info'!$A:$G,6,FALSE)</f>
        <v>Unitary</v>
      </c>
      <c r="G141" s="14" t="str">
        <f>VLOOKUP($A141,'Auth Info'!$A:$G,7,FALSE)</f>
        <v>Upper</v>
      </c>
      <c r="H141" s="65">
        <f>VLOOKUP(A141,'1'!F:H,2,FALSE)</f>
        <v>512.79999999999995</v>
      </c>
      <c r="I141" s="66">
        <f t="shared" si="73"/>
        <v>102</v>
      </c>
      <c r="J141" s="67">
        <f t="shared" si="74"/>
        <v>512.79999999999995</v>
      </c>
      <c r="K141" s="66">
        <f t="shared" si="75"/>
        <v>62</v>
      </c>
      <c r="L141" s="67">
        <f t="shared" si="76"/>
        <v>512.79999999999995</v>
      </c>
      <c r="M141" s="66">
        <f t="shared" si="77"/>
        <v>43</v>
      </c>
      <c r="N141" s="60"/>
      <c r="O141" s="189">
        <f t="shared" si="78"/>
        <v>0.64800000000000002</v>
      </c>
      <c r="P141" s="74">
        <f t="shared" si="79"/>
        <v>79</v>
      </c>
      <c r="Q141" s="75">
        <f t="shared" si="80"/>
        <v>0.64800000000000002</v>
      </c>
      <c r="R141" s="74">
        <f t="shared" si="81"/>
        <v>41</v>
      </c>
      <c r="S141" s="75">
        <f t="shared" si="68"/>
        <v>0.64800000000000002</v>
      </c>
      <c r="T141" s="74">
        <f t="shared" si="82"/>
        <v>26</v>
      </c>
      <c r="U141" s="60"/>
      <c r="V141" s="80">
        <f>VLOOKUP(A141,'3'!A:C,3,FALSE)/100</f>
        <v>3.3000000000000002E-2</v>
      </c>
      <c r="W141" s="81">
        <f t="shared" si="83"/>
        <v>89</v>
      </c>
      <c r="X141" s="82">
        <f t="shared" si="84"/>
        <v>3.3000000000000002E-2</v>
      </c>
      <c r="Y141" s="81">
        <f t="shared" si="85"/>
        <v>80</v>
      </c>
      <c r="Z141" s="82">
        <f t="shared" si="69"/>
        <v>3.3000000000000002E-2</v>
      </c>
      <c r="AA141" s="81">
        <f t="shared" si="86"/>
        <v>36</v>
      </c>
      <c r="AB141" s="60"/>
      <c r="AC141" s="87">
        <f>VLOOKUP(A141,'4'!A:E,4,FALSE)/100</f>
        <v>0.23300000000000001</v>
      </c>
      <c r="AD141" s="88">
        <f t="shared" si="87"/>
        <v>95</v>
      </c>
      <c r="AE141" s="89">
        <f t="shared" si="88"/>
        <v>0.23300000000000001</v>
      </c>
      <c r="AF141" s="88">
        <f t="shared" si="89"/>
        <v>70</v>
      </c>
      <c r="AG141" s="89">
        <f t="shared" si="70"/>
        <v>0.23300000000000001</v>
      </c>
      <c r="AH141" s="88">
        <f t="shared" si="90"/>
        <v>38</v>
      </c>
      <c r="AJ141" s="62">
        <f t="shared" si="91"/>
        <v>314</v>
      </c>
      <c r="AK141" s="59">
        <f t="shared" si="92"/>
        <v>86</v>
      </c>
      <c r="AM141" s="42" t="s">
        <v>169</v>
      </c>
      <c r="AN141" s="43" t="s">
        <v>53</v>
      </c>
      <c r="AO141" s="44">
        <v>25582</v>
      </c>
      <c r="AP141" s="44">
        <v>196200</v>
      </c>
      <c r="AQ141" s="45">
        <f t="shared" si="71"/>
        <v>0.13038735983690111</v>
      </c>
      <c r="AR141" s="46">
        <f t="shared" si="93"/>
        <v>44</v>
      </c>
      <c r="AS141" s="47">
        <f t="shared" si="94"/>
        <v>0.13038735983690111</v>
      </c>
      <c r="AT141" s="46">
        <f t="shared" si="95"/>
        <v>40</v>
      </c>
      <c r="AU141" s="48">
        <f t="shared" si="97"/>
        <v>0.13038735983690111</v>
      </c>
      <c r="AV141" s="46">
        <f t="shared" si="72"/>
        <v>25</v>
      </c>
      <c r="AX141" s="116" t="s">
        <v>53</v>
      </c>
      <c r="AY141" s="97">
        <v>198900</v>
      </c>
      <c r="AZ141" s="98">
        <v>100</v>
      </c>
      <c r="BA141" s="97">
        <v>128900</v>
      </c>
      <c r="BB141" s="98">
        <v>64.8</v>
      </c>
      <c r="BC141" s="187" t="b">
        <f t="shared" si="96"/>
        <v>1</v>
      </c>
    </row>
    <row r="142" spans="1:55" x14ac:dyDescent="0.2">
      <c r="A142" s="2" t="s">
        <v>1087</v>
      </c>
      <c r="B142" s="2" t="str">
        <f>VLOOKUP(A142,'Auth Info'!A:B,2,FALSE)</f>
        <v>Warwickshire</v>
      </c>
      <c r="C142" s="14" t="str">
        <f>VLOOKUP($A142,'Auth Info'!$A:$G,3,FALSE)</f>
        <v>Warwickshire CC</v>
      </c>
      <c r="D142" s="121">
        <f>VLOOKUP($A142,'Auth Info'!$A:$G,4,FALSE)</f>
        <v>0</v>
      </c>
      <c r="E142" s="121" t="str">
        <f>VLOOKUP($A142,'Auth Info'!$A:$G,5,FALSE)</f>
        <v>Significant Rural</v>
      </c>
      <c r="F142" s="14" t="str">
        <f>VLOOKUP($A142,'Auth Info'!$A:$G,6,FALSE)</f>
        <v>County</v>
      </c>
      <c r="G142" s="14" t="str">
        <f>VLOOKUP($A142,'Auth Info'!$A:$G,7,FALSE)</f>
        <v>Upper</v>
      </c>
      <c r="H142" s="65">
        <f>VLOOKUP(A142,'1'!F:H,2,FALSE)</f>
        <v>490.6</v>
      </c>
      <c r="I142" s="66">
        <f t="shared" si="73"/>
        <v>84</v>
      </c>
      <c r="J142" s="67" t="str">
        <f t="shared" si="74"/>
        <v/>
      </c>
      <c r="K142" s="66" t="str">
        <f t="shared" si="75"/>
        <v/>
      </c>
      <c r="L142" s="67" t="str">
        <f t="shared" si="76"/>
        <v/>
      </c>
      <c r="M142" s="66" t="str">
        <f t="shared" si="77"/>
        <v/>
      </c>
      <c r="N142" s="60"/>
      <c r="O142" s="189">
        <f t="shared" si="78"/>
        <v>0.63400000000000001</v>
      </c>
      <c r="P142" s="74">
        <f t="shared" si="79"/>
        <v>44</v>
      </c>
      <c r="Q142" s="75" t="str">
        <f t="shared" si="80"/>
        <v/>
      </c>
      <c r="R142" s="74" t="str">
        <f t="shared" si="81"/>
        <v/>
      </c>
      <c r="S142" s="75" t="str">
        <f t="shared" si="68"/>
        <v/>
      </c>
      <c r="T142" s="74" t="str">
        <f t="shared" si="82"/>
        <v/>
      </c>
      <c r="U142" s="60"/>
      <c r="V142" s="80">
        <f>VLOOKUP(A142,'3'!A:C,3,FALSE)/100</f>
        <v>2.7000000000000003E-2</v>
      </c>
      <c r="W142" s="81">
        <f t="shared" si="83"/>
        <v>115</v>
      </c>
      <c r="X142" s="82" t="str">
        <f t="shared" si="84"/>
        <v/>
      </c>
      <c r="Y142" s="81" t="str">
        <f t="shared" si="85"/>
        <v/>
      </c>
      <c r="Z142" s="82" t="str">
        <f t="shared" si="69"/>
        <v/>
      </c>
      <c r="AA142" s="81" t="str">
        <f t="shared" si="86"/>
        <v/>
      </c>
      <c r="AB142" s="60"/>
      <c r="AC142" s="87">
        <f>VLOOKUP(A142,'4'!A:E,4,FALSE)/100</f>
        <v>0.22899999999999998</v>
      </c>
      <c r="AD142" s="88">
        <f t="shared" si="87"/>
        <v>100</v>
      </c>
      <c r="AE142" s="89" t="str">
        <f t="shared" si="88"/>
        <v/>
      </c>
      <c r="AF142" s="88" t="str">
        <f t="shared" si="89"/>
        <v/>
      </c>
      <c r="AG142" s="89" t="str">
        <f t="shared" si="70"/>
        <v/>
      </c>
      <c r="AH142" s="88" t="str">
        <f t="shared" si="90"/>
        <v/>
      </c>
      <c r="AJ142" s="62">
        <f t="shared" si="91"/>
        <v>347</v>
      </c>
      <c r="AK142" s="59">
        <f t="shared" si="92"/>
        <v>100</v>
      </c>
      <c r="AM142" s="42" t="s">
        <v>38</v>
      </c>
      <c r="AN142" s="43" t="s">
        <v>93</v>
      </c>
      <c r="AO142" s="44">
        <v>53684</v>
      </c>
      <c r="AP142" s="44">
        <v>530700</v>
      </c>
      <c r="AQ142" s="45">
        <f t="shared" si="71"/>
        <v>0.10115696250235538</v>
      </c>
      <c r="AR142" s="46">
        <f t="shared" si="93"/>
        <v>104</v>
      </c>
      <c r="AS142" s="47" t="str">
        <f t="shared" si="94"/>
        <v/>
      </c>
      <c r="AT142" s="46" t="str">
        <f t="shared" si="95"/>
        <v/>
      </c>
      <c r="AU142" s="48" t="str">
        <f t="shared" si="97"/>
        <v/>
      </c>
      <c r="AV142" s="46" t="str">
        <f t="shared" si="72"/>
        <v/>
      </c>
      <c r="AX142" s="116" t="s">
        <v>93</v>
      </c>
      <c r="AY142" s="97">
        <v>536000</v>
      </c>
      <c r="AZ142" s="98">
        <v>100</v>
      </c>
      <c r="BA142" s="97">
        <v>340000</v>
      </c>
      <c r="BB142" s="98">
        <v>63.4</v>
      </c>
      <c r="BC142" s="187" t="b">
        <f t="shared" si="96"/>
        <v>1</v>
      </c>
    </row>
    <row r="143" spans="1:55" x14ac:dyDescent="0.2">
      <c r="A143" s="2" t="s">
        <v>1094</v>
      </c>
      <c r="B143" s="2" t="str">
        <f>VLOOKUP(A143,'Auth Info'!A:B,2,FALSE)</f>
        <v>West Berkshire</v>
      </c>
      <c r="C143" s="14" t="str">
        <f>VLOOKUP($A143,'Auth Info'!$A:$G,3,FALSE)</f>
        <v>West Berkshire</v>
      </c>
      <c r="D143" s="121" t="str">
        <f>VLOOKUP($A143,'Auth Info'!$A:$G,4,FALSE)</f>
        <v>Significant Rural</v>
      </c>
      <c r="E143" s="121" t="str">
        <f>VLOOKUP($A143,'Auth Info'!$A:$G,5,FALSE)</f>
        <v>Significant Rural</v>
      </c>
      <c r="F143" s="14" t="str">
        <f>VLOOKUP($A143,'Auth Info'!$A:$G,6,FALSE)</f>
        <v>Unitary</v>
      </c>
      <c r="G143" s="14" t="str">
        <f>VLOOKUP($A143,'Auth Info'!$A:$G,7,FALSE)</f>
        <v>Upper</v>
      </c>
      <c r="H143" s="65">
        <f>VLOOKUP(A143,'1'!F:H,2,FALSE)</f>
        <v>584.6</v>
      </c>
      <c r="I143" s="66">
        <f t="shared" si="73"/>
        <v>135</v>
      </c>
      <c r="J143" s="67" t="str">
        <f t="shared" si="74"/>
        <v/>
      </c>
      <c r="K143" s="66" t="str">
        <f t="shared" si="75"/>
        <v/>
      </c>
      <c r="L143" s="67">
        <f t="shared" si="76"/>
        <v>584.6</v>
      </c>
      <c r="M143" s="66">
        <f t="shared" si="77"/>
        <v>51</v>
      </c>
      <c r="N143" s="60"/>
      <c r="O143" s="189">
        <f t="shared" si="78"/>
        <v>0.64200000000000002</v>
      </c>
      <c r="P143" s="74">
        <f t="shared" si="79"/>
        <v>64</v>
      </c>
      <c r="Q143" s="75" t="str">
        <f t="shared" si="80"/>
        <v/>
      </c>
      <c r="R143" s="74" t="str">
        <f t="shared" si="81"/>
        <v/>
      </c>
      <c r="S143" s="75">
        <f t="shared" si="68"/>
        <v>0.64200000000000002</v>
      </c>
      <c r="T143" s="74">
        <f t="shared" si="82"/>
        <v>22</v>
      </c>
      <c r="U143" s="60"/>
      <c r="V143" s="80">
        <f>VLOOKUP(A143,'3'!A:C,3,FALSE)/100</f>
        <v>1.9E-2</v>
      </c>
      <c r="W143" s="81">
        <f t="shared" si="83"/>
        <v>141</v>
      </c>
      <c r="X143" s="82" t="str">
        <f t="shared" si="84"/>
        <v/>
      </c>
      <c r="Y143" s="81" t="str">
        <f t="shared" si="85"/>
        <v/>
      </c>
      <c r="Z143" s="82">
        <f t="shared" si="69"/>
        <v>1.9E-2</v>
      </c>
      <c r="AA143" s="81">
        <f t="shared" si="86"/>
        <v>51</v>
      </c>
      <c r="AB143" s="60"/>
      <c r="AC143" s="87">
        <f>VLOOKUP(A143,'4'!A:E,4,FALSE)/100</f>
        <v>0.19699999999999998</v>
      </c>
      <c r="AD143" s="88">
        <f t="shared" si="87"/>
        <v>133</v>
      </c>
      <c r="AE143" s="89" t="str">
        <f t="shared" si="88"/>
        <v/>
      </c>
      <c r="AF143" s="88" t="str">
        <f t="shared" si="89"/>
        <v/>
      </c>
      <c r="AG143" s="89">
        <f t="shared" si="70"/>
        <v>0.19699999999999998</v>
      </c>
      <c r="AH143" s="88">
        <f t="shared" si="90"/>
        <v>52</v>
      </c>
      <c r="AJ143" s="62">
        <f t="shared" si="91"/>
        <v>462</v>
      </c>
      <c r="AK143" s="59">
        <f t="shared" si="92"/>
        <v>144</v>
      </c>
      <c r="AM143" s="42" t="s">
        <v>169</v>
      </c>
      <c r="AN143" s="43" t="s">
        <v>150</v>
      </c>
      <c r="AO143" s="44">
        <v>14755</v>
      </c>
      <c r="AP143" s="44">
        <v>152800</v>
      </c>
      <c r="AQ143" s="45">
        <f t="shared" si="71"/>
        <v>9.6564136125654454E-2</v>
      </c>
      <c r="AR143" s="46">
        <f t="shared" si="93"/>
        <v>122</v>
      </c>
      <c r="AS143" s="47" t="str">
        <f t="shared" si="94"/>
        <v/>
      </c>
      <c r="AT143" s="46" t="str">
        <f t="shared" si="95"/>
        <v/>
      </c>
      <c r="AU143" s="48">
        <f t="shared" si="97"/>
        <v>9.6564136125654454E-2</v>
      </c>
      <c r="AV143" s="46">
        <f t="shared" si="72"/>
        <v>50</v>
      </c>
      <c r="AX143" s="116" t="s">
        <v>150</v>
      </c>
      <c r="AY143" s="97">
        <v>154000</v>
      </c>
      <c r="AZ143" s="98">
        <v>100</v>
      </c>
      <c r="BA143" s="97">
        <v>98800</v>
      </c>
      <c r="BB143" s="98">
        <v>64.2</v>
      </c>
      <c r="BC143" s="187" t="b">
        <f t="shared" si="96"/>
        <v>1</v>
      </c>
    </row>
    <row r="144" spans="1:55" x14ac:dyDescent="0.2">
      <c r="A144" s="2" t="s">
        <v>1107</v>
      </c>
      <c r="B144" s="2" t="str">
        <f>VLOOKUP(A144,'Auth Info'!A:B,2,FALSE)</f>
        <v>West Sussex</v>
      </c>
      <c r="C144" s="14" t="str">
        <f>VLOOKUP($A144,'Auth Info'!$A:$G,3,FALSE)</f>
        <v>West Sussex CC</v>
      </c>
      <c r="D144" s="121">
        <f>VLOOKUP($A144,'Auth Info'!$A:$G,4,FALSE)</f>
        <v>0</v>
      </c>
      <c r="E144" s="121" t="str">
        <f>VLOOKUP($A144,'Auth Info'!$A:$G,5,FALSE)</f>
        <v>Significant Rural</v>
      </c>
      <c r="F144" s="14" t="str">
        <f>VLOOKUP($A144,'Auth Info'!$A:$G,6,FALSE)</f>
        <v>County</v>
      </c>
      <c r="G144" s="14" t="str">
        <f>VLOOKUP($A144,'Auth Info'!$A:$G,7,FALSE)</f>
        <v>Upper</v>
      </c>
      <c r="H144" s="65">
        <f>VLOOKUP(A144,'1'!F:H,2,FALSE)</f>
        <v>489.1</v>
      </c>
      <c r="I144" s="66">
        <f t="shared" si="73"/>
        <v>81</v>
      </c>
      <c r="J144" s="67" t="str">
        <f t="shared" si="74"/>
        <v/>
      </c>
      <c r="K144" s="66" t="str">
        <f t="shared" si="75"/>
        <v/>
      </c>
      <c r="L144" s="67" t="str">
        <f t="shared" si="76"/>
        <v/>
      </c>
      <c r="M144" s="66" t="str">
        <f t="shared" si="77"/>
        <v/>
      </c>
      <c r="N144" s="60"/>
      <c r="O144" s="189">
        <f t="shared" si="78"/>
        <v>0.61</v>
      </c>
      <c r="P144" s="74">
        <f t="shared" si="79"/>
        <v>8</v>
      </c>
      <c r="Q144" s="75" t="str">
        <f t="shared" si="80"/>
        <v/>
      </c>
      <c r="R144" s="74" t="str">
        <f t="shared" si="81"/>
        <v/>
      </c>
      <c r="S144" s="75" t="str">
        <f t="shared" si="68"/>
        <v/>
      </c>
      <c r="T144" s="74" t="str">
        <f t="shared" si="82"/>
        <v/>
      </c>
      <c r="U144" s="60"/>
      <c r="V144" s="80">
        <f>VLOOKUP(A144,'3'!A:C,3,FALSE)/100</f>
        <v>2.4E-2</v>
      </c>
      <c r="W144" s="81">
        <f t="shared" si="83"/>
        <v>129</v>
      </c>
      <c r="X144" s="82" t="str">
        <f t="shared" si="84"/>
        <v/>
      </c>
      <c r="Y144" s="81" t="str">
        <f t="shared" si="85"/>
        <v/>
      </c>
      <c r="Z144" s="82" t="str">
        <f t="shared" si="69"/>
        <v/>
      </c>
      <c r="AA144" s="81" t="str">
        <f t="shared" si="86"/>
        <v/>
      </c>
      <c r="AB144" s="60"/>
      <c r="AC144" s="87">
        <f>VLOOKUP(A144,'4'!A:E,4,FALSE)/100</f>
        <v>0.19899999999999998</v>
      </c>
      <c r="AD144" s="88">
        <f t="shared" si="87"/>
        <v>131</v>
      </c>
      <c r="AE144" s="89" t="str">
        <f t="shared" si="88"/>
        <v/>
      </c>
      <c r="AF144" s="88" t="str">
        <f t="shared" si="89"/>
        <v/>
      </c>
      <c r="AG144" s="89" t="str">
        <f t="shared" si="70"/>
        <v/>
      </c>
      <c r="AH144" s="88" t="str">
        <f t="shared" si="90"/>
        <v/>
      </c>
      <c r="AJ144" s="62">
        <f t="shared" si="91"/>
        <v>312</v>
      </c>
      <c r="AK144" s="59">
        <f t="shared" si="92"/>
        <v>83</v>
      </c>
      <c r="AM144" s="42" t="s">
        <v>38</v>
      </c>
      <c r="AN144" s="43" t="s">
        <v>158</v>
      </c>
      <c r="AO144" s="44">
        <v>82266</v>
      </c>
      <c r="AP144" s="44">
        <v>781500</v>
      </c>
      <c r="AQ144" s="45">
        <f t="shared" si="71"/>
        <v>0.10526679462571976</v>
      </c>
      <c r="AR144" s="46">
        <f t="shared" si="93"/>
        <v>94</v>
      </c>
      <c r="AS144" s="47" t="str">
        <f t="shared" si="94"/>
        <v/>
      </c>
      <c r="AT144" s="46" t="str">
        <f t="shared" si="95"/>
        <v/>
      </c>
      <c r="AU144" s="48" t="str">
        <f t="shared" si="97"/>
        <v/>
      </c>
      <c r="AV144" s="46" t="str">
        <f t="shared" si="72"/>
        <v/>
      </c>
      <c r="AX144" s="116" t="s">
        <v>158</v>
      </c>
      <c r="AY144" s="97">
        <v>799700</v>
      </c>
      <c r="AZ144" s="98">
        <v>100</v>
      </c>
      <c r="BA144" s="97">
        <v>488100</v>
      </c>
      <c r="BB144" s="98">
        <v>61</v>
      </c>
      <c r="BC144" s="187" t="b">
        <f t="shared" si="96"/>
        <v>1</v>
      </c>
    </row>
    <row r="145" spans="1:55" x14ac:dyDescent="0.2">
      <c r="A145" s="2" t="s">
        <v>1108</v>
      </c>
      <c r="B145" s="2" t="str">
        <f>VLOOKUP(A145,'Auth Info'!A:B,2,FALSE)</f>
        <v>Westminster</v>
      </c>
      <c r="C145" s="14" t="str">
        <f>VLOOKUP($A145,'Auth Info'!$A:$G,3,FALSE)</f>
        <v>Westminster</v>
      </c>
      <c r="D145" s="121" t="str">
        <f>VLOOKUP($A145,'Auth Info'!$A:$G,4,FALSE)</f>
        <v>MU</v>
      </c>
      <c r="E145" s="121" t="str">
        <f>VLOOKUP($A145,'Auth Info'!$A:$G,5,FALSE)</f>
        <v>Urban</v>
      </c>
      <c r="F145" s="14" t="str">
        <f>VLOOKUP($A145,'Auth Info'!$A:$G,6,FALSE)</f>
        <v>London</v>
      </c>
      <c r="G145" s="14" t="str">
        <f>VLOOKUP($A145,'Auth Info'!$A:$G,7,FALSE)</f>
        <v>Upper</v>
      </c>
      <c r="H145" s="65">
        <f>VLOOKUP(A145,'1'!F:H,2,FALSE)</f>
        <v>683.2</v>
      </c>
      <c r="I145" s="66">
        <f t="shared" si="73"/>
        <v>147</v>
      </c>
      <c r="J145" s="67">
        <f t="shared" si="74"/>
        <v>683.2</v>
      </c>
      <c r="K145" s="66">
        <f t="shared" si="75"/>
        <v>102</v>
      </c>
      <c r="L145" s="67" t="str">
        <f t="shared" si="76"/>
        <v/>
      </c>
      <c r="M145" s="66" t="str">
        <f t="shared" si="77"/>
        <v/>
      </c>
      <c r="N145" s="60"/>
      <c r="O145" s="189">
        <f t="shared" si="78"/>
        <v>0.76200000000000001</v>
      </c>
      <c r="P145" s="74">
        <f t="shared" si="79"/>
        <v>150</v>
      </c>
      <c r="Q145" s="75">
        <f t="shared" si="80"/>
        <v>0.76200000000000001</v>
      </c>
      <c r="R145" s="74">
        <f t="shared" si="81"/>
        <v>105</v>
      </c>
      <c r="S145" s="75" t="str">
        <f t="shared" si="68"/>
        <v/>
      </c>
      <c r="T145" s="74" t="str">
        <f t="shared" si="82"/>
        <v/>
      </c>
      <c r="U145" s="60"/>
      <c r="V145" s="80">
        <f>VLOOKUP(A145,'3'!A:C,3,FALSE)/100</f>
        <v>2.7000000000000003E-2</v>
      </c>
      <c r="W145" s="81">
        <f t="shared" si="83"/>
        <v>115</v>
      </c>
      <c r="X145" s="82">
        <f t="shared" si="84"/>
        <v>2.7000000000000003E-2</v>
      </c>
      <c r="Y145" s="81">
        <f t="shared" si="85"/>
        <v>91</v>
      </c>
      <c r="Z145" s="82" t="str">
        <f t="shared" si="69"/>
        <v/>
      </c>
      <c r="AA145" s="81" t="str">
        <f t="shared" si="86"/>
        <v/>
      </c>
      <c r="AB145" s="60"/>
      <c r="AC145" s="87">
        <f>VLOOKUP(A145,'4'!A:E,4,FALSE)/100</f>
        <v>0.154</v>
      </c>
      <c r="AD145" s="88">
        <f t="shared" si="87"/>
        <v>149</v>
      </c>
      <c r="AE145" s="89">
        <f t="shared" si="88"/>
        <v>0.154</v>
      </c>
      <c r="AF145" s="88">
        <f t="shared" si="89"/>
        <v>104</v>
      </c>
      <c r="AG145" s="89" t="str">
        <f t="shared" si="70"/>
        <v/>
      </c>
      <c r="AH145" s="88" t="str">
        <f t="shared" si="90"/>
        <v/>
      </c>
      <c r="AJ145" s="62">
        <f t="shared" si="91"/>
        <v>414</v>
      </c>
      <c r="AK145" s="59">
        <f t="shared" si="92"/>
        <v>130</v>
      </c>
      <c r="AM145" s="42" t="s">
        <v>169</v>
      </c>
      <c r="AN145" s="43" t="s">
        <v>122</v>
      </c>
      <c r="AO145" s="44">
        <v>102478</v>
      </c>
      <c r="AP145" s="44">
        <v>236000</v>
      </c>
      <c r="AQ145" s="45">
        <f t="shared" si="71"/>
        <v>0.43422881355932202</v>
      </c>
      <c r="AR145" s="46">
        <f t="shared" si="93"/>
        <v>2</v>
      </c>
      <c r="AS145" s="47">
        <f t="shared" si="94"/>
        <v>0.43422881355932202</v>
      </c>
      <c r="AT145" s="46">
        <f t="shared" si="95"/>
        <v>2</v>
      </c>
      <c r="AU145" s="48" t="str">
        <f t="shared" si="97"/>
        <v/>
      </c>
      <c r="AV145" s="46" t="str">
        <f t="shared" si="72"/>
        <v/>
      </c>
      <c r="AX145" s="116" t="s">
        <v>122</v>
      </c>
      <c r="AY145" s="97">
        <v>253100</v>
      </c>
      <c r="AZ145" s="98">
        <v>100</v>
      </c>
      <c r="BA145" s="97">
        <v>193000</v>
      </c>
      <c r="BB145" s="98">
        <v>76.2</v>
      </c>
      <c r="BC145" s="187" t="b">
        <f t="shared" si="96"/>
        <v>1</v>
      </c>
    </row>
    <row r="146" spans="1:55" x14ac:dyDescent="0.2">
      <c r="A146" s="2" t="s">
        <v>1111</v>
      </c>
      <c r="B146" s="2" t="str">
        <f>VLOOKUP(A146,'Auth Info'!A:B,2,FALSE)</f>
        <v>Wigan</v>
      </c>
      <c r="C146" s="14" t="str">
        <f>VLOOKUP($A146,'Auth Info'!$A:$G,3,FALSE)</f>
        <v>Wigan</v>
      </c>
      <c r="D146" s="121" t="str">
        <f>VLOOKUP($A146,'Auth Info'!$A:$G,4,FALSE)</f>
        <v>MU</v>
      </c>
      <c r="E146" s="121" t="str">
        <f>VLOOKUP($A146,'Auth Info'!$A:$G,5,FALSE)</f>
        <v>Urban</v>
      </c>
      <c r="F146" s="14" t="str">
        <f>VLOOKUP($A146,'Auth Info'!$A:$G,6,FALSE)</f>
        <v>Met</v>
      </c>
      <c r="G146" s="14" t="str">
        <f>VLOOKUP($A146,'Auth Info'!$A:$G,7,FALSE)</f>
        <v>Upper</v>
      </c>
      <c r="H146" s="65">
        <f>VLOOKUP(A146,'1'!F:H,2,FALSE)</f>
        <v>427.5</v>
      </c>
      <c r="I146" s="66">
        <f t="shared" si="73"/>
        <v>15</v>
      </c>
      <c r="J146" s="67">
        <f t="shared" si="74"/>
        <v>427.5</v>
      </c>
      <c r="K146" s="66">
        <f t="shared" si="75"/>
        <v>9</v>
      </c>
      <c r="L146" s="67" t="str">
        <f t="shared" si="76"/>
        <v/>
      </c>
      <c r="M146" s="66" t="str">
        <f t="shared" si="77"/>
        <v/>
      </c>
      <c r="N146" s="60"/>
      <c r="O146" s="189">
        <f t="shared" si="78"/>
        <v>0.64599999999999991</v>
      </c>
      <c r="P146" s="74">
        <f t="shared" si="79"/>
        <v>72</v>
      </c>
      <c r="Q146" s="75">
        <f t="shared" si="80"/>
        <v>0.64599999999999991</v>
      </c>
      <c r="R146" s="74">
        <f t="shared" si="81"/>
        <v>35</v>
      </c>
      <c r="S146" s="75" t="str">
        <f t="shared" si="68"/>
        <v/>
      </c>
      <c r="T146" s="74" t="str">
        <f t="shared" si="82"/>
        <v/>
      </c>
      <c r="U146" s="60"/>
      <c r="V146" s="80">
        <f>VLOOKUP(A146,'3'!A:C,3,FALSE)/100</f>
        <v>4.4000000000000004E-2</v>
      </c>
      <c r="W146" s="81">
        <f t="shared" si="83"/>
        <v>57</v>
      </c>
      <c r="X146" s="82">
        <f t="shared" si="84"/>
        <v>4.4000000000000004E-2</v>
      </c>
      <c r="Y146" s="81">
        <f t="shared" si="85"/>
        <v>54</v>
      </c>
      <c r="Z146" s="82" t="str">
        <f t="shared" si="69"/>
        <v/>
      </c>
      <c r="AA146" s="81" t="str">
        <f t="shared" si="86"/>
        <v/>
      </c>
      <c r="AB146" s="60"/>
      <c r="AC146" s="87">
        <f>VLOOKUP(A146,'4'!A:E,4,FALSE)/100</f>
        <v>0.26</v>
      </c>
      <c r="AD146" s="88">
        <f t="shared" si="87"/>
        <v>54</v>
      </c>
      <c r="AE146" s="89">
        <f t="shared" si="88"/>
        <v>0.26</v>
      </c>
      <c r="AF146" s="88">
        <f t="shared" si="89"/>
        <v>44</v>
      </c>
      <c r="AG146" s="89" t="str">
        <f t="shared" si="70"/>
        <v/>
      </c>
      <c r="AH146" s="88" t="str">
        <f t="shared" si="90"/>
        <v/>
      </c>
      <c r="AJ146" s="62">
        <f t="shared" si="91"/>
        <v>287</v>
      </c>
      <c r="AK146" s="59">
        <f t="shared" si="92"/>
        <v>73</v>
      </c>
      <c r="AM146" s="42" t="s">
        <v>169</v>
      </c>
      <c r="AN146" s="43" t="s">
        <v>63</v>
      </c>
      <c r="AO146" s="44">
        <v>24363</v>
      </c>
      <c r="AP146" s="44">
        <v>306800</v>
      </c>
      <c r="AQ146" s="45">
        <f t="shared" si="71"/>
        <v>7.9410039113428948E-2</v>
      </c>
      <c r="AR146" s="46">
        <f t="shared" si="93"/>
        <v>143</v>
      </c>
      <c r="AS146" s="47">
        <f t="shared" si="94"/>
        <v>7.9410039113428948E-2</v>
      </c>
      <c r="AT146" s="46">
        <f t="shared" si="95"/>
        <v>99</v>
      </c>
      <c r="AU146" s="48" t="str">
        <f t="shared" si="97"/>
        <v/>
      </c>
      <c r="AV146" s="46" t="str">
        <f t="shared" si="72"/>
        <v/>
      </c>
      <c r="AX146" s="116" t="s">
        <v>63</v>
      </c>
      <c r="AY146" s="97">
        <v>307600</v>
      </c>
      <c r="AZ146" s="98">
        <v>100</v>
      </c>
      <c r="BA146" s="97">
        <v>198700</v>
      </c>
      <c r="BB146" s="98">
        <v>64.599999999999994</v>
      </c>
      <c r="BC146" s="187" t="b">
        <f t="shared" si="96"/>
        <v>1</v>
      </c>
    </row>
    <row r="147" spans="1:55" x14ac:dyDescent="0.2">
      <c r="A147" s="57" t="s">
        <v>1113</v>
      </c>
      <c r="B147" s="2" t="str">
        <f>VLOOKUP(A147,'Auth Info'!A:B,2,FALSE)</f>
        <v>Wiltshire</v>
      </c>
      <c r="C147" s="14" t="str">
        <f>VLOOKUP($A147,'Auth Info'!$A:$G,3,FALSE)</f>
        <v>Wiltshire CC (Former CC)</v>
      </c>
      <c r="D147" s="121" t="str">
        <f>VLOOKUP($A147,'Auth Info'!$A:$G,4,FALSE)</f>
        <v>Rural-50</v>
      </c>
      <c r="E147" s="121" t="str">
        <f>VLOOKUP($A147,'Auth Info'!$A:$G,5,FALSE)</f>
        <v>Predominantly Rural</v>
      </c>
      <c r="F147" s="14" t="str">
        <f>VLOOKUP($A147,'Auth Info'!$A:$G,6,FALSE)</f>
        <v>Unitary</v>
      </c>
      <c r="G147" s="14" t="str">
        <f>VLOOKUP($A147,'Auth Info'!$A:$G,7,FALSE)</f>
        <v>Upper</v>
      </c>
      <c r="H147" s="65">
        <f>VLOOKUP(A147,'1'!F:H,2,FALSE)</f>
        <v>472.4</v>
      </c>
      <c r="I147" s="66">
        <f t="shared" si="73"/>
        <v>68</v>
      </c>
      <c r="J147" s="67" t="str">
        <f t="shared" si="74"/>
        <v/>
      </c>
      <c r="K147" s="66" t="str">
        <f t="shared" si="75"/>
        <v/>
      </c>
      <c r="L147" s="67">
        <f t="shared" si="76"/>
        <v>472.4</v>
      </c>
      <c r="M147" s="66">
        <f t="shared" si="77"/>
        <v>29</v>
      </c>
      <c r="N147" s="60"/>
      <c r="O147" s="189">
        <f t="shared" si="78"/>
        <v>0.621</v>
      </c>
      <c r="P147" s="74">
        <f t="shared" si="79"/>
        <v>20</v>
      </c>
      <c r="Q147" s="75" t="str">
        <f t="shared" si="80"/>
        <v/>
      </c>
      <c r="R147" s="74" t="str">
        <f t="shared" si="81"/>
        <v/>
      </c>
      <c r="S147" s="75">
        <f t="shared" si="68"/>
        <v>0.621</v>
      </c>
      <c r="T147" s="74">
        <f t="shared" si="82"/>
        <v>9</v>
      </c>
      <c r="U147" s="60"/>
      <c r="V147" s="80">
        <f>VLOOKUP(A147,'3'!A:C,3,FALSE)/100</f>
        <v>0.02</v>
      </c>
      <c r="W147" s="81">
        <f t="shared" si="83"/>
        <v>137</v>
      </c>
      <c r="X147" s="82" t="str">
        <f t="shared" si="84"/>
        <v/>
      </c>
      <c r="Y147" s="81" t="str">
        <f t="shared" si="85"/>
        <v/>
      </c>
      <c r="Z147" s="82">
        <f t="shared" si="69"/>
        <v>0.02</v>
      </c>
      <c r="AA147" s="81">
        <f t="shared" si="86"/>
        <v>49</v>
      </c>
      <c r="AB147" s="60"/>
      <c r="AC147" s="87">
        <f>VLOOKUP(A147,'4'!A:E,4,FALSE)/100</f>
        <v>0.26500000000000001</v>
      </c>
      <c r="AD147" s="88">
        <f t="shared" si="87"/>
        <v>48</v>
      </c>
      <c r="AE147" s="89" t="str">
        <f t="shared" si="88"/>
        <v/>
      </c>
      <c r="AF147" s="88" t="str">
        <f t="shared" si="89"/>
        <v/>
      </c>
      <c r="AG147" s="89">
        <f t="shared" si="70"/>
        <v>0.26500000000000001</v>
      </c>
      <c r="AH147" s="88">
        <f t="shared" si="90"/>
        <v>16</v>
      </c>
      <c r="AJ147" s="62">
        <f t="shared" si="91"/>
        <v>299</v>
      </c>
      <c r="AK147" s="59">
        <f t="shared" si="92"/>
        <v>80</v>
      </c>
      <c r="AM147" s="42" t="s">
        <v>169</v>
      </c>
      <c r="AN147" s="43" t="s">
        <v>11</v>
      </c>
      <c r="AO147" s="44">
        <v>50944</v>
      </c>
      <c r="AP147" s="44">
        <v>455500</v>
      </c>
      <c r="AQ147" s="45">
        <f t="shared" si="71"/>
        <v>0.11184193194291987</v>
      </c>
      <c r="AR147" s="46">
        <f t="shared" si="93"/>
        <v>74</v>
      </c>
      <c r="AS147" s="47" t="str">
        <f t="shared" si="94"/>
        <v/>
      </c>
      <c r="AT147" s="46" t="str">
        <f t="shared" si="95"/>
        <v/>
      </c>
      <c r="AU147" s="48">
        <f t="shared" si="97"/>
        <v>0.11184193194291987</v>
      </c>
      <c r="AV147" s="46">
        <f t="shared" si="72"/>
        <v>34</v>
      </c>
      <c r="AX147" s="116" t="s">
        <v>11</v>
      </c>
      <c r="AY147" s="97">
        <v>459800</v>
      </c>
      <c r="AZ147" s="98">
        <v>100</v>
      </c>
      <c r="BA147" s="97">
        <v>285500</v>
      </c>
      <c r="BB147" s="98">
        <v>62.1</v>
      </c>
      <c r="BC147" s="187" t="b">
        <f t="shared" si="96"/>
        <v>1</v>
      </c>
    </row>
    <row r="148" spans="1:55" x14ac:dyDescent="0.2">
      <c r="A148" s="2" t="s">
        <v>1116</v>
      </c>
      <c r="B148" s="2" t="str">
        <f>VLOOKUP(A148,'Auth Info'!A:B,2,FALSE)</f>
        <v>Windsor and Maidenhead</v>
      </c>
      <c r="C148" s="14" t="str">
        <f>VLOOKUP($A148,'Auth Info'!$A:$G,3,FALSE)</f>
        <v>Windsor and Maidenhead</v>
      </c>
      <c r="D148" s="121" t="str">
        <f>VLOOKUP($A148,'Auth Info'!$A:$G,4,FALSE)</f>
        <v>OU</v>
      </c>
      <c r="E148" s="121" t="str">
        <f>VLOOKUP($A148,'Auth Info'!$A:$G,5,FALSE)</f>
        <v>Urban</v>
      </c>
      <c r="F148" s="14" t="str">
        <f>VLOOKUP($A148,'Auth Info'!$A:$G,6,FALSE)</f>
        <v>Unitary</v>
      </c>
      <c r="G148" s="14" t="str">
        <f>VLOOKUP($A148,'Auth Info'!$A:$G,7,FALSE)</f>
        <v>Upper</v>
      </c>
      <c r="H148" s="65">
        <f>VLOOKUP(A148,'1'!F:H,2,FALSE)</f>
        <v>580.9</v>
      </c>
      <c r="I148" s="66">
        <f t="shared" si="73"/>
        <v>131</v>
      </c>
      <c r="J148" s="67">
        <f t="shared" si="74"/>
        <v>580.9</v>
      </c>
      <c r="K148" s="66">
        <f t="shared" si="75"/>
        <v>87</v>
      </c>
      <c r="L148" s="67">
        <f t="shared" si="76"/>
        <v>580.9</v>
      </c>
      <c r="M148" s="66">
        <f t="shared" si="77"/>
        <v>49</v>
      </c>
      <c r="N148" s="60"/>
      <c r="O148" s="189">
        <f t="shared" si="78"/>
        <v>0.64200000000000002</v>
      </c>
      <c r="P148" s="74">
        <f t="shared" si="79"/>
        <v>64</v>
      </c>
      <c r="Q148" s="75">
        <f t="shared" si="80"/>
        <v>0.64200000000000002</v>
      </c>
      <c r="R148" s="74">
        <f t="shared" si="81"/>
        <v>30</v>
      </c>
      <c r="S148" s="75">
        <f t="shared" si="68"/>
        <v>0.64200000000000002</v>
      </c>
      <c r="T148" s="74">
        <f t="shared" si="82"/>
        <v>22</v>
      </c>
      <c r="U148" s="60"/>
      <c r="V148" s="80">
        <f>VLOOKUP(A148,'3'!A:C,3,FALSE)/100</f>
        <v>1.9E-2</v>
      </c>
      <c r="W148" s="81">
        <f t="shared" si="83"/>
        <v>141</v>
      </c>
      <c r="X148" s="82">
        <f t="shared" si="84"/>
        <v>1.9E-2</v>
      </c>
      <c r="Y148" s="81">
        <f t="shared" si="85"/>
        <v>101</v>
      </c>
      <c r="Z148" s="82">
        <f t="shared" si="69"/>
        <v>1.9E-2</v>
      </c>
      <c r="AA148" s="81">
        <f t="shared" si="86"/>
        <v>51</v>
      </c>
      <c r="AB148" s="60"/>
      <c r="AC148" s="87">
        <f>VLOOKUP(A148,'4'!A:E,4,FALSE)/100</f>
        <v>0.188</v>
      </c>
      <c r="AD148" s="88">
        <f t="shared" si="87"/>
        <v>138</v>
      </c>
      <c r="AE148" s="89">
        <f t="shared" si="88"/>
        <v>0.188</v>
      </c>
      <c r="AF148" s="88">
        <f t="shared" si="89"/>
        <v>95</v>
      </c>
      <c r="AG148" s="89">
        <f t="shared" si="70"/>
        <v>0.188</v>
      </c>
      <c r="AH148" s="88">
        <f t="shared" si="90"/>
        <v>53</v>
      </c>
      <c r="AJ148" s="62">
        <f t="shared" si="91"/>
        <v>439</v>
      </c>
      <c r="AK148" s="59">
        <f t="shared" si="92"/>
        <v>139</v>
      </c>
      <c r="AM148" s="42" t="s">
        <v>169</v>
      </c>
      <c r="AN148" s="43" t="s">
        <v>151</v>
      </c>
      <c r="AO148" s="44">
        <v>14466</v>
      </c>
      <c r="AP148" s="44">
        <v>142800</v>
      </c>
      <c r="AQ148" s="45">
        <f t="shared" si="71"/>
        <v>0.10130252100840337</v>
      </c>
      <c r="AR148" s="46">
        <f t="shared" si="93"/>
        <v>103</v>
      </c>
      <c r="AS148" s="47">
        <f t="shared" si="94"/>
        <v>0.10130252100840337</v>
      </c>
      <c r="AT148" s="46">
        <f t="shared" si="95"/>
        <v>74</v>
      </c>
      <c r="AU148" s="48">
        <f t="shared" si="97"/>
        <v>0.10130252100840337</v>
      </c>
      <c r="AV148" s="46">
        <f t="shared" si="72"/>
        <v>44</v>
      </c>
      <c r="AX148" s="116" t="s">
        <v>151</v>
      </c>
      <c r="AY148" s="97">
        <v>146100</v>
      </c>
      <c r="AZ148" s="98">
        <v>100</v>
      </c>
      <c r="BA148" s="97">
        <v>93800</v>
      </c>
      <c r="BB148" s="98">
        <v>64.2</v>
      </c>
      <c r="BC148" s="187" t="b">
        <f t="shared" si="96"/>
        <v>1</v>
      </c>
    </row>
    <row r="149" spans="1:55" x14ac:dyDescent="0.2">
      <c r="A149" s="2" t="s">
        <v>1118</v>
      </c>
      <c r="B149" s="2" t="str">
        <f>VLOOKUP(A149,'Auth Info'!A:B,2,FALSE)</f>
        <v>Wirral</v>
      </c>
      <c r="C149" s="14" t="str">
        <f>VLOOKUP($A149,'Auth Info'!$A:$G,3,FALSE)</f>
        <v>Wirral</v>
      </c>
      <c r="D149" s="121" t="str">
        <f>VLOOKUP($A149,'Auth Info'!$A:$G,4,FALSE)</f>
        <v>LU</v>
      </c>
      <c r="E149" s="121" t="str">
        <f>VLOOKUP($A149,'Auth Info'!$A:$G,5,FALSE)</f>
        <v>Urban</v>
      </c>
      <c r="F149" s="14" t="str">
        <f>VLOOKUP($A149,'Auth Info'!$A:$G,6,FALSE)</f>
        <v>Met</v>
      </c>
      <c r="G149" s="14" t="str">
        <f>VLOOKUP($A149,'Auth Info'!$A:$G,7,FALSE)</f>
        <v>Upper</v>
      </c>
      <c r="H149" s="65">
        <f>VLOOKUP(A149,'1'!F:H,2,FALSE)</f>
        <v>417.7</v>
      </c>
      <c r="I149" s="66">
        <f t="shared" si="73"/>
        <v>7</v>
      </c>
      <c r="J149" s="67">
        <f t="shared" si="74"/>
        <v>417.7</v>
      </c>
      <c r="K149" s="66">
        <f t="shared" si="75"/>
        <v>5</v>
      </c>
      <c r="L149" s="67" t="str">
        <f t="shared" si="76"/>
        <v/>
      </c>
      <c r="M149" s="66" t="str">
        <f t="shared" si="77"/>
        <v/>
      </c>
      <c r="N149" s="60"/>
      <c r="O149" s="189">
        <f t="shared" si="78"/>
        <v>0.61799999999999999</v>
      </c>
      <c r="P149" s="74">
        <f t="shared" si="79"/>
        <v>16</v>
      </c>
      <c r="Q149" s="75">
        <f t="shared" si="80"/>
        <v>0.61799999999999999</v>
      </c>
      <c r="R149" s="74">
        <f t="shared" si="81"/>
        <v>4</v>
      </c>
      <c r="S149" s="75" t="str">
        <f t="shared" si="68"/>
        <v/>
      </c>
      <c r="T149" s="74" t="str">
        <f t="shared" si="82"/>
        <v/>
      </c>
      <c r="U149" s="60"/>
      <c r="V149" s="80">
        <f>VLOOKUP(A149,'3'!A:C,3,FALSE)/100</f>
        <v>4.5999999999999999E-2</v>
      </c>
      <c r="W149" s="81">
        <f t="shared" si="83"/>
        <v>48</v>
      </c>
      <c r="X149" s="82">
        <f t="shared" si="84"/>
        <v>4.5999999999999999E-2</v>
      </c>
      <c r="Y149" s="81">
        <f t="shared" si="85"/>
        <v>47</v>
      </c>
      <c r="Z149" s="82" t="str">
        <f t="shared" si="69"/>
        <v/>
      </c>
      <c r="AA149" s="81" t="str">
        <f t="shared" si="86"/>
        <v/>
      </c>
      <c r="AB149" s="60"/>
      <c r="AC149" s="87">
        <f>VLOOKUP(A149,'4'!A:E,4,FALSE)/100</f>
        <v>0.29100000000000004</v>
      </c>
      <c r="AD149" s="88">
        <f t="shared" si="87"/>
        <v>15</v>
      </c>
      <c r="AE149" s="89">
        <f t="shared" si="88"/>
        <v>0.29100000000000004</v>
      </c>
      <c r="AF149" s="88">
        <f t="shared" si="89"/>
        <v>13</v>
      </c>
      <c r="AG149" s="89" t="str">
        <f t="shared" si="70"/>
        <v/>
      </c>
      <c r="AH149" s="88" t="str">
        <f t="shared" si="90"/>
        <v/>
      </c>
      <c r="AJ149" s="62">
        <f t="shared" si="91"/>
        <v>142</v>
      </c>
      <c r="AK149" s="59">
        <f t="shared" si="92"/>
        <v>7</v>
      </c>
      <c r="AM149" s="42" t="s">
        <v>169</v>
      </c>
      <c r="AN149" s="43" t="s">
        <v>69</v>
      </c>
      <c r="AO149" s="44">
        <v>35024</v>
      </c>
      <c r="AP149" s="44">
        <v>309500</v>
      </c>
      <c r="AQ149" s="45">
        <f t="shared" si="71"/>
        <v>0.11316316639741518</v>
      </c>
      <c r="AR149" s="46">
        <f t="shared" si="93"/>
        <v>71</v>
      </c>
      <c r="AS149" s="47">
        <f t="shared" si="94"/>
        <v>0.11316316639741518</v>
      </c>
      <c r="AT149" s="46">
        <f t="shared" si="95"/>
        <v>56</v>
      </c>
      <c r="AU149" s="48" t="str">
        <f t="shared" si="97"/>
        <v/>
      </c>
      <c r="AV149" s="46" t="str">
        <f t="shared" si="72"/>
        <v/>
      </c>
      <c r="AX149" s="116" t="s">
        <v>69</v>
      </c>
      <c r="AY149" s="97">
        <v>308800</v>
      </c>
      <c r="AZ149" s="98">
        <v>100</v>
      </c>
      <c r="BA149" s="97">
        <v>190900</v>
      </c>
      <c r="BB149" s="98">
        <v>61.8</v>
      </c>
      <c r="BC149" s="187" t="b">
        <f t="shared" si="96"/>
        <v>1</v>
      </c>
    </row>
    <row r="150" spans="1:55" x14ac:dyDescent="0.2">
      <c r="A150" s="2" t="s">
        <v>1121</v>
      </c>
      <c r="B150" s="2" t="str">
        <f>VLOOKUP(A150,'Auth Info'!A:B,2,FALSE)</f>
        <v>Wokingham</v>
      </c>
      <c r="C150" s="14" t="str">
        <f>VLOOKUP($A150,'Auth Info'!$A:$G,3,FALSE)</f>
        <v>Wokingham</v>
      </c>
      <c r="D150" s="121" t="str">
        <f>VLOOKUP($A150,'Auth Info'!$A:$G,4,FALSE)</f>
        <v>LU</v>
      </c>
      <c r="E150" s="121" t="str">
        <f>VLOOKUP($A150,'Auth Info'!$A:$G,5,FALSE)</f>
        <v>Urban</v>
      </c>
      <c r="F150" s="14" t="str">
        <f>VLOOKUP($A150,'Auth Info'!$A:$G,6,FALSE)</f>
        <v>Unitary</v>
      </c>
      <c r="G150" s="14" t="str">
        <f>VLOOKUP($A150,'Auth Info'!$A:$G,7,FALSE)</f>
        <v>Upper</v>
      </c>
      <c r="H150" s="65">
        <f>VLOOKUP(A150,'1'!F:H,2,FALSE)</f>
        <v>666.2</v>
      </c>
      <c r="I150" s="66">
        <f t="shared" si="73"/>
        <v>144</v>
      </c>
      <c r="J150" s="67">
        <f t="shared" si="74"/>
        <v>666.2</v>
      </c>
      <c r="K150" s="66">
        <f t="shared" si="75"/>
        <v>99</v>
      </c>
      <c r="L150" s="67">
        <f t="shared" si="76"/>
        <v>666.2</v>
      </c>
      <c r="M150" s="66">
        <f t="shared" si="77"/>
        <v>54</v>
      </c>
      <c r="N150" s="60"/>
      <c r="O150" s="189">
        <f t="shared" si="78"/>
        <v>0.65900000000000003</v>
      </c>
      <c r="P150" s="74">
        <f t="shared" si="79"/>
        <v>101</v>
      </c>
      <c r="Q150" s="75">
        <f t="shared" si="80"/>
        <v>0.65900000000000003</v>
      </c>
      <c r="R150" s="74">
        <f t="shared" si="81"/>
        <v>56</v>
      </c>
      <c r="S150" s="75">
        <f t="shared" si="68"/>
        <v>0.65900000000000003</v>
      </c>
      <c r="T150" s="74">
        <f t="shared" si="82"/>
        <v>40</v>
      </c>
      <c r="U150" s="60"/>
      <c r="V150" s="80">
        <f>VLOOKUP(A150,'3'!A:C,3,FALSE)/100</f>
        <v>1.3999999999999999E-2</v>
      </c>
      <c r="W150" s="81">
        <f t="shared" si="83"/>
        <v>149</v>
      </c>
      <c r="X150" s="82">
        <f t="shared" si="84"/>
        <v>1.3999999999999999E-2</v>
      </c>
      <c r="Y150" s="81">
        <f t="shared" si="85"/>
        <v>105</v>
      </c>
      <c r="Z150" s="82">
        <f t="shared" si="69"/>
        <v>1.3999999999999999E-2</v>
      </c>
      <c r="AA150" s="81">
        <f t="shared" si="86"/>
        <v>54</v>
      </c>
      <c r="AB150" s="60"/>
      <c r="AC150" s="87">
        <f>VLOOKUP(A150,'4'!A:E,4,FALSE)/100</f>
        <v>0.218</v>
      </c>
      <c r="AD150" s="88">
        <f t="shared" si="87"/>
        <v>113</v>
      </c>
      <c r="AE150" s="89">
        <f t="shared" si="88"/>
        <v>0.218</v>
      </c>
      <c r="AF150" s="88">
        <f t="shared" si="89"/>
        <v>79</v>
      </c>
      <c r="AG150" s="89">
        <f t="shared" si="70"/>
        <v>0.218</v>
      </c>
      <c r="AH150" s="88">
        <f t="shared" si="90"/>
        <v>43</v>
      </c>
      <c r="AJ150" s="62">
        <f t="shared" si="91"/>
        <v>502</v>
      </c>
      <c r="AK150" s="59">
        <f t="shared" si="92"/>
        <v>148</v>
      </c>
      <c r="AM150" s="42" t="s">
        <v>169</v>
      </c>
      <c r="AN150" s="43" t="s">
        <v>152</v>
      </c>
      <c r="AO150" s="44">
        <v>15930</v>
      </c>
      <c r="AP150" s="44">
        <v>159100</v>
      </c>
      <c r="AQ150" s="45">
        <f t="shared" si="71"/>
        <v>0.10012570710245129</v>
      </c>
      <c r="AR150" s="46">
        <f t="shared" si="93"/>
        <v>108</v>
      </c>
      <c r="AS150" s="47">
        <f t="shared" si="94"/>
        <v>0.10012570710245129</v>
      </c>
      <c r="AT150" s="46">
        <f t="shared" si="95"/>
        <v>76</v>
      </c>
      <c r="AU150" s="48">
        <f t="shared" si="97"/>
        <v>0.10012570710245129</v>
      </c>
      <c r="AV150" s="46">
        <f t="shared" si="72"/>
        <v>45</v>
      </c>
      <c r="AX150" s="116" t="s">
        <v>152</v>
      </c>
      <c r="AY150" s="97">
        <v>163200</v>
      </c>
      <c r="AZ150" s="98">
        <v>100</v>
      </c>
      <c r="BA150" s="97">
        <v>107600</v>
      </c>
      <c r="BB150" s="98">
        <v>65.900000000000006</v>
      </c>
      <c r="BC150" s="187" t="b">
        <f t="shared" si="96"/>
        <v>1</v>
      </c>
    </row>
    <row r="151" spans="1:55" x14ac:dyDescent="0.2">
      <c r="A151" s="2" t="s">
        <v>1123</v>
      </c>
      <c r="B151" s="2" t="str">
        <f>VLOOKUP(A151,'Auth Info'!A:B,2,FALSE)</f>
        <v>Wolverhampton</v>
      </c>
      <c r="C151" s="14" t="str">
        <f>VLOOKUP($A151,'Auth Info'!$A:$G,3,FALSE)</f>
        <v>Wolverhampton</v>
      </c>
      <c r="D151" s="121" t="str">
        <f>VLOOKUP($A151,'Auth Info'!$A:$G,4,FALSE)</f>
        <v>MU</v>
      </c>
      <c r="E151" s="121" t="str">
        <f>VLOOKUP($A151,'Auth Info'!$A:$G,5,FALSE)</f>
        <v>Urban</v>
      </c>
      <c r="F151" s="14" t="str">
        <f>VLOOKUP($A151,'Auth Info'!$A:$G,6,FALSE)</f>
        <v>Met</v>
      </c>
      <c r="G151" s="14" t="str">
        <f>VLOOKUP($A151,'Auth Info'!$A:$G,7,FALSE)</f>
        <v>Upper</v>
      </c>
      <c r="H151" s="65">
        <f>VLOOKUP(A151,'1'!F:H,2,FALSE)</f>
        <v>453.4</v>
      </c>
      <c r="I151" s="66">
        <f t="shared" si="73"/>
        <v>40</v>
      </c>
      <c r="J151" s="67">
        <f t="shared" si="74"/>
        <v>453.4</v>
      </c>
      <c r="K151" s="66">
        <f t="shared" si="75"/>
        <v>24</v>
      </c>
      <c r="L151" s="67" t="str">
        <f t="shared" si="76"/>
        <v/>
      </c>
      <c r="M151" s="66" t="str">
        <f t="shared" si="77"/>
        <v/>
      </c>
      <c r="N151" s="60"/>
      <c r="O151" s="189">
        <f t="shared" si="78"/>
        <v>0.63600000000000001</v>
      </c>
      <c r="P151" s="74">
        <f t="shared" si="79"/>
        <v>48</v>
      </c>
      <c r="Q151" s="75">
        <f t="shared" si="80"/>
        <v>0.63600000000000001</v>
      </c>
      <c r="R151" s="74">
        <f t="shared" si="81"/>
        <v>17</v>
      </c>
      <c r="S151" s="75" t="str">
        <f t="shared" si="68"/>
        <v/>
      </c>
      <c r="T151" s="74" t="str">
        <f t="shared" si="82"/>
        <v/>
      </c>
      <c r="U151" s="60"/>
      <c r="V151" s="80">
        <f>VLOOKUP(A151,'3'!A:C,3,FALSE)/100</f>
        <v>7.6999999999999999E-2</v>
      </c>
      <c r="W151" s="81">
        <f t="shared" si="83"/>
        <v>1</v>
      </c>
      <c r="X151" s="82">
        <f t="shared" si="84"/>
        <v>7.6999999999999999E-2</v>
      </c>
      <c r="Y151" s="81">
        <f t="shared" si="85"/>
        <v>1</v>
      </c>
      <c r="Z151" s="82" t="str">
        <f t="shared" si="69"/>
        <v/>
      </c>
      <c r="AA151" s="81" t="str">
        <f t="shared" si="86"/>
        <v/>
      </c>
      <c r="AB151" s="60"/>
      <c r="AC151" s="87">
        <f>VLOOKUP(A151,'4'!A:E,4,FALSE)/100</f>
        <v>0.25700000000000001</v>
      </c>
      <c r="AD151" s="88">
        <f t="shared" si="87"/>
        <v>59</v>
      </c>
      <c r="AE151" s="89">
        <f t="shared" si="88"/>
        <v>0.25700000000000001</v>
      </c>
      <c r="AF151" s="88">
        <f t="shared" si="89"/>
        <v>47</v>
      </c>
      <c r="AG151" s="89" t="str">
        <f t="shared" si="70"/>
        <v/>
      </c>
      <c r="AH151" s="88" t="str">
        <f t="shared" si="90"/>
        <v/>
      </c>
      <c r="AJ151" s="62">
        <f t="shared" si="91"/>
        <v>126</v>
      </c>
      <c r="AK151" s="59">
        <f t="shared" si="92"/>
        <v>4</v>
      </c>
      <c r="AM151" s="42" t="s">
        <v>169</v>
      </c>
      <c r="AN151" s="43" t="s">
        <v>100</v>
      </c>
      <c r="AO151" s="44">
        <v>31849</v>
      </c>
      <c r="AP151" s="44">
        <v>236400</v>
      </c>
      <c r="AQ151" s="45">
        <f t="shared" si="71"/>
        <v>0.13472504230118443</v>
      </c>
      <c r="AR151" s="46">
        <f t="shared" si="93"/>
        <v>37</v>
      </c>
      <c r="AS151" s="47">
        <f t="shared" si="94"/>
        <v>0.13472504230118443</v>
      </c>
      <c r="AT151" s="46">
        <f t="shared" si="95"/>
        <v>33</v>
      </c>
      <c r="AU151" s="48" t="str">
        <f t="shared" si="97"/>
        <v/>
      </c>
      <c r="AV151" s="46" t="str">
        <f t="shared" si="72"/>
        <v/>
      </c>
      <c r="AX151" s="116" t="s">
        <v>100</v>
      </c>
      <c r="AY151" s="97">
        <v>239400</v>
      </c>
      <c r="AZ151" s="98">
        <v>100</v>
      </c>
      <c r="BA151" s="97">
        <v>152300</v>
      </c>
      <c r="BB151" s="98">
        <v>63.6</v>
      </c>
      <c r="BC151" s="187" t="b">
        <f t="shared" si="96"/>
        <v>1</v>
      </c>
    </row>
    <row r="152" spans="1:55" x14ac:dyDescent="0.2">
      <c r="A152" s="2" t="s">
        <v>1126</v>
      </c>
      <c r="B152" s="2" t="str">
        <f>VLOOKUP(A152,'Auth Info'!A:B,2,FALSE)</f>
        <v>Worcestershire</v>
      </c>
      <c r="C152" s="14" t="str">
        <f>VLOOKUP($A152,'Auth Info'!$A:$G,3,FALSE)</f>
        <v>Worcestershire CC</v>
      </c>
      <c r="D152" s="121">
        <f>VLOOKUP($A152,'Auth Info'!$A:$G,4,FALSE)</f>
        <v>0</v>
      </c>
      <c r="E152" s="121" t="str">
        <f>VLOOKUP($A152,'Auth Info'!$A:$G,5,FALSE)</f>
        <v>Significant Rural</v>
      </c>
      <c r="F152" s="14" t="str">
        <f>VLOOKUP($A152,'Auth Info'!$A:$G,6,FALSE)</f>
        <v>County</v>
      </c>
      <c r="G152" s="14" t="str">
        <f>VLOOKUP($A152,'Auth Info'!$A:$G,7,FALSE)</f>
        <v>Upper</v>
      </c>
      <c r="H152" s="65">
        <f>VLOOKUP(A152,'1'!F:H,2,FALSE)</f>
        <v>439.3</v>
      </c>
      <c r="I152" s="66">
        <f t="shared" si="73"/>
        <v>22</v>
      </c>
      <c r="J152" s="67" t="str">
        <f t="shared" si="74"/>
        <v/>
      </c>
      <c r="K152" s="66" t="str">
        <f t="shared" si="75"/>
        <v/>
      </c>
      <c r="L152" s="67" t="str">
        <f t="shared" si="76"/>
        <v/>
      </c>
      <c r="M152" s="66" t="str">
        <f t="shared" si="77"/>
        <v/>
      </c>
      <c r="N152" s="60"/>
      <c r="O152" s="189">
        <f t="shared" si="78"/>
        <v>0.626</v>
      </c>
      <c r="P152" s="74">
        <f t="shared" si="79"/>
        <v>25</v>
      </c>
      <c r="Q152" s="75" t="str">
        <f t="shared" si="80"/>
        <v/>
      </c>
      <c r="R152" s="74" t="str">
        <f t="shared" si="81"/>
        <v/>
      </c>
      <c r="S152" s="75" t="str">
        <f t="shared" si="68"/>
        <v/>
      </c>
      <c r="T152" s="74" t="str">
        <f t="shared" si="82"/>
        <v/>
      </c>
      <c r="U152" s="60"/>
      <c r="V152" s="80">
        <f>VLOOKUP(A152,'3'!A:C,3,FALSE)/100</f>
        <v>3.2000000000000001E-2</v>
      </c>
      <c r="W152" s="81">
        <f t="shared" si="83"/>
        <v>93</v>
      </c>
      <c r="X152" s="82" t="str">
        <f t="shared" si="84"/>
        <v/>
      </c>
      <c r="Y152" s="81" t="str">
        <f t="shared" si="85"/>
        <v/>
      </c>
      <c r="Z152" s="82" t="str">
        <f t="shared" si="69"/>
        <v/>
      </c>
      <c r="AA152" s="81" t="str">
        <f t="shared" si="86"/>
        <v/>
      </c>
      <c r="AB152" s="60"/>
      <c r="AC152" s="87">
        <f>VLOOKUP(A152,'4'!A:E,4,FALSE)/100</f>
        <v>0.23499999999999999</v>
      </c>
      <c r="AD152" s="88">
        <f t="shared" si="87"/>
        <v>92</v>
      </c>
      <c r="AE152" s="89" t="str">
        <f t="shared" si="88"/>
        <v/>
      </c>
      <c r="AF152" s="88" t="str">
        <f t="shared" si="89"/>
        <v/>
      </c>
      <c r="AG152" s="89" t="str">
        <f t="shared" si="70"/>
        <v/>
      </c>
      <c r="AH152" s="88" t="str">
        <f t="shared" si="90"/>
        <v/>
      </c>
      <c r="AJ152" s="62">
        <f t="shared" si="91"/>
        <v>227</v>
      </c>
      <c r="AK152" s="59">
        <f t="shared" si="92"/>
        <v>37</v>
      </c>
      <c r="AM152" s="42" t="s">
        <v>38</v>
      </c>
      <c r="AN152" s="43" t="s">
        <v>101</v>
      </c>
      <c r="AO152" s="44">
        <v>60011</v>
      </c>
      <c r="AP152" s="44">
        <v>557600</v>
      </c>
      <c r="AQ152" s="45">
        <f t="shared" si="71"/>
        <v>0.10762374461979914</v>
      </c>
      <c r="AR152" s="46">
        <f t="shared" si="93"/>
        <v>87</v>
      </c>
      <c r="AS152" s="47" t="str">
        <f t="shared" si="94"/>
        <v/>
      </c>
      <c r="AT152" s="46" t="str">
        <f t="shared" si="95"/>
        <v/>
      </c>
      <c r="AU152" s="48" t="str">
        <f t="shared" si="97"/>
        <v/>
      </c>
      <c r="AV152" s="46" t="str">
        <f t="shared" si="72"/>
        <v/>
      </c>
      <c r="AX152" s="116" t="s">
        <v>101</v>
      </c>
      <c r="AY152" s="97">
        <v>557400</v>
      </c>
      <c r="AZ152" s="98">
        <v>100</v>
      </c>
      <c r="BA152" s="97">
        <v>349200</v>
      </c>
      <c r="BB152" s="98">
        <v>62.6</v>
      </c>
      <c r="BC152" s="187" t="b">
        <f t="shared" si="96"/>
        <v>1</v>
      </c>
    </row>
    <row r="153" spans="1:55" x14ac:dyDescent="0.2">
      <c r="A153" s="2" t="s">
        <v>1134</v>
      </c>
      <c r="B153" s="2" t="str">
        <f>VLOOKUP(A153,'Auth Info'!A:B,2,FALSE)</f>
        <v>York</v>
      </c>
      <c r="C153" s="14" t="str">
        <f>VLOOKUP($A153,'Auth Info'!$A:$G,3,FALSE)</f>
        <v>York</v>
      </c>
      <c r="D153" s="121" t="str">
        <f>VLOOKUP($A153,'Auth Info'!$A:$G,4,FALSE)</f>
        <v>OU</v>
      </c>
      <c r="E153" s="121" t="str">
        <f>VLOOKUP($A153,'Auth Info'!$A:$G,5,FALSE)</f>
        <v>Urban</v>
      </c>
      <c r="F153" s="14" t="str">
        <f>VLOOKUP($A153,'Auth Info'!$A:$G,6,FALSE)</f>
        <v>Unitary</v>
      </c>
      <c r="G153" s="14" t="str">
        <f>VLOOKUP($A153,'Auth Info'!$A:$G,7,FALSE)</f>
        <v>Upper</v>
      </c>
      <c r="H153" s="65">
        <f>VLOOKUP(A153,'1'!F:H,2,FALSE)</f>
        <v>482.9</v>
      </c>
      <c r="I153" s="66">
        <f t="shared" si="73"/>
        <v>77</v>
      </c>
      <c r="J153" s="67">
        <f t="shared" si="74"/>
        <v>482.9</v>
      </c>
      <c r="K153" s="66">
        <f t="shared" si="75"/>
        <v>46</v>
      </c>
      <c r="L153" s="67">
        <f t="shared" si="76"/>
        <v>482.9</v>
      </c>
      <c r="M153" s="66">
        <f t="shared" si="77"/>
        <v>32</v>
      </c>
      <c r="N153" s="60"/>
      <c r="O153" s="189">
        <f t="shared" si="78"/>
        <v>0.68400000000000005</v>
      </c>
      <c r="P153" s="74">
        <f t="shared" si="79"/>
        <v>123</v>
      </c>
      <c r="Q153" s="75">
        <f t="shared" si="80"/>
        <v>0.68400000000000005</v>
      </c>
      <c r="R153" s="74">
        <f t="shared" si="81"/>
        <v>78</v>
      </c>
      <c r="S153" s="75">
        <f t="shared" si="68"/>
        <v>0.68400000000000005</v>
      </c>
      <c r="T153" s="74">
        <f t="shared" si="82"/>
        <v>48</v>
      </c>
      <c r="U153" s="60"/>
      <c r="V153" s="80">
        <f>VLOOKUP(A153,'3'!A:C,3,FALSE)/100</f>
        <v>2.6000000000000002E-2</v>
      </c>
      <c r="W153" s="81">
        <f t="shared" si="83"/>
        <v>120</v>
      </c>
      <c r="X153" s="82">
        <f t="shared" si="84"/>
        <v>2.6000000000000002E-2</v>
      </c>
      <c r="Y153" s="81">
        <f t="shared" si="85"/>
        <v>94</v>
      </c>
      <c r="Z153" s="82">
        <f t="shared" si="69"/>
        <v>2.6000000000000002E-2</v>
      </c>
      <c r="AA153" s="81">
        <f t="shared" si="86"/>
        <v>42</v>
      </c>
      <c r="AB153" s="60"/>
      <c r="AC153" s="87">
        <f>VLOOKUP(A153,'4'!A:E,4,FALSE)/100</f>
        <v>0.31900000000000001</v>
      </c>
      <c r="AD153" s="88">
        <f t="shared" si="87"/>
        <v>4</v>
      </c>
      <c r="AE153" s="89">
        <f t="shared" si="88"/>
        <v>0.31900000000000001</v>
      </c>
      <c r="AF153" s="88">
        <f t="shared" si="89"/>
        <v>4</v>
      </c>
      <c r="AG153" s="89">
        <f t="shared" si="70"/>
        <v>0.31900000000000001</v>
      </c>
      <c r="AH153" s="88">
        <f t="shared" si="90"/>
        <v>2</v>
      </c>
      <c r="AJ153" s="62">
        <f t="shared" si="91"/>
        <v>331</v>
      </c>
      <c r="AK153" s="59">
        <f t="shared" si="92"/>
        <v>94</v>
      </c>
      <c r="AM153" s="42" t="s">
        <v>169</v>
      </c>
      <c r="AN153" s="43" t="s">
        <v>72</v>
      </c>
      <c r="AO153" s="44">
        <v>34333</v>
      </c>
      <c r="AP153" s="44">
        <v>195400</v>
      </c>
      <c r="AQ153" s="45">
        <f t="shared" si="71"/>
        <v>0.17570624360286591</v>
      </c>
      <c r="AR153" s="46">
        <f t="shared" si="93"/>
        <v>11</v>
      </c>
      <c r="AS153" s="47">
        <f t="shared" si="94"/>
        <v>0.17570624360286591</v>
      </c>
      <c r="AT153" s="46">
        <f t="shared" si="95"/>
        <v>11</v>
      </c>
      <c r="AU153" s="48">
        <f t="shared" si="97"/>
        <v>0.17570624360286591</v>
      </c>
      <c r="AV153" s="46">
        <f t="shared" si="72"/>
        <v>4</v>
      </c>
      <c r="AX153" s="116" t="s">
        <v>72</v>
      </c>
      <c r="AY153" s="97">
        <v>202400</v>
      </c>
      <c r="AZ153" s="98">
        <v>100</v>
      </c>
      <c r="BA153" s="97">
        <v>138400</v>
      </c>
      <c r="BB153" s="98">
        <v>68.400000000000006</v>
      </c>
      <c r="BC153" s="187" t="b">
        <f t="shared" si="96"/>
        <v>1</v>
      </c>
    </row>
    <row r="154" spans="1:55" x14ac:dyDescent="0.2">
      <c r="AD154" s="91"/>
      <c r="AX154" s="116"/>
      <c r="AY154" s="97"/>
      <c r="AZ154" s="98"/>
      <c r="BA154" s="97"/>
      <c r="BB154" s="98"/>
    </row>
    <row r="155" spans="1:55" x14ac:dyDescent="0.2">
      <c r="G155" s="12" t="s">
        <v>424</v>
      </c>
      <c r="H155" s="69">
        <f>AVERAGE(H4:H153)</f>
        <v>502.90399999999983</v>
      </c>
      <c r="J155" s="70">
        <f>AVERAGE(J3:J153)</f>
        <v>518.32641509433938</v>
      </c>
      <c r="L155" s="70">
        <f>AVERAGE(L3:L153)</f>
        <v>487.52363636363646</v>
      </c>
      <c r="O155" s="73">
        <f>AVERAGE(O3:O153)</f>
        <v>0.65464900662251668</v>
      </c>
      <c r="Q155" s="73">
        <f>AVERAGE(Q3:Q153)</f>
        <v>0.66628301886792463</v>
      </c>
      <c r="S155" s="73">
        <f>AVERAGE(S3:S153)</f>
        <v>0.64901818181818194</v>
      </c>
      <c r="V155" s="80">
        <f>AVERAGE(V3:V153)</f>
        <v>3.9503311258278141E-2</v>
      </c>
      <c r="X155" s="80">
        <f>AVERAGE(X3:X153)</f>
        <v>4.3858490566037737E-2</v>
      </c>
      <c r="Z155" s="80">
        <f>AVERAGE(Z3:Z153)</f>
        <v>3.9036363636363626E-2</v>
      </c>
      <c r="AC155" s="92">
        <f>AVERAGE(AC3:AC153)</f>
        <v>0.24301324503311253</v>
      </c>
      <c r="AD155" s="91"/>
      <c r="AE155" s="93">
        <f>AVERAGE(AE3:AE153)</f>
        <v>0.24471698113207541</v>
      </c>
      <c r="AG155" s="92">
        <f>AVERAGE(AG3:AG153)</f>
        <v>0.24530909090909095</v>
      </c>
      <c r="AQ155" s="51">
        <f>AVERAGE(AQ3:AQ153)</f>
        <v>0.12921258718513565</v>
      </c>
      <c r="AS155" s="51">
        <f>AVERAGE(AS3:AS153)</f>
        <v>0.1377730160640428</v>
      </c>
      <c r="AU155" s="51">
        <f>AVERAGE(AU3:AU153)</f>
        <v>0.12453261211461177</v>
      </c>
      <c r="AX155" s="116"/>
      <c r="AY155" s="97"/>
      <c r="AZ155" s="98"/>
      <c r="BA155" s="97"/>
      <c r="BB155" s="98"/>
    </row>
    <row r="156" spans="1:55" x14ac:dyDescent="0.2">
      <c r="A156" s="4"/>
      <c r="B156" s="4"/>
      <c r="C156" s="36"/>
      <c r="D156" s="37"/>
      <c r="E156" s="37"/>
      <c r="F156" s="36"/>
      <c r="G156" s="36"/>
      <c r="AQ156" s="52"/>
      <c r="AX156" s="116"/>
      <c r="AY156" s="97"/>
      <c r="AZ156" s="98"/>
      <c r="BA156" s="97"/>
      <c r="BB156" s="98"/>
    </row>
    <row r="157" spans="1:55" x14ac:dyDescent="0.2">
      <c r="A157" s="4"/>
      <c r="B157" s="4"/>
      <c r="C157" s="36"/>
      <c r="D157" s="37"/>
      <c r="E157" s="34" t="s">
        <v>426</v>
      </c>
      <c r="F157" s="38" t="s">
        <v>418</v>
      </c>
      <c r="H157" s="65">
        <f>AVERAGEIFS(H$3:H$153,$G$3:$G$153,$F157,$E$3:$E$153,E157)</f>
        <v>455.76086956521738</v>
      </c>
      <c r="I157" s="68">
        <f>COUNTIF(E3:E153,E157)</f>
        <v>23</v>
      </c>
      <c r="O157" s="77">
        <f>AVERAGEIFS(O$3:O$153,$G$3:$G$153,$F157,$E$3:$E$153,$E157)</f>
        <v>0.62082608695652175</v>
      </c>
      <c r="V157" s="84">
        <f>AVERAGEIFS(V$3:V$153,$G$3:$G$153,$F157,$E$3:$E$153,$E157)</f>
        <v>2.7695652173913048E-2</v>
      </c>
      <c r="AC157" s="90">
        <f>AVERAGEIFS(AC$3:AC$153,$G$3:$G$153,$F157,$E$3:$E$153,$E157)</f>
        <v>0.24647826086956517</v>
      </c>
      <c r="AM157" s="42"/>
      <c r="AN157" s="43"/>
      <c r="AO157" s="44"/>
      <c r="AQ157" s="52">
        <f>AVERAGEIFS(AQ$3:AQ$153,$G$3:$G$153,$F157,$E$3:$E$153,$E157)</f>
        <v>0.11097209368620946</v>
      </c>
      <c r="AX157" s="116"/>
      <c r="AY157" s="97"/>
      <c r="AZ157" s="98"/>
      <c r="BA157" s="97"/>
      <c r="BB157" s="98"/>
    </row>
    <row r="158" spans="1:55" x14ac:dyDescent="0.2">
      <c r="E158" s="39" t="s">
        <v>447</v>
      </c>
      <c r="F158" s="38" t="s">
        <v>418</v>
      </c>
      <c r="H158" s="65">
        <f>AVERAGEIFS(H$3:H$153,$G$3:$G$153,$F158,$E$3:$E$153,E158)</f>
        <v>480.09999999999997</v>
      </c>
      <c r="I158" s="68">
        <f>COUNTIF(E3:E153,E158)</f>
        <v>22</v>
      </c>
      <c r="O158" s="77">
        <f>AVERAGEIFS(O$3:O$153,$G$3:$G$153,$F158,$E$3:$E$153,$E158)</f>
        <v>0.63395454545454544</v>
      </c>
      <c r="V158" s="84">
        <f>AVERAGEIFS(V$3:V$153,$G$3:$G$153,$F158,$E$3:$E$153,$E158)</f>
        <v>3.0863636363636374E-2</v>
      </c>
      <c r="AC158" s="90">
        <f>AVERAGEIFS(AC$3:AC$153,$G$3:$G$153,$F158,$E$3:$E$153,$E158)</f>
        <v>0.23118181818181818</v>
      </c>
      <c r="AM158" s="42"/>
      <c r="AN158" s="43"/>
      <c r="AO158" s="44"/>
      <c r="AQ158" s="52">
        <f>AVERAGEIFS(AQ$3:AQ$153,$G$3:$G$153,$F158,$E$3:$E$153,$E158)</f>
        <v>0.10703649124473319</v>
      </c>
      <c r="AX158" s="116"/>
      <c r="AY158" s="97"/>
      <c r="AZ158" s="98"/>
      <c r="BA158" s="97"/>
      <c r="BB158" s="98"/>
    </row>
    <row r="159" spans="1:55" x14ac:dyDescent="0.2">
      <c r="E159" s="39" t="s">
        <v>452</v>
      </c>
      <c r="F159" s="38" t="s">
        <v>418</v>
      </c>
      <c r="H159" s="65">
        <f>AVERAGEIFS(H$3:H$153,$G$3:$G$153,$F159,$E$3:$E$153,E159)</f>
        <v>518.32641509433938</v>
      </c>
      <c r="I159" s="68">
        <f>COUNTIF(E3:E153,E159)</f>
        <v>106</v>
      </c>
      <c r="O159" s="77">
        <f>AVERAGEIFS(O$3:O$153,$G$3:$G$153,$F159,$E$3:$E$153,$E159)</f>
        <v>0.66628301886792463</v>
      </c>
      <c r="V159" s="84">
        <f>AVERAGEIFS(V$3:V$153,$G$3:$G$153,$F159,$E$3:$E$153,$E159)</f>
        <v>4.3858490566037737E-2</v>
      </c>
      <c r="AC159" s="90">
        <f>AVERAGEIFS(AC$3:AC$153,$G$3:$G$153,$F159,$E$3:$E$153,$E159)</f>
        <v>0.24471698113207541</v>
      </c>
      <c r="AM159" s="42"/>
      <c r="AN159" s="43"/>
      <c r="AO159" s="44"/>
      <c r="AQ159" s="52">
        <f>AVERAGEIFS(AQ$3:AQ$153,$G$3:$G$153,$F159,$E$3:$E$153,$E159)</f>
        <v>0.1377730160640428</v>
      </c>
      <c r="AX159" s="116"/>
      <c r="AY159" s="97"/>
      <c r="AZ159" s="98"/>
      <c r="BA159" s="97"/>
      <c r="BB159" s="98"/>
    </row>
    <row r="160" spans="1:55" x14ac:dyDescent="0.2">
      <c r="F160" s="39"/>
      <c r="G160" s="38"/>
      <c r="O160" s="77"/>
      <c r="V160" s="84"/>
      <c r="AM160" s="42"/>
      <c r="AN160" s="43"/>
      <c r="AO160" s="44"/>
      <c r="AQ160" s="52"/>
      <c r="AX160" s="116"/>
      <c r="AY160" s="97"/>
      <c r="AZ160" s="98"/>
      <c r="BA160" s="97"/>
      <c r="BB160" s="98"/>
    </row>
    <row r="161" spans="1:55" x14ac:dyDescent="0.2">
      <c r="F161" s="39" t="s">
        <v>386</v>
      </c>
      <c r="G161" s="38"/>
      <c r="H161" s="65">
        <f>AVERAGEIF($F$3:$F$153,$F161,H$3:H$153)</f>
        <v>475.71111111111117</v>
      </c>
      <c r="I161" s="68">
        <f>COUNTIF(F$3:F$153,F161)</f>
        <v>27</v>
      </c>
      <c r="O161" s="76">
        <f>AVERAGEIF($F$3:$F$153,$F161,O$3:O$153)</f>
        <v>0.62703703703703706</v>
      </c>
      <c r="V161" s="83">
        <f>AVERAGEIF($F$3:$F$153,$F161,V$3:V$153)</f>
        <v>2.6481481481481498E-2</v>
      </c>
      <c r="AC161" s="90">
        <f>AVERAGEIF($F$3:$F$153,$F161,AC$3:AC$153)</f>
        <v>0.23525925925925925</v>
      </c>
      <c r="AM161" s="42"/>
      <c r="AN161" s="43"/>
      <c r="AO161" s="44"/>
      <c r="AQ161" s="52">
        <f>AVERAGEIF($F$3:$F$153,$F161,AQ$3:AQ$153)</f>
        <v>0.10887715703636378</v>
      </c>
      <c r="AX161" s="116"/>
      <c r="AY161" s="97"/>
      <c r="AZ161" s="98"/>
      <c r="BA161" s="97"/>
      <c r="BB161" s="98"/>
    </row>
    <row r="162" spans="1:55" x14ac:dyDescent="0.2">
      <c r="F162" s="39" t="s">
        <v>371</v>
      </c>
      <c r="G162" s="38"/>
      <c r="H162" s="65">
        <f>AVERAGEIF($F$3:$F$153,$F162,H$3:H$153)</f>
        <v>600.0212121212121</v>
      </c>
      <c r="I162" s="68">
        <f>COUNTIF(F$3:F$153,F162)</f>
        <v>33</v>
      </c>
      <c r="O162" s="76">
        <f>AVERAGEIF($F$3:$F$153,$F162,O$3:O$153)</f>
        <v>0.69384848484848471</v>
      </c>
      <c r="V162" s="83">
        <f>AVERAGEIF($F$3:$F$153,$F162,V$3:V$153)</f>
        <v>3.9878787878787882E-2</v>
      </c>
      <c r="AC162" s="90">
        <f>AVERAGEIF($F$3:$F$153,$F162,AC$3:AC$153)</f>
        <v>0.21481818181818182</v>
      </c>
      <c r="AM162" s="42"/>
      <c r="AN162" s="43"/>
      <c r="AO162" s="44"/>
      <c r="AQ162" s="52">
        <f>AVERAGEIF($F$3:$F$153,$F162,AQ$3:AQ$153)</f>
        <v>0.16261744523966754</v>
      </c>
      <c r="AX162" s="116"/>
      <c r="AY162" s="97"/>
      <c r="AZ162" s="98"/>
      <c r="BA162" s="97"/>
      <c r="BB162" s="98"/>
    </row>
    <row r="163" spans="1:55" x14ac:dyDescent="0.2">
      <c r="F163" s="39" t="s">
        <v>373</v>
      </c>
      <c r="G163" s="38"/>
      <c r="H163" s="65">
        <f>AVERAGEIF($F$3:$F$153,$F163,H$3:H$153)</f>
        <v>459.12777777777785</v>
      </c>
      <c r="I163" s="68">
        <f>COUNTIF(F$3:F$153,F163)</f>
        <v>36</v>
      </c>
      <c r="O163" s="76">
        <f>AVERAGEIF($F$3:$F$153,$F163,O$3:O$153)</f>
        <v>0.64802777777777754</v>
      </c>
      <c r="V163" s="83">
        <f>AVERAGEIF($F$3:$F$153,$F163,V$3:V$153)</f>
        <v>4.9638888888888892E-2</v>
      </c>
      <c r="AC163" s="90">
        <f>AVERAGEIF($F$3:$F$153,$F163,AC$3:AC$153)</f>
        <v>0.27116666666666672</v>
      </c>
      <c r="AM163" s="42"/>
      <c r="AN163" s="43"/>
      <c r="AO163" s="44"/>
      <c r="AQ163" s="52">
        <f>AVERAGEIF($F$3:$F$153,$F163,AQ$3:AQ$153)</f>
        <v>0.12099300182669406</v>
      </c>
      <c r="AX163" s="116"/>
      <c r="AY163" s="97"/>
      <c r="AZ163" s="98"/>
      <c r="BA163" s="97"/>
      <c r="BB163" s="98"/>
    </row>
    <row r="164" spans="1:55" x14ac:dyDescent="0.2">
      <c r="F164" s="39" t="s">
        <v>379</v>
      </c>
      <c r="G164" s="38"/>
      <c r="H164" s="65">
        <f>AVERAGEIF($F$3:$F$153,$F164,H$3:H$153)</f>
        <v>487.52363636363646</v>
      </c>
      <c r="I164" s="68">
        <f>COUNTIF(F$3:F$153,F164)</f>
        <v>55</v>
      </c>
      <c r="O164" s="76">
        <f>AVERAGEIF($F$3:$F$153,$F164,O$3:O$153)</f>
        <v>0.64901818181818194</v>
      </c>
      <c r="V164" s="83">
        <f>AVERAGEIF($F$3:$F$153,$F164,V$3:V$153)</f>
        <v>3.9036363636363626E-2</v>
      </c>
      <c r="AC164" s="90">
        <f>AVERAGEIF($F$3:$F$153,$F164,AC$3:AC$153)</f>
        <v>0.24530909090909095</v>
      </c>
      <c r="AM164" s="42"/>
      <c r="AN164" s="43"/>
      <c r="AO164" s="44"/>
      <c r="AQ164" s="52">
        <f>AVERAGEIF($F$3:$F$153,$F164,AQ$3:AQ$153)</f>
        <v>0.12453261211461177</v>
      </c>
      <c r="AX164" s="116"/>
      <c r="AY164" s="97"/>
      <c r="AZ164" s="98"/>
      <c r="BA164" s="97"/>
      <c r="BB164" s="98"/>
    </row>
    <row r="165" spans="1:55" x14ac:dyDescent="0.2">
      <c r="AM165" s="42"/>
      <c r="AN165" s="43"/>
      <c r="AO165" s="44"/>
      <c r="AX165" s="116"/>
      <c r="AY165" s="97"/>
      <c r="AZ165" s="98"/>
      <c r="BA165" s="97"/>
      <c r="BB165" s="98"/>
    </row>
    <row r="166" spans="1:55" ht="13.5" thickBot="1" x14ac:dyDescent="0.25">
      <c r="AM166" s="42"/>
      <c r="AN166" s="43"/>
      <c r="AO166" s="44"/>
      <c r="AX166" s="116"/>
      <c r="AY166" s="97"/>
      <c r="AZ166" s="98"/>
      <c r="BA166" s="97"/>
      <c r="BB166" s="98"/>
      <c r="BC166" s="157"/>
    </row>
    <row r="167" spans="1:55" s="157" customFormat="1" ht="13.5" thickBot="1" x14ac:dyDescent="0.25">
      <c r="C167" s="158"/>
      <c r="D167" s="159"/>
      <c r="E167" s="159"/>
      <c r="F167" s="158"/>
      <c r="G167" s="158"/>
      <c r="H167" s="160"/>
      <c r="I167" s="161"/>
      <c r="J167" s="161"/>
      <c r="K167" s="161"/>
      <c r="L167" s="161"/>
      <c r="M167" s="161"/>
      <c r="N167" s="162"/>
      <c r="O167" s="163"/>
      <c r="P167" s="163"/>
      <c r="Q167" s="163"/>
      <c r="R167" s="163"/>
      <c r="S167" s="163"/>
      <c r="T167" s="163"/>
      <c r="U167" s="162"/>
      <c r="V167" s="164"/>
      <c r="W167" s="164"/>
      <c r="X167" s="164"/>
      <c r="Y167" s="164"/>
      <c r="Z167" s="164"/>
      <c r="AA167" s="164"/>
      <c r="AB167" s="162"/>
      <c r="AC167" s="165"/>
      <c r="AD167" s="165"/>
      <c r="AE167" s="165"/>
      <c r="AF167" s="165"/>
      <c r="AG167" s="165"/>
      <c r="AH167" s="165"/>
      <c r="AI167" s="162"/>
      <c r="AJ167" s="166"/>
      <c r="AK167" s="166"/>
      <c r="AL167" s="167"/>
      <c r="AM167" s="168"/>
      <c r="AN167" s="169"/>
      <c r="AO167" s="170"/>
      <c r="AP167" s="171"/>
      <c r="AQ167" s="171"/>
      <c r="AR167" s="171"/>
      <c r="AS167" s="171"/>
      <c r="AT167" s="171"/>
      <c r="AU167" s="171"/>
      <c r="AV167" s="171"/>
      <c r="AX167" s="116"/>
      <c r="AY167" s="97"/>
      <c r="AZ167" s="98"/>
      <c r="BA167" s="97"/>
      <c r="BB167" s="98"/>
      <c r="BC167" s="3"/>
    </row>
    <row r="168" spans="1:55" x14ac:dyDescent="0.2">
      <c r="AM168" s="42"/>
      <c r="AN168" s="43"/>
      <c r="AO168" s="44"/>
      <c r="AX168" s="116"/>
      <c r="AY168" s="97"/>
      <c r="AZ168" s="98"/>
      <c r="BA168" s="97"/>
      <c r="BB168" s="98"/>
      <c r="BC168" s="187"/>
    </row>
    <row r="169" spans="1:55" x14ac:dyDescent="0.2">
      <c r="H169" s="63" t="s">
        <v>24</v>
      </c>
      <c r="I169" s="64" t="s">
        <v>422</v>
      </c>
      <c r="J169" s="64" t="str">
        <f>LOOKUP(district,$B$170:$B$370,$D$170:$D$370)</f>
        <v>Rural-80</v>
      </c>
      <c r="K169" s="64" t="s">
        <v>422</v>
      </c>
      <c r="L169" s="64" t="str">
        <f>LOOKUP(district,$B$170:$B$370,$C$170:$C$370)</f>
        <v>Cumbria</v>
      </c>
      <c r="M169" s="64" t="s">
        <v>422</v>
      </c>
      <c r="N169" s="58"/>
      <c r="O169" s="72" t="s">
        <v>24</v>
      </c>
      <c r="P169" s="72" t="s">
        <v>422</v>
      </c>
      <c r="Q169" s="72" t="str">
        <f>LOOKUP(district,$B$170:$B$370,$D$170:$D$370)</f>
        <v>Rural-80</v>
      </c>
      <c r="R169" s="72" t="s">
        <v>422</v>
      </c>
      <c r="S169" s="72" t="str">
        <f>LOOKUP(district,$B$170:$B$370,$C$170:$C$370)</f>
        <v>Cumbria</v>
      </c>
      <c r="T169" s="72" t="s">
        <v>422</v>
      </c>
      <c r="U169" s="58"/>
      <c r="V169" s="79" t="s">
        <v>24</v>
      </c>
      <c r="W169" s="79" t="s">
        <v>422</v>
      </c>
      <c r="X169" s="79" t="str">
        <f>LOOKUP(district,$B$170:$B$370,$D$170:$D$370)</f>
        <v>Rural-80</v>
      </c>
      <c r="Y169" s="79" t="s">
        <v>422</v>
      </c>
      <c r="Z169" s="79" t="str">
        <f>LOOKUP(district,$B$170:$B$370,$C$170:$C$370)</f>
        <v>Cumbria</v>
      </c>
      <c r="AA169" s="79" t="s">
        <v>422</v>
      </c>
      <c r="AB169" s="58"/>
      <c r="AC169" s="86" t="s">
        <v>24</v>
      </c>
      <c r="AD169" s="86" t="s">
        <v>422</v>
      </c>
      <c r="AE169" s="86" t="str">
        <f>LOOKUP(district,$B$170:$B$370,$D$170:$D$370)</f>
        <v>Rural-80</v>
      </c>
      <c r="AF169" s="86" t="s">
        <v>422</v>
      </c>
      <c r="AG169" s="86" t="str">
        <f>LOOKUP(district,$B$170:$B$370,$C$170:$C$370)</f>
        <v>Cumbria</v>
      </c>
      <c r="AH169" s="86" t="s">
        <v>422</v>
      </c>
      <c r="AQ169" s="41" t="s">
        <v>24</v>
      </c>
      <c r="AR169" s="41" t="s">
        <v>422</v>
      </c>
      <c r="AS169" s="41" t="str">
        <f>LOOKUP(district,$B$170:$B$370,$D$170:$D$370)</f>
        <v>Rural-80</v>
      </c>
      <c r="AT169" s="41" t="s">
        <v>422</v>
      </c>
      <c r="AU169" s="41" t="str">
        <f>LOOKUP(district,$B$170:$B$370,$C$170:$C$370)</f>
        <v>Cumbria</v>
      </c>
      <c r="AV169" s="41" t="s">
        <v>422</v>
      </c>
      <c r="AX169" s="116"/>
      <c r="AY169" s="97"/>
      <c r="AZ169" s="98"/>
      <c r="BA169" s="97"/>
      <c r="BB169" s="98"/>
    </row>
    <row r="170" spans="1:55" x14ac:dyDescent="0.2">
      <c r="A170" s="2" t="s">
        <v>544</v>
      </c>
      <c r="B170" s="2" t="str">
        <f>VLOOKUP(A170,'Auth Info'!A:B,2,FALSE)</f>
        <v>Adur</v>
      </c>
      <c r="C170" s="14" t="str">
        <f>VLOOKUP($A170,'Auth Info'!$A:$G,3,FALSE)</f>
        <v>West Sussex</v>
      </c>
      <c r="D170" s="121" t="str">
        <f>VLOOKUP($A170,'Auth Info'!$A:$G,4,FALSE)</f>
        <v>LU</v>
      </c>
      <c r="E170" s="121" t="str">
        <f>VLOOKUP($A170,'Auth Info'!$A:$G,5,FALSE)</f>
        <v>U</v>
      </c>
      <c r="F170" s="14" t="str">
        <f>VLOOKUP($A170,'Auth Info'!$A:$G,6,FALSE)</f>
        <v>District</v>
      </c>
      <c r="G170" s="14" t="str">
        <f>VLOOKUP($A170,'Auth Info'!$A:$G,7,FALSE)</f>
        <v>Lower</v>
      </c>
      <c r="H170" s="65">
        <f>VLOOKUP(A170,'1'!F:H,2,FALSE)</f>
        <v>473.9</v>
      </c>
      <c r="I170" s="66">
        <f>RANK(H170,H$170:H$370,1)</f>
        <v>112</v>
      </c>
      <c r="J170" s="67" t="str">
        <f t="shared" ref="J170:J233" si="98">IF(D170=J$169,H170,"")</f>
        <v/>
      </c>
      <c r="K170" s="66" t="str">
        <f t="shared" ref="K170:K233" si="99">IF($D170=J$169,RANK(J170,J$170:J$370,1),"")</f>
        <v/>
      </c>
      <c r="L170" s="67" t="str">
        <f t="shared" ref="L170:L233" si="100">IF($C170=$L$169,H170,"")</f>
        <v/>
      </c>
      <c r="M170" s="66" t="str">
        <f t="shared" ref="M170:M233" si="101">IF($C170=$L$169,RANK(L170,L$170:L$370,1),"")</f>
        <v/>
      </c>
      <c r="N170" s="60"/>
      <c r="O170" s="189">
        <f>BB170/100</f>
        <v>0.60399999999999998</v>
      </c>
      <c r="P170" s="74">
        <f>RANK(O170,O$170:O$370,1)</f>
        <v>34</v>
      </c>
      <c r="Q170" s="75" t="str">
        <f t="shared" ref="Q170:Q233" si="102">IF($D170=Q$169,O170,"")</f>
        <v/>
      </c>
      <c r="R170" s="74" t="str">
        <f t="shared" ref="R170:R233" si="103">IF($D170=Q$169,RANK(Q170,Q$170:Q$370,1),"")</f>
        <v/>
      </c>
      <c r="S170" s="75" t="str">
        <f t="shared" ref="S170:S233" si="104">IF($C170=$L$169,O170,"")</f>
        <v/>
      </c>
      <c r="T170" s="74" t="str">
        <f t="shared" ref="T170:T233" si="105">IF($C170=$L$169,RANK(S170,S$170:S$370,1),"")</f>
        <v/>
      </c>
      <c r="U170" s="60"/>
      <c r="V170" s="80">
        <f>VLOOKUP(A170,'3'!A:C,3,FALSE)/100</f>
        <v>2.7000000000000003E-2</v>
      </c>
      <c r="W170" s="81">
        <f>RANK(V170,V$170:V$370,0)</f>
        <v>78</v>
      </c>
      <c r="X170" s="82" t="str">
        <f t="shared" ref="X170:X233" si="106">IF($D170=X$169,V170,"")</f>
        <v/>
      </c>
      <c r="Y170" s="81" t="str">
        <f t="shared" ref="Y170:Y233" si="107">IF($D170=X$169,RANK(X170,X$170:X$370,0),"")</f>
        <v/>
      </c>
      <c r="Z170" s="82" t="str">
        <f t="shared" ref="Z170:Z233" si="108">IF($C170=$L$169,V170,"")</f>
        <v/>
      </c>
      <c r="AA170" s="81" t="str">
        <f t="shared" ref="AA170:AA233" si="109">IF($C170=$L$169,RANK(Z170,Z$170:Z$370,0),"")</f>
        <v/>
      </c>
      <c r="AB170" s="60"/>
      <c r="AC170" s="87">
        <f>VLOOKUP(A170,'4'!A:E,4,FALSE)/100</f>
        <v>0.21</v>
      </c>
      <c r="AD170" s="88">
        <f>RANK(AC170,AC$170:AC$370,0)</f>
        <v>131</v>
      </c>
      <c r="AE170" s="89" t="str">
        <f t="shared" ref="AE170:AE233" si="110">IF($D170=AE$169,AC170,"")</f>
        <v/>
      </c>
      <c r="AF170" s="88" t="str">
        <f>IF($D170=AE$169,RANK(AE170,AE$170:AE$370,0),"")</f>
        <v/>
      </c>
      <c r="AG170" s="89" t="str">
        <f t="shared" ref="AG170:AG233" si="111">IF($C170=$L$169,AC170,"")</f>
        <v/>
      </c>
      <c r="AH170" s="88" t="str">
        <f>IF($C170=$L$169,RANK(AG170,AG$170:AG$370,0),"")</f>
        <v/>
      </c>
      <c r="AJ170" s="62">
        <f>I170+P170+W170+AR170</f>
        <v>388</v>
      </c>
      <c r="AK170" s="59">
        <f>RANK(AJ170,$AJ$170:$AJ$370,1)</f>
        <v>100</v>
      </c>
      <c r="AM170" s="42" t="s">
        <v>169</v>
      </c>
      <c r="AN170" s="43" t="s">
        <v>339</v>
      </c>
      <c r="AO170" s="44">
        <v>4657</v>
      </c>
      <c r="AP170" s="44">
        <v>60700</v>
      </c>
      <c r="AQ170" s="40">
        <f>AO170/AP170</f>
        <v>7.6721581548599677E-2</v>
      </c>
      <c r="AR170" s="46">
        <f>RANK(AQ170,AQ$170:AQ$370,0)</f>
        <v>164</v>
      </c>
      <c r="AS170" s="47" t="str">
        <f t="shared" ref="AS170:AS233" si="112">IF($D170=AS$169,AQ170,"")</f>
        <v/>
      </c>
      <c r="AT170" s="46" t="str">
        <f t="shared" ref="AT170:AT233" si="113">IF($D170=AS$169,RANK(AS170,AS$170:AS$370,0),"")</f>
        <v/>
      </c>
      <c r="AU170" s="47" t="str">
        <f t="shared" ref="AU170:AU233" si="114">IF($C170=$L$169,AQ170,"")</f>
        <v/>
      </c>
      <c r="AV170" s="46" t="str">
        <f t="shared" ref="AV170:AV233" si="115">IF($C170=$L$169,RANK(AU170,AU$170:AU$370,0),"")</f>
        <v/>
      </c>
      <c r="AX170" s="116" t="s">
        <v>339</v>
      </c>
      <c r="AY170" s="97">
        <v>61600</v>
      </c>
      <c r="AZ170" s="98">
        <v>100</v>
      </c>
      <c r="BA170" s="97">
        <v>37300</v>
      </c>
      <c r="BB170" s="98">
        <v>60.4</v>
      </c>
      <c r="BC170" s="3" t="b">
        <f t="shared" ref="BC170:BC233" si="116">AX170=B170</f>
        <v>1</v>
      </c>
    </row>
    <row r="171" spans="1:55" x14ac:dyDescent="0.2">
      <c r="A171" s="2" t="s">
        <v>545</v>
      </c>
      <c r="B171" s="2" t="str">
        <f>VLOOKUP(A171,'Auth Info'!A:B,2,FALSE)</f>
        <v>Allerdale</v>
      </c>
      <c r="C171" s="14" t="str">
        <f>VLOOKUP($A171,'Auth Info'!$A:$G,3,FALSE)</f>
        <v>Cumbria</v>
      </c>
      <c r="D171" s="121" t="str">
        <f>VLOOKUP($A171,'Auth Info'!$A:$G,4,FALSE)</f>
        <v>Rural-80</v>
      </c>
      <c r="E171" s="121" t="str">
        <f>VLOOKUP($A171,'Auth Info'!$A:$G,5,FALSE)</f>
        <v>Predominantly Rural</v>
      </c>
      <c r="F171" s="14" t="str">
        <f>VLOOKUP($A171,'Auth Info'!$A:$G,6,FALSE)</f>
        <v>District</v>
      </c>
      <c r="G171" s="14" t="str">
        <f>VLOOKUP($A171,'Auth Info'!$A:$G,7,FALSE)</f>
        <v>Lower</v>
      </c>
      <c r="H171" s="65">
        <f>VLOOKUP(A171,'1'!F:H,2,FALSE)</f>
        <v>387.7</v>
      </c>
      <c r="I171" s="66">
        <f t="shared" ref="I171:I234" si="117">RANK(H171,H$170:H$370,1)</f>
        <v>7</v>
      </c>
      <c r="J171" s="67">
        <f t="shared" si="98"/>
        <v>387.7</v>
      </c>
      <c r="K171" s="66">
        <f t="shared" si="99"/>
        <v>3</v>
      </c>
      <c r="L171" s="67">
        <f t="shared" si="100"/>
        <v>387.7</v>
      </c>
      <c r="M171" s="66">
        <f t="shared" si="101"/>
        <v>1</v>
      </c>
      <c r="N171" s="60"/>
      <c r="O171" s="189">
        <f t="shared" ref="O171:O234" si="118">BB171/100</f>
        <v>0.621</v>
      </c>
      <c r="P171" s="74">
        <f t="shared" ref="P171:P234" si="119">RANK(O171,O$170:O$370,1)</f>
        <v>80</v>
      </c>
      <c r="Q171" s="75">
        <f t="shared" si="102"/>
        <v>0.621</v>
      </c>
      <c r="R171" s="74">
        <f t="shared" si="103"/>
        <v>35</v>
      </c>
      <c r="S171" s="75">
        <f t="shared" si="104"/>
        <v>0.621</v>
      </c>
      <c r="T171" s="74">
        <f t="shared" si="105"/>
        <v>3</v>
      </c>
      <c r="U171" s="60"/>
      <c r="V171" s="80">
        <f>VLOOKUP(A171,'3'!A:C,3,FALSE)/100</f>
        <v>3.3000000000000002E-2</v>
      </c>
      <c r="W171" s="81">
        <f t="shared" ref="W171:W234" si="120">RANK(V171,V$170:V$370,0)</f>
        <v>46</v>
      </c>
      <c r="X171" s="82">
        <f t="shared" si="106"/>
        <v>3.3000000000000002E-2</v>
      </c>
      <c r="Y171" s="81">
        <f t="shared" si="107"/>
        <v>5</v>
      </c>
      <c r="Z171" s="82">
        <f t="shared" si="108"/>
        <v>3.3000000000000002E-2</v>
      </c>
      <c r="AA171" s="81">
        <f t="shared" si="109"/>
        <v>3</v>
      </c>
      <c r="AB171" s="60"/>
      <c r="AC171" s="87">
        <f>VLOOKUP(A171,'4'!A:E,4,FALSE)/100</f>
        <v>0.16300000000000001</v>
      </c>
      <c r="AD171" s="88">
        <f>RANK(AC171,AC$170:AC$370,0)</f>
        <v>182</v>
      </c>
      <c r="AE171" s="89">
        <f t="shared" si="110"/>
        <v>0.16300000000000001</v>
      </c>
      <c r="AF171" s="88">
        <f t="shared" ref="AF171:AF234" si="121">IF($D171=AE$169,RANK(AE171,AE$170:AE$370,0),"")</f>
        <v>45</v>
      </c>
      <c r="AG171" s="89">
        <f t="shared" si="111"/>
        <v>0.16300000000000001</v>
      </c>
      <c r="AH171" s="88">
        <f t="shared" ref="AH171:AH234" si="122">IF($C171=$L$169,RANK(AG171,AG$170:AG$370,0),"")</f>
        <v>5</v>
      </c>
      <c r="AJ171" s="62">
        <f t="shared" ref="AJ171:AJ234" si="123">I171+P171+W171+AR171</f>
        <v>263</v>
      </c>
      <c r="AK171" s="59">
        <f t="shared" ref="AK171:AK234" si="124">RANK(AJ171,$AJ$170:$AJ$370,1)</f>
        <v>27</v>
      </c>
      <c r="AM171" s="42" t="s">
        <v>169</v>
      </c>
      <c r="AN171" s="43" t="s">
        <v>170</v>
      </c>
      <c r="AO171" s="44">
        <v>8178</v>
      </c>
      <c r="AP171" s="44">
        <v>94500</v>
      </c>
      <c r="AQ171" s="40">
        <f t="shared" ref="AQ171:AQ234" si="125">AO171/AP171</f>
        <v>8.6539682539682541E-2</v>
      </c>
      <c r="AR171" s="46">
        <f t="shared" ref="AR171:AR234" si="126">RANK(AQ171,AQ$170:AQ$370,0)</f>
        <v>130</v>
      </c>
      <c r="AS171" s="47">
        <f t="shared" si="112"/>
        <v>8.6539682539682541E-2</v>
      </c>
      <c r="AT171" s="46">
        <f t="shared" si="113"/>
        <v>24</v>
      </c>
      <c r="AU171" s="47">
        <f t="shared" si="114"/>
        <v>8.6539682539682541E-2</v>
      </c>
      <c r="AV171" s="46">
        <f t="shared" si="115"/>
        <v>6</v>
      </c>
      <c r="AX171" s="116" t="s">
        <v>170</v>
      </c>
      <c r="AY171" s="97">
        <v>94100</v>
      </c>
      <c r="AZ171" s="98">
        <v>100</v>
      </c>
      <c r="BA171" s="97">
        <v>58500</v>
      </c>
      <c r="BB171" s="98">
        <v>62.1</v>
      </c>
      <c r="BC171" s="187" t="b">
        <f t="shared" si="116"/>
        <v>1</v>
      </c>
    </row>
    <row r="172" spans="1:55" x14ac:dyDescent="0.2">
      <c r="A172" s="2" t="s">
        <v>546</v>
      </c>
      <c r="B172" s="2" t="str">
        <f>VLOOKUP(A172,'Auth Info'!A:B,2,FALSE)</f>
        <v>Amber Valley</v>
      </c>
      <c r="C172" s="14" t="str">
        <f>VLOOKUP($A172,'Auth Info'!$A:$G,3,FALSE)</f>
        <v>Derbyshire</v>
      </c>
      <c r="D172" s="121" t="str">
        <f>VLOOKUP($A172,'Auth Info'!$A:$G,4,FALSE)</f>
        <v>Significant Rural</v>
      </c>
      <c r="E172" s="121" t="str">
        <f>VLOOKUP($A172,'Auth Info'!$A:$G,5,FALSE)</f>
        <v>U</v>
      </c>
      <c r="F172" s="14" t="str">
        <f>VLOOKUP($A172,'Auth Info'!$A:$G,6,FALSE)</f>
        <v>District</v>
      </c>
      <c r="G172" s="14" t="str">
        <f>VLOOKUP($A172,'Auth Info'!$A:$G,7,FALSE)</f>
        <v>Lower</v>
      </c>
      <c r="H172" s="65">
        <f>VLOOKUP(A172,'1'!F:H,2,FALSE)</f>
        <v>479.1</v>
      </c>
      <c r="I172" s="66">
        <f t="shared" si="117"/>
        <v>116</v>
      </c>
      <c r="J172" s="67" t="str">
        <f t="shared" si="98"/>
        <v/>
      </c>
      <c r="K172" s="66" t="str">
        <f t="shared" si="99"/>
        <v/>
      </c>
      <c r="L172" s="67" t="str">
        <f t="shared" si="100"/>
        <v/>
      </c>
      <c r="M172" s="66" t="str">
        <f t="shared" si="101"/>
        <v/>
      </c>
      <c r="N172" s="60"/>
      <c r="O172" s="189">
        <f t="shared" si="118"/>
        <v>0.63600000000000001</v>
      </c>
      <c r="P172" s="74">
        <f t="shared" si="119"/>
        <v>126</v>
      </c>
      <c r="Q172" s="75" t="str">
        <f t="shared" si="102"/>
        <v/>
      </c>
      <c r="R172" s="74" t="str">
        <f t="shared" si="103"/>
        <v/>
      </c>
      <c r="S172" s="75" t="str">
        <f t="shared" si="104"/>
        <v/>
      </c>
      <c r="T172" s="74" t="str">
        <f t="shared" si="105"/>
        <v/>
      </c>
      <c r="U172" s="60"/>
      <c r="V172" s="80">
        <f>VLOOKUP(A172,'3'!A:C,3,FALSE)/100</f>
        <v>3.3000000000000002E-2</v>
      </c>
      <c r="W172" s="81">
        <f t="shared" si="120"/>
        <v>46</v>
      </c>
      <c r="X172" s="82" t="str">
        <f t="shared" si="106"/>
        <v/>
      </c>
      <c r="Y172" s="81" t="str">
        <f t="shared" si="107"/>
        <v/>
      </c>
      <c r="Z172" s="82" t="str">
        <f t="shared" si="108"/>
        <v/>
      </c>
      <c r="AA172" s="81" t="str">
        <f t="shared" si="109"/>
        <v/>
      </c>
      <c r="AB172" s="60"/>
      <c r="AC172" s="87">
        <f>VLOOKUP(A172,'4'!A:E,4,FALSE)/100</f>
        <v>0.191</v>
      </c>
      <c r="AD172" s="88">
        <f t="shared" ref="AD172:AD235" si="127">RANK(AC172,AC$170:AC$370,0)</f>
        <v>156</v>
      </c>
      <c r="AE172" s="89" t="str">
        <f t="shared" si="110"/>
        <v/>
      </c>
      <c r="AF172" s="88" t="str">
        <f t="shared" si="121"/>
        <v/>
      </c>
      <c r="AG172" s="89" t="str">
        <f t="shared" si="111"/>
        <v/>
      </c>
      <c r="AH172" s="88" t="str">
        <f t="shared" si="122"/>
        <v/>
      </c>
      <c r="AJ172" s="62">
        <f t="shared" si="123"/>
        <v>382</v>
      </c>
      <c r="AK172" s="59">
        <f t="shared" si="124"/>
        <v>91</v>
      </c>
      <c r="AM172" s="42" t="s">
        <v>169</v>
      </c>
      <c r="AN172" s="43" t="s">
        <v>195</v>
      </c>
      <c r="AO172" s="44">
        <v>11627</v>
      </c>
      <c r="AP172" s="44">
        <v>121100</v>
      </c>
      <c r="AQ172" s="40">
        <f t="shared" si="125"/>
        <v>9.6011560693641612E-2</v>
      </c>
      <c r="AR172" s="46">
        <f t="shared" si="126"/>
        <v>94</v>
      </c>
      <c r="AS172" s="47" t="str">
        <f t="shared" si="112"/>
        <v/>
      </c>
      <c r="AT172" s="46" t="str">
        <f t="shared" si="113"/>
        <v/>
      </c>
      <c r="AU172" s="47" t="str">
        <f t="shared" si="114"/>
        <v/>
      </c>
      <c r="AV172" s="46" t="str">
        <f t="shared" si="115"/>
        <v/>
      </c>
      <c r="AX172" s="116" t="s">
        <v>195</v>
      </c>
      <c r="AY172" s="97">
        <v>121600</v>
      </c>
      <c r="AZ172" s="98">
        <v>100</v>
      </c>
      <c r="BA172" s="97">
        <v>77300</v>
      </c>
      <c r="BB172" s="98">
        <v>63.6</v>
      </c>
      <c r="BC172" s="187" t="b">
        <f t="shared" si="116"/>
        <v>1</v>
      </c>
    </row>
    <row r="173" spans="1:55" x14ac:dyDescent="0.2">
      <c r="A173" s="2" t="s">
        <v>553</v>
      </c>
      <c r="B173" s="2" t="str">
        <f>VLOOKUP(A173,'Auth Info'!A:B,2,FALSE)</f>
        <v>Arun</v>
      </c>
      <c r="C173" s="14" t="str">
        <f>VLOOKUP($A173,'Auth Info'!$A:$G,3,FALSE)</f>
        <v>West Sussex</v>
      </c>
      <c r="D173" s="121" t="str">
        <f>VLOOKUP($A173,'Auth Info'!$A:$G,4,FALSE)</f>
        <v>LU</v>
      </c>
      <c r="E173" s="121" t="str">
        <f>VLOOKUP($A173,'Auth Info'!$A:$G,5,FALSE)</f>
        <v>U</v>
      </c>
      <c r="F173" s="14" t="str">
        <f>VLOOKUP($A173,'Auth Info'!$A:$G,6,FALSE)</f>
        <v>District</v>
      </c>
      <c r="G173" s="14" t="str">
        <f>VLOOKUP($A173,'Auth Info'!$A:$G,7,FALSE)</f>
        <v>Lower</v>
      </c>
      <c r="H173" s="65">
        <f>VLOOKUP(A173,'1'!F:H,2,FALSE)</f>
        <v>402.5</v>
      </c>
      <c r="I173" s="66">
        <f t="shared" si="117"/>
        <v>21</v>
      </c>
      <c r="J173" s="67" t="str">
        <f t="shared" si="98"/>
        <v/>
      </c>
      <c r="K173" s="66" t="str">
        <f t="shared" si="99"/>
        <v/>
      </c>
      <c r="L173" s="67" t="str">
        <f t="shared" si="100"/>
        <v/>
      </c>
      <c r="M173" s="66" t="str">
        <f t="shared" si="101"/>
        <v/>
      </c>
      <c r="N173" s="60"/>
      <c r="O173" s="189">
        <f t="shared" si="118"/>
        <v>0.57499999999999996</v>
      </c>
      <c r="P173" s="74">
        <f t="shared" si="119"/>
        <v>10</v>
      </c>
      <c r="Q173" s="75" t="str">
        <f t="shared" si="102"/>
        <v/>
      </c>
      <c r="R173" s="74" t="str">
        <f t="shared" si="103"/>
        <v/>
      </c>
      <c r="S173" s="75" t="str">
        <f t="shared" si="104"/>
        <v/>
      </c>
      <c r="T173" s="74" t="str">
        <f t="shared" si="105"/>
        <v/>
      </c>
      <c r="U173" s="60"/>
      <c r="V173" s="80">
        <f>VLOOKUP(A173,'3'!A:C,3,FALSE)/100</f>
        <v>2.7999999999999997E-2</v>
      </c>
      <c r="W173" s="81">
        <f t="shared" si="120"/>
        <v>72</v>
      </c>
      <c r="X173" s="82" t="str">
        <f t="shared" si="106"/>
        <v/>
      </c>
      <c r="Y173" s="81" t="str">
        <f t="shared" si="107"/>
        <v/>
      </c>
      <c r="Z173" s="82" t="str">
        <f t="shared" si="108"/>
        <v/>
      </c>
      <c r="AA173" s="81" t="str">
        <f t="shared" si="109"/>
        <v/>
      </c>
      <c r="AB173" s="60"/>
      <c r="AC173" s="87">
        <f>VLOOKUP(A173,'4'!A:E,4,FALSE)/100</f>
        <v>0.222</v>
      </c>
      <c r="AD173" s="88">
        <f t="shared" si="127"/>
        <v>113</v>
      </c>
      <c r="AE173" s="89" t="str">
        <f t="shared" si="110"/>
        <v/>
      </c>
      <c r="AF173" s="88" t="str">
        <f t="shared" si="121"/>
        <v/>
      </c>
      <c r="AG173" s="89" t="str">
        <f t="shared" si="111"/>
        <v/>
      </c>
      <c r="AH173" s="88" t="str">
        <f t="shared" si="122"/>
        <v/>
      </c>
      <c r="AJ173" s="62">
        <f t="shared" si="123"/>
        <v>234</v>
      </c>
      <c r="AK173" s="59">
        <f t="shared" si="124"/>
        <v>18</v>
      </c>
      <c r="AM173" s="42" t="s">
        <v>169</v>
      </c>
      <c r="AN173" s="43" t="s">
        <v>340</v>
      </c>
      <c r="AO173" s="44">
        <v>12617</v>
      </c>
      <c r="AP173" s="44">
        <v>146600</v>
      </c>
      <c r="AQ173" s="40">
        <f t="shared" si="125"/>
        <v>8.6064120054570259E-2</v>
      </c>
      <c r="AR173" s="46">
        <f t="shared" si="126"/>
        <v>131</v>
      </c>
      <c r="AS173" s="47" t="str">
        <f t="shared" si="112"/>
        <v/>
      </c>
      <c r="AT173" s="46" t="str">
        <f t="shared" si="113"/>
        <v/>
      </c>
      <c r="AU173" s="47" t="str">
        <f t="shared" si="114"/>
        <v/>
      </c>
      <c r="AV173" s="46" t="str">
        <f t="shared" si="115"/>
        <v/>
      </c>
      <c r="AX173" s="116" t="s">
        <v>340</v>
      </c>
      <c r="AY173" s="97">
        <v>150600</v>
      </c>
      <c r="AZ173" s="98">
        <v>100</v>
      </c>
      <c r="BA173" s="97">
        <v>86500</v>
      </c>
      <c r="BB173" s="98">
        <v>57.5</v>
      </c>
      <c r="BC173" s="187" t="b">
        <f t="shared" si="116"/>
        <v>1</v>
      </c>
    </row>
    <row r="174" spans="1:55" x14ac:dyDescent="0.2">
      <c r="A174" s="2" t="s">
        <v>554</v>
      </c>
      <c r="B174" s="2" t="str">
        <f>VLOOKUP(A174,'Auth Info'!A:B,2,FALSE)</f>
        <v>Ashfield</v>
      </c>
      <c r="C174" s="14" t="str">
        <f>VLOOKUP($A174,'Auth Info'!$A:$G,3,FALSE)</f>
        <v>Nottinghamshire</v>
      </c>
      <c r="D174" s="121" t="str">
        <f>VLOOKUP($A174,'Auth Info'!$A:$G,4,FALSE)</f>
        <v>OU</v>
      </c>
      <c r="E174" s="121" t="str">
        <f>VLOOKUP($A174,'Auth Info'!$A:$G,5,FALSE)</f>
        <v>U</v>
      </c>
      <c r="F174" s="14" t="str">
        <f>VLOOKUP($A174,'Auth Info'!$A:$G,6,FALSE)</f>
        <v>District</v>
      </c>
      <c r="G174" s="14" t="str">
        <f>VLOOKUP($A174,'Auth Info'!$A:$G,7,FALSE)</f>
        <v>Lower</v>
      </c>
      <c r="H174" s="65">
        <f>VLOOKUP(A174,'1'!F:H,2,FALSE)</f>
        <v>451.9</v>
      </c>
      <c r="I174" s="66">
        <f t="shared" si="117"/>
        <v>77</v>
      </c>
      <c r="J174" s="67" t="str">
        <f t="shared" si="98"/>
        <v/>
      </c>
      <c r="K174" s="66" t="str">
        <f t="shared" si="99"/>
        <v/>
      </c>
      <c r="L174" s="67" t="str">
        <f t="shared" si="100"/>
        <v/>
      </c>
      <c r="M174" s="66" t="str">
        <f t="shared" si="101"/>
        <v/>
      </c>
      <c r="N174" s="60"/>
      <c r="O174" s="189">
        <f t="shared" si="118"/>
        <v>0.63900000000000001</v>
      </c>
      <c r="P174" s="74">
        <f t="shared" si="119"/>
        <v>138</v>
      </c>
      <c r="Q174" s="75" t="str">
        <f t="shared" si="102"/>
        <v/>
      </c>
      <c r="R174" s="74" t="str">
        <f t="shared" si="103"/>
        <v/>
      </c>
      <c r="S174" s="75" t="str">
        <f t="shared" si="104"/>
        <v/>
      </c>
      <c r="T174" s="74" t="str">
        <f t="shared" si="105"/>
        <v/>
      </c>
      <c r="U174" s="60"/>
      <c r="V174" s="80">
        <f>VLOOKUP(A174,'3'!A:C,3,FALSE)/100</f>
        <v>0.04</v>
      </c>
      <c r="W174" s="81">
        <f t="shared" si="120"/>
        <v>20</v>
      </c>
      <c r="X174" s="82" t="str">
        <f t="shared" si="106"/>
        <v/>
      </c>
      <c r="Y174" s="81" t="str">
        <f t="shared" si="107"/>
        <v/>
      </c>
      <c r="Z174" s="82" t="str">
        <f t="shared" si="108"/>
        <v/>
      </c>
      <c r="AA174" s="81" t="str">
        <f t="shared" si="109"/>
        <v/>
      </c>
      <c r="AB174" s="60"/>
      <c r="AC174" s="87">
        <f>VLOOKUP(A174,'4'!A:E,4,FALSE)/100</f>
        <v>0.27500000000000002</v>
      </c>
      <c r="AD174" s="88">
        <f t="shared" si="127"/>
        <v>50</v>
      </c>
      <c r="AE174" s="89" t="str">
        <f t="shared" si="110"/>
        <v/>
      </c>
      <c r="AF174" s="88" t="str">
        <f t="shared" si="121"/>
        <v/>
      </c>
      <c r="AG174" s="89" t="str">
        <f t="shared" si="111"/>
        <v/>
      </c>
      <c r="AH174" s="88" t="str">
        <f t="shared" si="122"/>
        <v/>
      </c>
      <c r="AJ174" s="62">
        <f t="shared" si="123"/>
        <v>308</v>
      </c>
      <c r="AK174" s="59">
        <f t="shared" si="124"/>
        <v>49</v>
      </c>
      <c r="AM174" s="42" t="s">
        <v>169</v>
      </c>
      <c r="AN174" s="43" t="s">
        <v>224</v>
      </c>
      <c r="AO174" s="44">
        <v>12552</v>
      </c>
      <c r="AP174" s="44">
        <v>116500</v>
      </c>
      <c r="AQ174" s="40">
        <f t="shared" si="125"/>
        <v>0.10774248927038627</v>
      </c>
      <c r="AR174" s="46">
        <f t="shared" si="126"/>
        <v>73</v>
      </c>
      <c r="AS174" s="47" t="str">
        <f t="shared" si="112"/>
        <v/>
      </c>
      <c r="AT174" s="46" t="str">
        <f t="shared" si="113"/>
        <v/>
      </c>
      <c r="AU174" s="47" t="str">
        <f t="shared" si="114"/>
        <v/>
      </c>
      <c r="AV174" s="46" t="str">
        <f t="shared" si="115"/>
        <v/>
      </c>
      <c r="AX174" s="116" t="s">
        <v>224</v>
      </c>
      <c r="AY174" s="97">
        <v>117000</v>
      </c>
      <c r="AZ174" s="98">
        <v>100</v>
      </c>
      <c r="BA174" s="97">
        <v>74800</v>
      </c>
      <c r="BB174" s="98">
        <v>63.9</v>
      </c>
      <c r="BC174" s="187" t="b">
        <f t="shared" si="116"/>
        <v>1</v>
      </c>
    </row>
    <row r="175" spans="1:55" x14ac:dyDescent="0.2">
      <c r="A175" s="2" t="s">
        <v>555</v>
      </c>
      <c r="B175" s="2" t="str">
        <f>VLOOKUP(A175,'Auth Info'!A:B,2,FALSE)</f>
        <v>Ashford</v>
      </c>
      <c r="C175" s="14" t="str">
        <f>VLOOKUP($A175,'Auth Info'!$A:$G,3,FALSE)</f>
        <v>Kent</v>
      </c>
      <c r="D175" s="121" t="str">
        <f>VLOOKUP($A175,'Auth Info'!$A:$G,4,FALSE)</f>
        <v>Significant Rural</v>
      </c>
      <c r="E175" s="121" t="str">
        <f>VLOOKUP($A175,'Auth Info'!$A:$G,5,FALSE)</f>
        <v>U</v>
      </c>
      <c r="F175" s="14" t="str">
        <f>VLOOKUP($A175,'Auth Info'!$A:$G,6,FALSE)</f>
        <v>District</v>
      </c>
      <c r="G175" s="14" t="str">
        <f>VLOOKUP($A175,'Auth Info'!$A:$G,7,FALSE)</f>
        <v>Lower</v>
      </c>
      <c r="H175" s="65">
        <f>VLOOKUP(A175,'1'!F:H,2,FALSE)</f>
        <v>470.3</v>
      </c>
      <c r="I175" s="66">
        <f t="shared" si="117"/>
        <v>106</v>
      </c>
      <c r="J175" s="67" t="str">
        <f t="shared" si="98"/>
        <v/>
      </c>
      <c r="K175" s="66" t="str">
        <f t="shared" si="99"/>
        <v/>
      </c>
      <c r="L175" s="67" t="str">
        <f t="shared" si="100"/>
        <v/>
      </c>
      <c r="M175" s="66" t="str">
        <f t="shared" si="101"/>
        <v/>
      </c>
      <c r="N175" s="60"/>
      <c r="O175" s="189">
        <f t="shared" si="118"/>
        <v>0.61899999999999999</v>
      </c>
      <c r="P175" s="74">
        <f t="shared" si="119"/>
        <v>73</v>
      </c>
      <c r="Q175" s="75" t="str">
        <f t="shared" si="102"/>
        <v/>
      </c>
      <c r="R175" s="74" t="str">
        <f t="shared" si="103"/>
        <v/>
      </c>
      <c r="S175" s="75" t="str">
        <f t="shared" si="104"/>
        <v/>
      </c>
      <c r="T175" s="74" t="str">
        <f t="shared" si="105"/>
        <v/>
      </c>
      <c r="U175" s="60"/>
      <c r="V175" s="80">
        <f>VLOOKUP(A175,'3'!A:C,3,FALSE)/100</f>
        <v>2.7000000000000003E-2</v>
      </c>
      <c r="W175" s="81">
        <f t="shared" si="120"/>
        <v>78</v>
      </c>
      <c r="X175" s="82" t="str">
        <f t="shared" si="106"/>
        <v/>
      </c>
      <c r="Y175" s="81" t="str">
        <f t="shared" si="107"/>
        <v/>
      </c>
      <c r="Z175" s="82" t="str">
        <f t="shared" si="108"/>
        <v/>
      </c>
      <c r="AA175" s="81" t="str">
        <f t="shared" si="109"/>
        <v/>
      </c>
      <c r="AB175" s="60"/>
      <c r="AC175" s="87">
        <f>VLOOKUP(A175,'4'!A:E,4,FALSE)/100</f>
        <v>0.17499999999999999</v>
      </c>
      <c r="AD175" s="88">
        <f t="shared" si="127"/>
        <v>174</v>
      </c>
      <c r="AE175" s="89" t="str">
        <f t="shared" si="110"/>
        <v/>
      </c>
      <c r="AF175" s="88" t="str">
        <f t="shared" si="121"/>
        <v/>
      </c>
      <c r="AG175" s="89" t="str">
        <f t="shared" si="111"/>
        <v/>
      </c>
      <c r="AH175" s="88" t="str">
        <f t="shared" si="122"/>
        <v/>
      </c>
      <c r="AJ175" s="62">
        <f t="shared" si="123"/>
        <v>337</v>
      </c>
      <c r="AK175" s="59">
        <f t="shared" si="124"/>
        <v>68</v>
      </c>
      <c r="AM175" s="42" t="s">
        <v>169</v>
      </c>
      <c r="AN175" s="43" t="s">
        <v>311</v>
      </c>
      <c r="AO175" s="44">
        <v>11949</v>
      </c>
      <c r="AP175" s="44">
        <v>113500</v>
      </c>
      <c r="AQ175" s="40">
        <f t="shared" si="125"/>
        <v>0.10527753303964758</v>
      </c>
      <c r="AR175" s="46">
        <f t="shared" si="126"/>
        <v>80</v>
      </c>
      <c r="AS175" s="47" t="str">
        <f t="shared" si="112"/>
        <v/>
      </c>
      <c r="AT175" s="46" t="str">
        <f t="shared" si="113"/>
        <v/>
      </c>
      <c r="AU175" s="47" t="str">
        <f t="shared" si="114"/>
        <v/>
      </c>
      <c r="AV175" s="46" t="str">
        <f t="shared" si="115"/>
        <v/>
      </c>
      <c r="AX175" s="116" t="s">
        <v>311</v>
      </c>
      <c r="AY175" s="97">
        <v>115500</v>
      </c>
      <c r="AZ175" s="98">
        <v>100</v>
      </c>
      <c r="BA175" s="97">
        <v>71500</v>
      </c>
      <c r="BB175" s="98">
        <v>61.9</v>
      </c>
      <c r="BC175" s="187" t="b">
        <f t="shared" si="116"/>
        <v>1</v>
      </c>
    </row>
    <row r="176" spans="1:55" x14ac:dyDescent="0.2">
      <c r="A176" s="2" t="s">
        <v>556</v>
      </c>
      <c r="B176" s="2" t="str">
        <f>VLOOKUP(A176,'Auth Info'!A:B,2,FALSE)</f>
        <v>Aylesbury Vale</v>
      </c>
      <c r="C176" s="14" t="str">
        <f>VLOOKUP($A176,'Auth Info'!$A:$G,3,FALSE)</f>
        <v>Buckinghamshire</v>
      </c>
      <c r="D176" s="121" t="str">
        <f>VLOOKUP($A176,'Auth Info'!$A:$G,4,FALSE)</f>
        <v>Rural-50</v>
      </c>
      <c r="E176" s="121" t="str">
        <f>VLOOKUP($A176,'Auth Info'!$A:$G,5,FALSE)</f>
        <v>Predominantly Rural</v>
      </c>
      <c r="F176" s="14" t="str">
        <f>VLOOKUP($A176,'Auth Info'!$A:$G,6,FALSE)</f>
        <v>District</v>
      </c>
      <c r="G176" s="14" t="str">
        <f>VLOOKUP($A176,'Auth Info'!$A:$G,7,FALSE)</f>
        <v>Lower</v>
      </c>
      <c r="H176" s="65">
        <f>VLOOKUP(A176,'1'!F:H,2,FALSE)</f>
        <v>511.7</v>
      </c>
      <c r="I176" s="66">
        <f t="shared" si="117"/>
        <v>158</v>
      </c>
      <c r="J176" s="67" t="str">
        <f t="shared" si="98"/>
        <v/>
      </c>
      <c r="K176" s="66" t="str">
        <f t="shared" si="99"/>
        <v/>
      </c>
      <c r="L176" s="67" t="str">
        <f t="shared" si="100"/>
        <v/>
      </c>
      <c r="M176" s="66" t="str">
        <f t="shared" si="101"/>
        <v/>
      </c>
      <c r="N176" s="60"/>
      <c r="O176" s="189">
        <f t="shared" si="118"/>
        <v>0.64400000000000002</v>
      </c>
      <c r="P176" s="74">
        <f t="shared" si="119"/>
        <v>155</v>
      </c>
      <c r="Q176" s="75" t="str">
        <f t="shared" si="102"/>
        <v/>
      </c>
      <c r="R176" s="74" t="str">
        <f t="shared" si="103"/>
        <v/>
      </c>
      <c r="S176" s="75" t="str">
        <f t="shared" si="104"/>
        <v/>
      </c>
      <c r="T176" s="74" t="str">
        <f t="shared" si="105"/>
        <v/>
      </c>
      <c r="U176" s="60"/>
      <c r="V176" s="80">
        <f>VLOOKUP(A176,'3'!A:C,3,FALSE)/100</f>
        <v>1.9E-2</v>
      </c>
      <c r="W176" s="81">
        <f t="shared" si="120"/>
        <v>151</v>
      </c>
      <c r="X176" s="82" t="str">
        <f t="shared" si="106"/>
        <v/>
      </c>
      <c r="Y176" s="81" t="str">
        <f t="shared" si="107"/>
        <v/>
      </c>
      <c r="Z176" s="82" t="str">
        <f t="shared" si="108"/>
        <v/>
      </c>
      <c r="AA176" s="81" t="str">
        <f t="shared" si="109"/>
        <v/>
      </c>
      <c r="AB176" s="60"/>
      <c r="AC176" s="87">
        <f>VLOOKUP(A176,'4'!A:E,4,FALSE)/100</f>
        <v>0.20899999999999999</v>
      </c>
      <c r="AD176" s="88">
        <f t="shared" si="127"/>
        <v>133</v>
      </c>
      <c r="AE176" s="89" t="str">
        <f t="shared" si="110"/>
        <v/>
      </c>
      <c r="AF176" s="88" t="str">
        <f t="shared" si="121"/>
        <v/>
      </c>
      <c r="AG176" s="89" t="str">
        <f t="shared" si="111"/>
        <v/>
      </c>
      <c r="AH176" s="88" t="str">
        <f t="shared" si="122"/>
        <v/>
      </c>
      <c r="AJ176" s="62">
        <f t="shared" si="123"/>
        <v>523</v>
      </c>
      <c r="AK176" s="59">
        <f t="shared" si="124"/>
        <v>161</v>
      </c>
      <c r="AM176" s="42" t="s">
        <v>169</v>
      </c>
      <c r="AN176" s="43" t="s">
        <v>291</v>
      </c>
      <c r="AO176" s="44">
        <v>19540</v>
      </c>
      <c r="AP176" s="44">
        <v>176000</v>
      </c>
      <c r="AQ176" s="40">
        <f t="shared" si="125"/>
        <v>0.11102272727272727</v>
      </c>
      <c r="AR176" s="46">
        <f t="shared" si="126"/>
        <v>59</v>
      </c>
      <c r="AS176" s="47" t="str">
        <f t="shared" si="112"/>
        <v/>
      </c>
      <c r="AT176" s="46" t="str">
        <f t="shared" si="113"/>
        <v/>
      </c>
      <c r="AU176" s="47" t="str">
        <f t="shared" si="114"/>
        <v/>
      </c>
      <c r="AV176" s="46" t="str">
        <f t="shared" si="115"/>
        <v/>
      </c>
      <c r="AX176" s="116" t="s">
        <v>291</v>
      </c>
      <c r="AY176" s="97">
        <v>174400</v>
      </c>
      <c r="AZ176" s="98">
        <v>100</v>
      </c>
      <c r="BA176" s="97">
        <v>112200</v>
      </c>
      <c r="BB176" s="98">
        <v>64.400000000000006</v>
      </c>
      <c r="BC176" s="187" t="b">
        <f t="shared" si="116"/>
        <v>1</v>
      </c>
    </row>
    <row r="177" spans="1:55" x14ac:dyDescent="0.2">
      <c r="A177" s="2" t="s">
        <v>557</v>
      </c>
      <c r="B177" s="2" t="str">
        <f>VLOOKUP(A177,'Auth Info'!A:B,2,FALSE)</f>
        <v>Babergh</v>
      </c>
      <c r="C177" s="14" t="str">
        <f>VLOOKUP($A177,'Auth Info'!$A:$G,3,FALSE)</f>
        <v>Suffolk</v>
      </c>
      <c r="D177" s="121" t="str">
        <f>VLOOKUP($A177,'Auth Info'!$A:$G,4,FALSE)</f>
        <v>Rural-80</v>
      </c>
      <c r="E177" s="121" t="str">
        <f>VLOOKUP($A177,'Auth Info'!$A:$G,5,FALSE)</f>
        <v>Predominantly Rural</v>
      </c>
      <c r="F177" s="14" t="str">
        <f>VLOOKUP($A177,'Auth Info'!$A:$G,6,FALSE)</f>
        <v>District</v>
      </c>
      <c r="G177" s="14" t="str">
        <f>VLOOKUP($A177,'Auth Info'!$A:$G,7,FALSE)</f>
        <v>Lower</v>
      </c>
      <c r="H177" s="65">
        <f>VLOOKUP(A177,'1'!F:H,2,FALSE)</f>
        <v>449.6</v>
      </c>
      <c r="I177" s="66">
        <f t="shared" si="117"/>
        <v>74</v>
      </c>
      <c r="J177" s="67">
        <f t="shared" si="98"/>
        <v>449.6</v>
      </c>
      <c r="K177" s="66">
        <f t="shared" si="99"/>
        <v>27</v>
      </c>
      <c r="L177" s="67" t="str">
        <f t="shared" si="100"/>
        <v/>
      </c>
      <c r="M177" s="66" t="str">
        <f t="shared" si="101"/>
        <v/>
      </c>
      <c r="N177" s="60"/>
      <c r="O177" s="189">
        <f t="shared" si="118"/>
        <v>0.59499999999999997</v>
      </c>
      <c r="P177" s="74">
        <f t="shared" si="119"/>
        <v>20</v>
      </c>
      <c r="Q177" s="75">
        <f t="shared" si="102"/>
        <v>0.59499999999999997</v>
      </c>
      <c r="R177" s="74">
        <f t="shared" si="103"/>
        <v>10</v>
      </c>
      <c r="S177" s="75" t="str">
        <f t="shared" si="104"/>
        <v/>
      </c>
      <c r="T177" s="74" t="str">
        <f t="shared" si="105"/>
        <v/>
      </c>
      <c r="U177" s="60"/>
      <c r="V177" s="80">
        <f>VLOOKUP(A177,'3'!A:C,3,FALSE)/100</f>
        <v>2.2000000000000002E-2</v>
      </c>
      <c r="W177" s="81">
        <f t="shared" si="120"/>
        <v>118</v>
      </c>
      <c r="X177" s="82">
        <f t="shared" si="106"/>
        <v>2.2000000000000002E-2</v>
      </c>
      <c r="Y177" s="81">
        <f t="shared" si="107"/>
        <v>16</v>
      </c>
      <c r="Z177" s="82" t="str">
        <f t="shared" si="108"/>
        <v/>
      </c>
      <c r="AA177" s="81" t="str">
        <f t="shared" si="109"/>
        <v/>
      </c>
      <c r="AB177" s="60"/>
      <c r="AC177" s="87">
        <f>VLOOKUP(A177,'4'!A:E,4,FALSE)/100</f>
        <v>0.184</v>
      </c>
      <c r="AD177" s="88">
        <f t="shared" si="127"/>
        <v>163</v>
      </c>
      <c r="AE177" s="89">
        <f t="shared" si="110"/>
        <v>0.184</v>
      </c>
      <c r="AF177" s="88">
        <f t="shared" si="121"/>
        <v>38</v>
      </c>
      <c r="AG177" s="89" t="str">
        <f t="shared" si="111"/>
        <v/>
      </c>
      <c r="AH177" s="88" t="str">
        <f t="shared" si="122"/>
        <v/>
      </c>
      <c r="AJ177" s="62">
        <f t="shared" si="123"/>
        <v>406</v>
      </c>
      <c r="AK177" s="59">
        <f t="shared" si="124"/>
        <v>106</v>
      </c>
      <c r="AM177" s="42" t="s">
        <v>169</v>
      </c>
      <c r="AN177" s="43" t="s">
        <v>284</v>
      </c>
      <c r="AO177" s="44">
        <v>5309</v>
      </c>
      <c r="AP177" s="44">
        <v>87000</v>
      </c>
      <c r="AQ177" s="40">
        <f t="shared" si="125"/>
        <v>6.1022988505747125E-2</v>
      </c>
      <c r="AR177" s="46">
        <f t="shared" si="126"/>
        <v>194</v>
      </c>
      <c r="AS177" s="47">
        <f t="shared" si="112"/>
        <v>6.1022988505747125E-2</v>
      </c>
      <c r="AT177" s="46">
        <f t="shared" si="113"/>
        <v>49</v>
      </c>
      <c r="AU177" s="47" t="str">
        <f t="shared" si="114"/>
        <v/>
      </c>
      <c r="AV177" s="46" t="str">
        <f t="shared" si="115"/>
        <v/>
      </c>
      <c r="AX177" s="116" t="s">
        <v>284</v>
      </c>
      <c r="AY177" s="97">
        <v>85600</v>
      </c>
      <c r="AZ177" s="98">
        <v>100</v>
      </c>
      <c r="BA177" s="97">
        <v>50900</v>
      </c>
      <c r="BB177" s="98">
        <v>59.5</v>
      </c>
      <c r="BC177" s="187" t="b">
        <f t="shared" si="116"/>
        <v>1</v>
      </c>
    </row>
    <row r="178" spans="1:55" x14ac:dyDescent="0.2">
      <c r="A178" s="2" t="s">
        <v>564</v>
      </c>
      <c r="B178" s="2" t="str">
        <f>VLOOKUP(A178,'Auth Info'!A:B,2,FALSE)</f>
        <v>Barrow-in-Furness</v>
      </c>
      <c r="C178" s="14" t="str">
        <f>VLOOKUP($A178,'Auth Info'!$A:$G,3,FALSE)</f>
        <v>Cumbria</v>
      </c>
      <c r="D178" s="121" t="str">
        <f>VLOOKUP($A178,'Auth Info'!$A:$G,4,FALSE)</f>
        <v>OU</v>
      </c>
      <c r="E178" s="121" t="str">
        <f>VLOOKUP($A178,'Auth Info'!$A:$G,5,FALSE)</f>
        <v>U</v>
      </c>
      <c r="F178" s="14" t="str">
        <f>VLOOKUP($A178,'Auth Info'!$A:$G,6,FALSE)</f>
        <v>District</v>
      </c>
      <c r="G178" s="14" t="str">
        <f>VLOOKUP($A178,'Auth Info'!$A:$G,7,FALSE)</f>
        <v>Lower</v>
      </c>
      <c r="H178" s="65">
        <f>VLOOKUP(A178,'1'!F:H,2,FALSE)</f>
        <v>507</v>
      </c>
      <c r="I178" s="66">
        <f t="shared" si="117"/>
        <v>151</v>
      </c>
      <c r="J178" s="67" t="str">
        <f t="shared" si="98"/>
        <v/>
      </c>
      <c r="K178" s="66" t="str">
        <f t="shared" si="99"/>
        <v/>
      </c>
      <c r="L178" s="67">
        <f t="shared" si="100"/>
        <v>507</v>
      </c>
      <c r="M178" s="66">
        <f t="shared" si="101"/>
        <v>5</v>
      </c>
      <c r="N178" s="60"/>
      <c r="O178" s="189">
        <f t="shared" si="118"/>
        <v>0.63200000000000001</v>
      </c>
      <c r="P178" s="74">
        <f t="shared" si="119"/>
        <v>111</v>
      </c>
      <c r="Q178" s="75" t="str">
        <f t="shared" si="102"/>
        <v/>
      </c>
      <c r="R178" s="74" t="str">
        <f t="shared" si="103"/>
        <v/>
      </c>
      <c r="S178" s="75">
        <f t="shared" si="104"/>
        <v>0.63200000000000001</v>
      </c>
      <c r="T178" s="74">
        <f t="shared" si="105"/>
        <v>4</v>
      </c>
      <c r="U178" s="60"/>
      <c r="V178" s="80">
        <f>VLOOKUP(A178,'3'!A:C,3,FALSE)/100</f>
        <v>0.04</v>
      </c>
      <c r="W178" s="81">
        <f t="shared" si="120"/>
        <v>20</v>
      </c>
      <c r="X178" s="82" t="str">
        <f t="shared" si="106"/>
        <v/>
      </c>
      <c r="Y178" s="81" t="str">
        <f t="shared" si="107"/>
        <v/>
      </c>
      <c r="Z178" s="82">
        <f t="shared" si="108"/>
        <v>0.04</v>
      </c>
      <c r="AA178" s="81">
        <f t="shared" si="109"/>
        <v>1</v>
      </c>
      <c r="AB178" s="60"/>
      <c r="AC178" s="87">
        <f>VLOOKUP(A178,'4'!A:E,4,FALSE)/100</f>
        <v>0.20399999999999999</v>
      </c>
      <c r="AD178" s="88">
        <f t="shared" si="127"/>
        <v>141</v>
      </c>
      <c r="AE178" s="89" t="str">
        <f t="shared" si="110"/>
        <v/>
      </c>
      <c r="AF178" s="88" t="str">
        <f t="shared" si="121"/>
        <v/>
      </c>
      <c r="AG178" s="89">
        <f t="shared" si="111"/>
        <v>0.20399999999999999</v>
      </c>
      <c r="AH178" s="88">
        <f t="shared" si="122"/>
        <v>4</v>
      </c>
      <c r="AJ178" s="62">
        <f t="shared" si="123"/>
        <v>347</v>
      </c>
      <c r="AK178" s="59">
        <f t="shared" si="124"/>
        <v>72</v>
      </c>
      <c r="AM178" s="42" t="s">
        <v>169</v>
      </c>
      <c r="AN178" s="43" t="s">
        <v>171</v>
      </c>
      <c r="AO178" s="44">
        <v>7880</v>
      </c>
      <c r="AP178" s="44">
        <v>71800</v>
      </c>
      <c r="AQ178" s="40">
        <f t="shared" si="125"/>
        <v>0.10974930362116991</v>
      </c>
      <c r="AR178" s="46">
        <f t="shared" si="126"/>
        <v>65</v>
      </c>
      <c r="AS178" s="47" t="str">
        <f t="shared" si="112"/>
        <v/>
      </c>
      <c r="AT178" s="46" t="str">
        <f t="shared" si="113"/>
        <v/>
      </c>
      <c r="AU178" s="47">
        <f t="shared" si="114"/>
        <v>0.10974930362116991</v>
      </c>
      <c r="AV178" s="46">
        <f t="shared" si="115"/>
        <v>2</v>
      </c>
      <c r="AX178" s="116" t="s">
        <v>171</v>
      </c>
      <c r="AY178" s="97">
        <v>70700</v>
      </c>
      <c r="AZ178" s="98">
        <v>100</v>
      </c>
      <c r="BA178" s="97">
        <v>44600</v>
      </c>
      <c r="BB178" s="98">
        <v>63.2</v>
      </c>
      <c r="BC178" s="187" t="b">
        <f t="shared" si="116"/>
        <v>1</v>
      </c>
    </row>
    <row r="179" spans="1:55" x14ac:dyDescent="0.2">
      <c r="A179" s="2" t="s">
        <v>565</v>
      </c>
      <c r="B179" s="2" t="str">
        <f>VLOOKUP(A179,'Auth Info'!A:B,2,FALSE)</f>
        <v>Basildon</v>
      </c>
      <c r="C179" s="14" t="str">
        <f>VLOOKUP($A179,'Auth Info'!$A:$G,3,FALSE)</f>
        <v>Essex</v>
      </c>
      <c r="D179" s="121" t="str">
        <f>VLOOKUP($A179,'Auth Info'!$A:$G,4,FALSE)</f>
        <v>OU</v>
      </c>
      <c r="E179" s="121" t="str">
        <f>VLOOKUP($A179,'Auth Info'!$A:$G,5,FALSE)</f>
        <v>U</v>
      </c>
      <c r="F179" s="14" t="str">
        <f>VLOOKUP($A179,'Auth Info'!$A:$G,6,FALSE)</f>
        <v>District</v>
      </c>
      <c r="G179" s="14" t="str">
        <f>VLOOKUP($A179,'Auth Info'!$A:$G,7,FALSE)</f>
        <v>Lower</v>
      </c>
      <c r="H179" s="65">
        <f>VLOOKUP(A179,'1'!F:H,2,FALSE)</f>
        <v>529.4</v>
      </c>
      <c r="I179" s="66">
        <f t="shared" si="117"/>
        <v>171</v>
      </c>
      <c r="J179" s="67" t="str">
        <f t="shared" si="98"/>
        <v/>
      </c>
      <c r="K179" s="66" t="str">
        <f t="shared" si="99"/>
        <v/>
      </c>
      <c r="L179" s="67" t="str">
        <f t="shared" si="100"/>
        <v/>
      </c>
      <c r="M179" s="66" t="str">
        <f t="shared" si="101"/>
        <v/>
      </c>
      <c r="N179" s="60"/>
      <c r="O179" s="189">
        <f t="shared" si="118"/>
        <v>0.64200000000000002</v>
      </c>
      <c r="P179" s="74">
        <f t="shared" si="119"/>
        <v>149</v>
      </c>
      <c r="Q179" s="75" t="str">
        <f t="shared" si="102"/>
        <v/>
      </c>
      <c r="R179" s="74" t="str">
        <f t="shared" si="103"/>
        <v/>
      </c>
      <c r="S179" s="75" t="str">
        <f t="shared" si="104"/>
        <v/>
      </c>
      <c r="T179" s="74" t="str">
        <f t="shared" si="105"/>
        <v/>
      </c>
      <c r="U179" s="60"/>
      <c r="V179" s="80">
        <f>VLOOKUP(A179,'3'!A:C,3,FALSE)/100</f>
        <v>3.7999999999999999E-2</v>
      </c>
      <c r="W179" s="81">
        <f t="shared" si="120"/>
        <v>27</v>
      </c>
      <c r="X179" s="82" t="str">
        <f t="shared" si="106"/>
        <v/>
      </c>
      <c r="Y179" s="81" t="str">
        <f t="shared" si="107"/>
        <v/>
      </c>
      <c r="Z179" s="82" t="str">
        <f t="shared" si="108"/>
        <v/>
      </c>
      <c r="AA179" s="81" t="str">
        <f t="shared" si="109"/>
        <v/>
      </c>
      <c r="AB179" s="60"/>
      <c r="AC179" s="87">
        <f>VLOOKUP(A179,'4'!A:E,4,FALSE)/100</f>
        <v>0.27100000000000002</v>
      </c>
      <c r="AD179" s="88">
        <f t="shared" si="127"/>
        <v>52</v>
      </c>
      <c r="AE179" s="89" t="str">
        <f t="shared" si="110"/>
        <v/>
      </c>
      <c r="AF179" s="88" t="str">
        <f t="shared" si="121"/>
        <v/>
      </c>
      <c r="AG179" s="89" t="str">
        <f t="shared" si="111"/>
        <v/>
      </c>
      <c r="AH179" s="88" t="str">
        <f t="shared" si="122"/>
        <v/>
      </c>
      <c r="AJ179" s="62">
        <f t="shared" si="123"/>
        <v>417</v>
      </c>
      <c r="AK179" s="59">
        <f t="shared" si="124"/>
        <v>112</v>
      </c>
      <c r="AM179" s="42" t="s">
        <v>169</v>
      </c>
      <c r="AN179" s="43" t="s">
        <v>255</v>
      </c>
      <c r="AO179" s="44">
        <v>18784</v>
      </c>
      <c r="AP179" s="44">
        <v>172600</v>
      </c>
      <c r="AQ179" s="40">
        <f t="shared" si="125"/>
        <v>0.10882966396292004</v>
      </c>
      <c r="AR179" s="46">
        <f t="shared" si="126"/>
        <v>70</v>
      </c>
      <c r="AS179" s="47" t="str">
        <f t="shared" si="112"/>
        <v/>
      </c>
      <c r="AT179" s="46" t="str">
        <f t="shared" si="113"/>
        <v/>
      </c>
      <c r="AU179" s="47" t="str">
        <f t="shared" si="114"/>
        <v/>
      </c>
      <c r="AV179" s="46" t="str">
        <f t="shared" si="115"/>
        <v/>
      </c>
      <c r="AX179" s="116" t="s">
        <v>255</v>
      </c>
      <c r="AY179" s="97">
        <v>175200</v>
      </c>
      <c r="AZ179" s="98">
        <v>100</v>
      </c>
      <c r="BA179" s="97">
        <v>112500</v>
      </c>
      <c r="BB179" s="98">
        <v>64.2</v>
      </c>
      <c r="BC179" s="187" t="b">
        <f t="shared" si="116"/>
        <v>1</v>
      </c>
    </row>
    <row r="180" spans="1:55" x14ac:dyDescent="0.2">
      <c r="A180" s="2" t="s">
        <v>566</v>
      </c>
      <c r="B180" s="2" t="str">
        <f>VLOOKUP(A180,'Auth Info'!A:B,2,FALSE)</f>
        <v>Basingstoke and Deane</v>
      </c>
      <c r="C180" s="14" t="str">
        <f>VLOOKUP($A180,'Auth Info'!$A:$G,3,FALSE)</f>
        <v>Hampshire</v>
      </c>
      <c r="D180" s="121" t="str">
        <f>VLOOKUP($A180,'Auth Info'!$A:$G,4,FALSE)</f>
        <v>Significant Rural</v>
      </c>
      <c r="E180" s="121" t="str">
        <f>VLOOKUP($A180,'Auth Info'!$A:$G,5,FALSE)</f>
        <v>U</v>
      </c>
      <c r="F180" s="14" t="str">
        <f>VLOOKUP($A180,'Auth Info'!$A:$G,6,FALSE)</f>
        <v>District</v>
      </c>
      <c r="G180" s="14" t="str">
        <f>VLOOKUP($A180,'Auth Info'!$A:$G,7,FALSE)</f>
        <v>Lower</v>
      </c>
      <c r="H180" s="65">
        <f>VLOOKUP(A180,'1'!F:H,2,FALSE)</f>
        <v>560.29999999999995</v>
      </c>
      <c r="I180" s="66">
        <f t="shared" si="117"/>
        <v>181</v>
      </c>
      <c r="J180" s="67" t="str">
        <f t="shared" si="98"/>
        <v/>
      </c>
      <c r="K180" s="66" t="str">
        <f t="shared" si="99"/>
        <v/>
      </c>
      <c r="L180" s="67" t="str">
        <f t="shared" si="100"/>
        <v/>
      </c>
      <c r="M180" s="66" t="str">
        <f t="shared" si="101"/>
        <v/>
      </c>
      <c r="N180" s="60"/>
      <c r="O180" s="189">
        <f t="shared" si="118"/>
        <v>0.65700000000000003</v>
      </c>
      <c r="P180" s="74">
        <f t="shared" si="119"/>
        <v>182</v>
      </c>
      <c r="Q180" s="75" t="str">
        <f t="shared" si="102"/>
        <v/>
      </c>
      <c r="R180" s="74" t="str">
        <f t="shared" si="103"/>
        <v/>
      </c>
      <c r="S180" s="75" t="str">
        <f t="shared" si="104"/>
        <v/>
      </c>
      <c r="T180" s="74" t="str">
        <f t="shared" si="105"/>
        <v/>
      </c>
      <c r="U180" s="60"/>
      <c r="V180" s="80">
        <f>VLOOKUP(A180,'3'!A:C,3,FALSE)/100</f>
        <v>2.2000000000000002E-2</v>
      </c>
      <c r="W180" s="81">
        <f t="shared" si="120"/>
        <v>118</v>
      </c>
      <c r="X180" s="82" t="str">
        <f t="shared" si="106"/>
        <v/>
      </c>
      <c r="Y180" s="81" t="str">
        <f t="shared" si="107"/>
        <v/>
      </c>
      <c r="Z180" s="82" t="str">
        <f t="shared" si="108"/>
        <v/>
      </c>
      <c r="AA180" s="81" t="str">
        <f t="shared" si="109"/>
        <v/>
      </c>
      <c r="AB180" s="60"/>
      <c r="AC180" s="87">
        <f>VLOOKUP(A180,'4'!A:E,4,FALSE)/100</f>
        <v>0.22899999999999998</v>
      </c>
      <c r="AD180" s="88">
        <f t="shared" si="127"/>
        <v>105</v>
      </c>
      <c r="AE180" s="89" t="str">
        <f t="shared" si="110"/>
        <v/>
      </c>
      <c r="AF180" s="88" t="str">
        <f t="shared" si="121"/>
        <v/>
      </c>
      <c r="AG180" s="89" t="str">
        <f t="shared" si="111"/>
        <v/>
      </c>
      <c r="AH180" s="88" t="str">
        <f t="shared" si="122"/>
        <v/>
      </c>
      <c r="AJ180" s="62">
        <f t="shared" si="123"/>
        <v>589</v>
      </c>
      <c r="AK180" s="59">
        <f t="shared" si="124"/>
        <v>193</v>
      </c>
      <c r="AM180" s="42" t="s">
        <v>169</v>
      </c>
      <c r="AN180" s="43" t="s">
        <v>300</v>
      </c>
      <c r="AO180" s="44">
        <v>15037</v>
      </c>
      <c r="AP180" s="44">
        <v>161700</v>
      </c>
      <c r="AQ180" s="40">
        <f t="shared" si="125"/>
        <v>9.299319727891156E-2</v>
      </c>
      <c r="AR180" s="46">
        <f t="shared" si="126"/>
        <v>108</v>
      </c>
      <c r="AS180" s="47" t="str">
        <f t="shared" si="112"/>
        <v/>
      </c>
      <c r="AT180" s="46" t="str">
        <f t="shared" si="113"/>
        <v/>
      </c>
      <c r="AU180" s="47" t="str">
        <f t="shared" si="114"/>
        <v/>
      </c>
      <c r="AV180" s="46" t="str">
        <f t="shared" si="115"/>
        <v/>
      </c>
      <c r="AX180" s="116" t="s">
        <v>300</v>
      </c>
      <c r="AY180" s="97">
        <v>165100</v>
      </c>
      <c r="AZ180" s="98">
        <v>100</v>
      </c>
      <c r="BA180" s="97">
        <v>108500</v>
      </c>
      <c r="BB180" s="98">
        <v>65.7</v>
      </c>
      <c r="BC180" s="187" t="b">
        <f t="shared" si="116"/>
        <v>1</v>
      </c>
    </row>
    <row r="181" spans="1:55" x14ac:dyDescent="0.2">
      <c r="A181" s="2" t="s">
        <v>567</v>
      </c>
      <c r="B181" s="2" t="str">
        <f>VLOOKUP(A181,'Auth Info'!A:B,2,FALSE)</f>
        <v>Bassetlaw</v>
      </c>
      <c r="C181" s="14" t="str">
        <f>VLOOKUP($A181,'Auth Info'!$A:$G,3,FALSE)</f>
        <v>Nottinghamshire</v>
      </c>
      <c r="D181" s="121" t="str">
        <f>VLOOKUP($A181,'Auth Info'!$A:$G,4,FALSE)</f>
        <v>Rural-50</v>
      </c>
      <c r="E181" s="121" t="str">
        <f>VLOOKUP($A181,'Auth Info'!$A:$G,5,FALSE)</f>
        <v>Predominantly Rural</v>
      </c>
      <c r="F181" s="14" t="str">
        <f>VLOOKUP($A181,'Auth Info'!$A:$G,6,FALSE)</f>
        <v>District</v>
      </c>
      <c r="G181" s="14" t="str">
        <f>VLOOKUP($A181,'Auth Info'!$A:$G,7,FALSE)</f>
        <v>Lower</v>
      </c>
      <c r="H181" s="65">
        <f>VLOOKUP(A181,'1'!F:H,2,FALSE)</f>
        <v>440.1</v>
      </c>
      <c r="I181" s="66">
        <f t="shared" si="117"/>
        <v>59</v>
      </c>
      <c r="J181" s="67" t="str">
        <f t="shared" si="98"/>
        <v/>
      </c>
      <c r="K181" s="66" t="str">
        <f t="shared" si="99"/>
        <v/>
      </c>
      <c r="L181" s="67" t="str">
        <f t="shared" si="100"/>
        <v/>
      </c>
      <c r="M181" s="66" t="str">
        <f t="shared" si="101"/>
        <v/>
      </c>
      <c r="N181" s="60"/>
      <c r="O181" s="189">
        <f t="shared" si="118"/>
        <v>0.63400000000000001</v>
      </c>
      <c r="P181" s="74">
        <f t="shared" si="119"/>
        <v>116</v>
      </c>
      <c r="Q181" s="75" t="str">
        <f t="shared" si="102"/>
        <v/>
      </c>
      <c r="R181" s="74" t="str">
        <f t="shared" si="103"/>
        <v/>
      </c>
      <c r="S181" s="75" t="str">
        <f t="shared" si="104"/>
        <v/>
      </c>
      <c r="T181" s="74" t="str">
        <f t="shared" si="105"/>
        <v/>
      </c>
      <c r="U181" s="60"/>
      <c r="V181" s="80">
        <f>VLOOKUP(A181,'3'!A:C,3,FALSE)/100</f>
        <v>3.2000000000000001E-2</v>
      </c>
      <c r="W181" s="81">
        <f t="shared" si="120"/>
        <v>52</v>
      </c>
      <c r="X181" s="82" t="str">
        <f t="shared" si="106"/>
        <v/>
      </c>
      <c r="Y181" s="81" t="str">
        <f t="shared" si="107"/>
        <v/>
      </c>
      <c r="Z181" s="82" t="str">
        <f t="shared" si="108"/>
        <v/>
      </c>
      <c r="AA181" s="81" t="str">
        <f t="shared" si="109"/>
        <v/>
      </c>
      <c r="AB181" s="60"/>
      <c r="AC181" s="87">
        <f>VLOOKUP(A181,'4'!A:E,4,FALSE)/100</f>
        <v>0.22600000000000001</v>
      </c>
      <c r="AD181" s="88">
        <f t="shared" si="127"/>
        <v>107</v>
      </c>
      <c r="AE181" s="89" t="str">
        <f t="shared" si="110"/>
        <v/>
      </c>
      <c r="AF181" s="88" t="str">
        <f t="shared" si="121"/>
        <v/>
      </c>
      <c r="AG181" s="89" t="str">
        <f t="shared" si="111"/>
        <v/>
      </c>
      <c r="AH181" s="88" t="str">
        <f t="shared" si="122"/>
        <v/>
      </c>
      <c r="AJ181" s="62">
        <f t="shared" si="123"/>
        <v>308</v>
      </c>
      <c r="AK181" s="59">
        <f t="shared" si="124"/>
        <v>49</v>
      </c>
      <c r="AM181" s="42" t="s">
        <v>169</v>
      </c>
      <c r="AN181" s="43" t="s">
        <v>225</v>
      </c>
      <c r="AO181" s="44">
        <v>11733</v>
      </c>
      <c r="AP181" s="44">
        <v>112200</v>
      </c>
      <c r="AQ181" s="40">
        <f t="shared" si="125"/>
        <v>0.10457219251336898</v>
      </c>
      <c r="AR181" s="46">
        <f t="shared" si="126"/>
        <v>81</v>
      </c>
      <c r="AS181" s="47" t="str">
        <f t="shared" si="112"/>
        <v/>
      </c>
      <c r="AT181" s="46" t="str">
        <f t="shared" si="113"/>
        <v/>
      </c>
      <c r="AU181" s="47" t="str">
        <f t="shared" si="114"/>
        <v/>
      </c>
      <c r="AV181" s="46" t="str">
        <f t="shared" si="115"/>
        <v/>
      </c>
      <c r="AX181" s="116" t="s">
        <v>225</v>
      </c>
      <c r="AY181" s="97">
        <v>111800</v>
      </c>
      <c r="AZ181" s="98">
        <v>100</v>
      </c>
      <c r="BA181" s="97">
        <v>70900</v>
      </c>
      <c r="BB181" s="98">
        <v>63.4</v>
      </c>
      <c r="BC181" s="187" t="b">
        <f t="shared" si="116"/>
        <v>1</v>
      </c>
    </row>
    <row r="182" spans="1:55" x14ac:dyDescent="0.2">
      <c r="A182" s="2" t="s">
        <v>576</v>
      </c>
      <c r="B182" s="2" t="str">
        <f>VLOOKUP(A182,'Auth Info'!A:B,2,FALSE)</f>
        <v>Blaby</v>
      </c>
      <c r="C182" s="14" t="str">
        <f>VLOOKUP($A182,'Auth Info'!$A:$G,3,FALSE)</f>
        <v>Leicestershire</v>
      </c>
      <c r="D182" s="121" t="str">
        <f>VLOOKUP($A182,'Auth Info'!$A:$G,4,FALSE)</f>
        <v>LU</v>
      </c>
      <c r="E182" s="121" t="str">
        <f>VLOOKUP($A182,'Auth Info'!$A:$G,5,FALSE)</f>
        <v>U</v>
      </c>
      <c r="F182" s="14" t="str">
        <f>VLOOKUP($A182,'Auth Info'!$A:$G,6,FALSE)</f>
        <v>District</v>
      </c>
      <c r="G182" s="14" t="str">
        <f>VLOOKUP($A182,'Auth Info'!$A:$G,7,FALSE)</f>
        <v>Lower</v>
      </c>
      <c r="H182" s="65">
        <f>VLOOKUP(A182,'1'!F:H,2,FALSE)</f>
        <v>499.6</v>
      </c>
      <c r="I182" s="66">
        <f t="shared" si="117"/>
        <v>145</v>
      </c>
      <c r="J182" s="67" t="str">
        <f t="shared" si="98"/>
        <v/>
      </c>
      <c r="K182" s="66" t="str">
        <f t="shared" si="99"/>
        <v/>
      </c>
      <c r="L182" s="67" t="str">
        <f t="shared" si="100"/>
        <v/>
      </c>
      <c r="M182" s="66" t="str">
        <f t="shared" si="101"/>
        <v/>
      </c>
      <c r="N182" s="60"/>
      <c r="O182" s="189">
        <f t="shared" si="118"/>
        <v>0.63300000000000001</v>
      </c>
      <c r="P182" s="74">
        <f t="shared" si="119"/>
        <v>113</v>
      </c>
      <c r="Q182" s="75" t="str">
        <f t="shared" si="102"/>
        <v/>
      </c>
      <c r="R182" s="74" t="str">
        <f t="shared" si="103"/>
        <v/>
      </c>
      <c r="S182" s="75" t="str">
        <f t="shared" si="104"/>
        <v/>
      </c>
      <c r="T182" s="74" t="str">
        <f t="shared" si="105"/>
        <v/>
      </c>
      <c r="U182" s="60"/>
      <c r="V182" s="80">
        <f>VLOOKUP(A182,'3'!A:C,3,FALSE)/100</f>
        <v>2.1000000000000001E-2</v>
      </c>
      <c r="W182" s="81">
        <f t="shared" si="120"/>
        <v>129</v>
      </c>
      <c r="X182" s="82" t="str">
        <f t="shared" si="106"/>
        <v/>
      </c>
      <c r="Y182" s="81" t="str">
        <f t="shared" si="107"/>
        <v/>
      </c>
      <c r="Z182" s="82" t="str">
        <f t="shared" si="108"/>
        <v/>
      </c>
      <c r="AA182" s="81" t="str">
        <f t="shared" si="109"/>
        <v/>
      </c>
      <c r="AB182" s="60"/>
      <c r="AC182" s="87">
        <f>VLOOKUP(A182,'4'!A:E,4,FALSE)/100</f>
        <v>0.20100000000000001</v>
      </c>
      <c r="AD182" s="88">
        <f t="shared" si="127"/>
        <v>147</v>
      </c>
      <c r="AE182" s="89" t="str">
        <f t="shared" si="110"/>
        <v/>
      </c>
      <c r="AF182" s="88" t="str">
        <f t="shared" si="121"/>
        <v/>
      </c>
      <c r="AG182" s="89" t="str">
        <f t="shared" si="111"/>
        <v/>
      </c>
      <c r="AH182" s="88" t="str">
        <f t="shared" si="122"/>
        <v/>
      </c>
      <c r="AJ182" s="62">
        <f t="shared" si="123"/>
        <v>456</v>
      </c>
      <c r="AK182" s="59">
        <f t="shared" si="124"/>
        <v>133</v>
      </c>
      <c r="AM182" s="42" t="s">
        <v>169</v>
      </c>
      <c r="AN182" s="43" t="s">
        <v>203</v>
      </c>
      <c r="AO182" s="44">
        <v>10184</v>
      </c>
      <c r="AP182" s="44">
        <v>93400</v>
      </c>
      <c r="AQ182" s="40">
        <f t="shared" si="125"/>
        <v>0.10903640256959314</v>
      </c>
      <c r="AR182" s="46">
        <f t="shared" si="126"/>
        <v>69</v>
      </c>
      <c r="AS182" s="47" t="str">
        <f t="shared" si="112"/>
        <v/>
      </c>
      <c r="AT182" s="46" t="str">
        <f t="shared" si="113"/>
        <v/>
      </c>
      <c r="AU182" s="47" t="str">
        <f t="shared" si="114"/>
        <v/>
      </c>
      <c r="AV182" s="46" t="str">
        <f t="shared" si="115"/>
        <v/>
      </c>
      <c r="AX182" s="116" t="s">
        <v>203</v>
      </c>
      <c r="AY182" s="97">
        <v>94000</v>
      </c>
      <c r="AZ182" s="98">
        <v>100</v>
      </c>
      <c r="BA182" s="97">
        <v>59500</v>
      </c>
      <c r="BB182" s="98">
        <v>63.3</v>
      </c>
      <c r="BC182" s="187" t="b">
        <f t="shared" si="116"/>
        <v>1</v>
      </c>
    </row>
    <row r="183" spans="1:55" x14ac:dyDescent="0.2">
      <c r="A183" s="2" t="s">
        <v>583</v>
      </c>
      <c r="B183" s="2" t="str">
        <f>VLOOKUP(A183,'Auth Info'!A:B,2,FALSE)</f>
        <v>Bolsover</v>
      </c>
      <c r="C183" s="14" t="str">
        <f>VLOOKUP($A183,'Auth Info'!$A:$G,3,FALSE)</f>
        <v>Derbyshire</v>
      </c>
      <c r="D183" s="121" t="str">
        <f>VLOOKUP($A183,'Auth Info'!$A:$G,4,FALSE)</f>
        <v>Significant Rural</v>
      </c>
      <c r="E183" s="121" t="str">
        <f>VLOOKUP($A183,'Auth Info'!$A:$G,5,FALSE)</f>
        <v>U</v>
      </c>
      <c r="F183" s="14" t="str">
        <f>VLOOKUP($A183,'Auth Info'!$A:$G,6,FALSE)</f>
        <v>District</v>
      </c>
      <c r="G183" s="14" t="str">
        <f>VLOOKUP($A183,'Auth Info'!$A:$G,7,FALSE)</f>
        <v>Lower</v>
      </c>
      <c r="H183" s="65">
        <f>VLOOKUP(A183,'1'!F:H,2,FALSE)</f>
        <v>423.3</v>
      </c>
      <c r="I183" s="66">
        <f t="shared" si="117"/>
        <v>40</v>
      </c>
      <c r="J183" s="67" t="str">
        <f t="shared" si="98"/>
        <v/>
      </c>
      <c r="K183" s="66" t="str">
        <f t="shared" si="99"/>
        <v/>
      </c>
      <c r="L183" s="67" t="str">
        <f t="shared" si="100"/>
        <v/>
      </c>
      <c r="M183" s="66" t="str">
        <f t="shared" si="101"/>
        <v/>
      </c>
      <c r="N183" s="60"/>
      <c r="O183" s="189">
        <f t="shared" si="118"/>
        <v>0.63600000000000001</v>
      </c>
      <c r="P183" s="74">
        <f t="shared" si="119"/>
        <v>126</v>
      </c>
      <c r="Q183" s="75" t="str">
        <f t="shared" si="102"/>
        <v/>
      </c>
      <c r="R183" s="74" t="str">
        <f t="shared" si="103"/>
        <v/>
      </c>
      <c r="S183" s="75" t="str">
        <f t="shared" si="104"/>
        <v/>
      </c>
      <c r="T183" s="74" t="str">
        <f t="shared" si="105"/>
        <v/>
      </c>
      <c r="U183" s="60"/>
      <c r="V183" s="80">
        <f>VLOOKUP(A183,'3'!A:C,3,FALSE)/100</f>
        <v>3.9E-2</v>
      </c>
      <c r="W183" s="81">
        <f t="shared" si="120"/>
        <v>24</v>
      </c>
      <c r="X183" s="82" t="str">
        <f t="shared" si="106"/>
        <v/>
      </c>
      <c r="Y183" s="81" t="str">
        <f t="shared" si="107"/>
        <v/>
      </c>
      <c r="Z183" s="82" t="str">
        <f t="shared" si="108"/>
        <v/>
      </c>
      <c r="AA183" s="81" t="str">
        <f t="shared" si="109"/>
        <v/>
      </c>
      <c r="AB183" s="60"/>
      <c r="AC183" s="87">
        <f>VLOOKUP(A183,'4'!A:E,4,FALSE)/100</f>
        <v>0.28000000000000003</v>
      </c>
      <c r="AD183" s="88">
        <f t="shared" si="127"/>
        <v>44</v>
      </c>
      <c r="AE183" s="89" t="str">
        <f t="shared" si="110"/>
        <v/>
      </c>
      <c r="AF183" s="88" t="str">
        <f t="shared" si="121"/>
        <v/>
      </c>
      <c r="AG183" s="89" t="str">
        <f t="shared" si="111"/>
        <v/>
      </c>
      <c r="AH183" s="88" t="str">
        <f t="shared" si="122"/>
        <v/>
      </c>
      <c r="AJ183" s="62">
        <f t="shared" si="123"/>
        <v>326</v>
      </c>
      <c r="AK183" s="59">
        <f t="shared" si="124"/>
        <v>61</v>
      </c>
      <c r="AM183" s="42" t="s">
        <v>169</v>
      </c>
      <c r="AN183" s="43" t="s">
        <v>196</v>
      </c>
      <c r="AO183" s="44">
        <v>6310</v>
      </c>
      <c r="AP183" s="44">
        <v>74300</v>
      </c>
      <c r="AQ183" s="40">
        <f t="shared" si="125"/>
        <v>8.4925975773889634E-2</v>
      </c>
      <c r="AR183" s="46">
        <f t="shared" si="126"/>
        <v>136</v>
      </c>
      <c r="AS183" s="47" t="str">
        <f t="shared" si="112"/>
        <v/>
      </c>
      <c r="AT183" s="46" t="str">
        <f t="shared" si="113"/>
        <v/>
      </c>
      <c r="AU183" s="47" t="str">
        <f t="shared" si="114"/>
        <v/>
      </c>
      <c r="AV183" s="46" t="str">
        <f t="shared" si="115"/>
        <v/>
      </c>
      <c r="AX183" s="116" t="s">
        <v>196</v>
      </c>
      <c r="AY183" s="97">
        <v>74600</v>
      </c>
      <c r="AZ183" s="98">
        <v>100</v>
      </c>
      <c r="BA183" s="97">
        <v>47400</v>
      </c>
      <c r="BB183" s="98">
        <v>63.6</v>
      </c>
      <c r="BC183" s="187" t="b">
        <f t="shared" si="116"/>
        <v>1</v>
      </c>
    </row>
    <row r="184" spans="1:55" x14ac:dyDescent="0.2">
      <c r="A184" s="2" t="s">
        <v>586</v>
      </c>
      <c r="B184" s="2" t="str">
        <f>VLOOKUP(A184,'Auth Info'!A:B,2,FALSE)</f>
        <v>Boston</v>
      </c>
      <c r="C184" s="14" t="str">
        <f>VLOOKUP($A184,'Auth Info'!$A:$G,3,FALSE)</f>
        <v>Lincolnshire</v>
      </c>
      <c r="D184" s="121" t="str">
        <f>VLOOKUP($A184,'Auth Info'!$A:$G,4,FALSE)</f>
        <v>Significant Rural</v>
      </c>
      <c r="E184" s="121" t="str">
        <f>VLOOKUP($A184,'Auth Info'!$A:$G,5,FALSE)</f>
        <v>U</v>
      </c>
      <c r="F184" s="14" t="str">
        <f>VLOOKUP($A184,'Auth Info'!$A:$G,6,FALSE)</f>
        <v>District</v>
      </c>
      <c r="G184" s="14" t="str">
        <f>VLOOKUP($A184,'Auth Info'!$A:$G,7,FALSE)</f>
        <v>Lower</v>
      </c>
      <c r="H184" s="65">
        <f>VLOOKUP(A184,'1'!F:H,2,FALSE)</f>
        <v>411</v>
      </c>
      <c r="I184" s="66">
        <f t="shared" si="117"/>
        <v>29</v>
      </c>
      <c r="J184" s="67" t="str">
        <f t="shared" si="98"/>
        <v/>
      </c>
      <c r="K184" s="66" t="str">
        <f t="shared" si="99"/>
        <v/>
      </c>
      <c r="L184" s="67" t="str">
        <f t="shared" si="100"/>
        <v/>
      </c>
      <c r="M184" s="66" t="str">
        <f t="shared" si="101"/>
        <v/>
      </c>
      <c r="N184" s="60"/>
      <c r="O184" s="189">
        <f t="shared" si="118"/>
        <v>0.60599999999999998</v>
      </c>
      <c r="P184" s="74">
        <f t="shared" si="119"/>
        <v>38</v>
      </c>
      <c r="Q184" s="75" t="str">
        <f t="shared" si="102"/>
        <v/>
      </c>
      <c r="R184" s="74" t="str">
        <f t="shared" si="103"/>
        <v/>
      </c>
      <c r="S184" s="75" t="str">
        <f t="shared" si="104"/>
        <v/>
      </c>
      <c r="T184" s="74" t="str">
        <f t="shared" si="105"/>
        <v/>
      </c>
      <c r="U184" s="60"/>
      <c r="V184" s="80">
        <f>VLOOKUP(A184,'3'!A:C,3,FALSE)/100</f>
        <v>3.7999999999999999E-2</v>
      </c>
      <c r="W184" s="81">
        <f t="shared" si="120"/>
        <v>27</v>
      </c>
      <c r="X184" s="82" t="str">
        <f t="shared" si="106"/>
        <v/>
      </c>
      <c r="Y184" s="81" t="str">
        <f t="shared" si="107"/>
        <v/>
      </c>
      <c r="Z184" s="82" t="str">
        <f t="shared" si="108"/>
        <v/>
      </c>
      <c r="AA184" s="81" t="str">
        <f t="shared" si="109"/>
        <v/>
      </c>
      <c r="AB184" s="60"/>
      <c r="AC184" s="87">
        <f>VLOOKUP(A184,'4'!A:E,4,FALSE)/100</f>
        <v>0.223</v>
      </c>
      <c r="AD184" s="88">
        <f t="shared" si="127"/>
        <v>111</v>
      </c>
      <c r="AE184" s="89" t="str">
        <f t="shared" si="110"/>
        <v/>
      </c>
      <c r="AF184" s="88" t="str">
        <f t="shared" si="121"/>
        <v/>
      </c>
      <c r="AG184" s="89" t="str">
        <f t="shared" si="111"/>
        <v/>
      </c>
      <c r="AH184" s="88" t="str">
        <f t="shared" si="122"/>
        <v/>
      </c>
      <c r="AJ184" s="62">
        <f t="shared" si="123"/>
        <v>128</v>
      </c>
      <c r="AK184" s="59">
        <f t="shared" si="124"/>
        <v>2</v>
      </c>
      <c r="AM184" s="42" t="s">
        <v>169</v>
      </c>
      <c r="AN184" s="43" t="s">
        <v>210</v>
      </c>
      <c r="AO184" s="44">
        <v>7505</v>
      </c>
      <c r="AP184" s="44">
        <v>58300</v>
      </c>
      <c r="AQ184" s="40">
        <f t="shared" si="125"/>
        <v>0.12873070325900515</v>
      </c>
      <c r="AR184" s="46">
        <f t="shared" si="126"/>
        <v>34</v>
      </c>
      <c r="AS184" s="47" t="str">
        <f t="shared" si="112"/>
        <v/>
      </c>
      <c r="AT184" s="46" t="str">
        <f t="shared" si="113"/>
        <v/>
      </c>
      <c r="AU184" s="47" t="str">
        <f t="shared" si="114"/>
        <v/>
      </c>
      <c r="AV184" s="46" t="str">
        <f t="shared" si="115"/>
        <v/>
      </c>
      <c r="AX184" s="116" t="s">
        <v>210</v>
      </c>
      <c r="AY184" s="97">
        <v>59000</v>
      </c>
      <c r="AZ184" s="98">
        <v>100</v>
      </c>
      <c r="BA184" s="97">
        <v>35800</v>
      </c>
      <c r="BB184" s="98">
        <v>60.6</v>
      </c>
      <c r="BC184" s="187" t="b">
        <f t="shared" si="116"/>
        <v>1</v>
      </c>
    </row>
    <row r="185" spans="1:55" x14ac:dyDescent="0.2">
      <c r="A185" s="2" t="s">
        <v>593</v>
      </c>
      <c r="B185" s="2" t="str">
        <f>VLOOKUP(A185,'Auth Info'!A:B,2,FALSE)</f>
        <v>Braintree</v>
      </c>
      <c r="C185" s="14" t="str">
        <f>VLOOKUP($A185,'Auth Info'!$A:$G,3,FALSE)</f>
        <v>Essex</v>
      </c>
      <c r="D185" s="121" t="str">
        <f>VLOOKUP($A185,'Auth Info'!$A:$G,4,FALSE)</f>
        <v>Rural-50</v>
      </c>
      <c r="E185" s="121" t="str">
        <f>VLOOKUP($A185,'Auth Info'!$A:$G,5,FALSE)</f>
        <v>Predominantly Rural</v>
      </c>
      <c r="F185" s="14" t="str">
        <f>VLOOKUP($A185,'Auth Info'!$A:$G,6,FALSE)</f>
        <v>District</v>
      </c>
      <c r="G185" s="14" t="str">
        <f>VLOOKUP($A185,'Auth Info'!$A:$G,7,FALSE)</f>
        <v>Lower</v>
      </c>
      <c r="H185" s="65">
        <f>VLOOKUP(A185,'1'!F:H,2,FALSE)</f>
        <v>466.2</v>
      </c>
      <c r="I185" s="66">
        <f t="shared" si="117"/>
        <v>99</v>
      </c>
      <c r="J185" s="67" t="str">
        <f t="shared" si="98"/>
        <v/>
      </c>
      <c r="K185" s="66" t="str">
        <f t="shared" si="99"/>
        <v/>
      </c>
      <c r="L185" s="67" t="str">
        <f t="shared" si="100"/>
        <v/>
      </c>
      <c r="M185" s="66" t="str">
        <f t="shared" si="101"/>
        <v/>
      </c>
      <c r="N185" s="60"/>
      <c r="O185" s="189">
        <f t="shared" si="118"/>
        <v>0.63500000000000001</v>
      </c>
      <c r="P185" s="74">
        <f t="shared" si="119"/>
        <v>119</v>
      </c>
      <c r="Q185" s="75" t="str">
        <f t="shared" si="102"/>
        <v/>
      </c>
      <c r="R185" s="74" t="str">
        <f t="shared" si="103"/>
        <v/>
      </c>
      <c r="S185" s="75" t="str">
        <f t="shared" si="104"/>
        <v/>
      </c>
      <c r="T185" s="74" t="str">
        <f t="shared" si="105"/>
        <v/>
      </c>
      <c r="U185" s="60"/>
      <c r="V185" s="80">
        <f>VLOOKUP(A185,'3'!A:C,3,FALSE)/100</f>
        <v>2.8999999999999998E-2</v>
      </c>
      <c r="W185" s="81">
        <f t="shared" si="120"/>
        <v>69</v>
      </c>
      <c r="X185" s="82" t="str">
        <f t="shared" si="106"/>
        <v/>
      </c>
      <c r="Y185" s="81" t="str">
        <f t="shared" si="107"/>
        <v/>
      </c>
      <c r="Z185" s="82" t="str">
        <f t="shared" si="108"/>
        <v/>
      </c>
      <c r="AA185" s="81" t="str">
        <f t="shared" si="109"/>
        <v/>
      </c>
      <c r="AB185" s="60"/>
      <c r="AC185" s="87">
        <f>VLOOKUP(A185,'4'!A:E,4,FALSE)/100</f>
        <v>0.16699999999999998</v>
      </c>
      <c r="AD185" s="88">
        <f t="shared" si="127"/>
        <v>180</v>
      </c>
      <c r="AE185" s="89" t="str">
        <f t="shared" si="110"/>
        <v/>
      </c>
      <c r="AF185" s="88" t="str">
        <f t="shared" si="121"/>
        <v/>
      </c>
      <c r="AG185" s="89" t="str">
        <f t="shared" si="111"/>
        <v/>
      </c>
      <c r="AH185" s="88" t="str">
        <f t="shared" si="122"/>
        <v/>
      </c>
      <c r="AJ185" s="62">
        <f t="shared" si="123"/>
        <v>434</v>
      </c>
      <c r="AK185" s="59">
        <f t="shared" si="124"/>
        <v>123</v>
      </c>
      <c r="AM185" s="42" t="s">
        <v>169</v>
      </c>
      <c r="AN185" s="43" t="s">
        <v>256</v>
      </c>
      <c r="AO185" s="44">
        <v>11664</v>
      </c>
      <c r="AP185" s="44">
        <v>142100</v>
      </c>
      <c r="AQ185" s="40">
        <f t="shared" si="125"/>
        <v>8.2083040112596761E-2</v>
      </c>
      <c r="AR185" s="46">
        <f t="shared" si="126"/>
        <v>147</v>
      </c>
      <c r="AS185" s="47" t="str">
        <f t="shared" si="112"/>
        <v/>
      </c>
      <c r="AT185" s="46" t="str">
        <f t="shared" si="113"/>
        <v/>
      </c>
      <c r="AU185" s="47" t="str">
        <f t="shared" si="114"/>
        <v/>
      </c>
      <c r="AV185" s="46" t="str">
        <f t="shared" si="115"/>
        <v/>
      </c>
      <c r="AX185" s="116" t="s">
        <v>256</v>
      </c>
      <c r="AY185" s="97">
        <v>144000</v>
      </c>
      <c r="AZ185" s="98">
        <v>100</v>
      </c>
      <c r="BA185" s="97">
        <v>91500</v>
      </c>
      <c r="BB185" s="98">
        <v>63.5</v>
      </c>
      <c r="BC185" s="187" t="b">
        <f t="shared" si="116"/>
        <v>1</v>
      </c>
    </row>
    <row r="186" spans="1:55" x14ac:dyDescent="0.2">
      <c r="A186" s="2" t="s">
        <v>594</v>
      </c>
      <c r="B186" s="2" t="str">
        <f>VLOOKUP(A186,'Auth Info'!A:B,2,FALSE)</f>
        <v>Breckland</v>
      </c>
      <c r="C186" s="14" t="str">
        <f>VLOOKUP($A186,'Auth Info'!$A:$G,3,FALSE)</f>
        <v>Norfolk</v>
      </c>
      <c r="D186" s="121" t="str">
        <f>VLOOKUP($A186,'Auth Info'!$A:$G,4,FALSE)</f>
        <v>Rural-80</v>
      </c>
      <c r="E186" s="121" t="str">
        <f>VLOOKUP($A186,'Auth Info'!$A:$G,5,FALSE)</f>
        <v>Predominantly Rural</v>
      </c>
      <c r="F186" s="14" t="str">
        <f>VLOOKUP($A186,'Auth Info'!$A:$G,6,FALSE)</f>
        <v>District</v>
      </c>
      <c r="G186" s="14" t="str">
        <f>VLOOKUP($A186,'Auth Info'!$A:$G,7,FALSE)</f>
        <v>Lower</v>
      </c>
      <c r="H186" s="65">
        <f>VLOOKUP(A186,'1'!F:H,2,FALSE)</f>
        <v>408.6</v>
      </c>
      <c r="I186" s="66">
        <f t="shared" si="117"/>
        <v>27</v>
      </c>
      <c r="J186" s="67">
        <f t="shared" si="98"/>
        <v>408.6</v>
      </c>
      <c r="K186" s="66">
        <f t="shared" si="99"/>
        <v>11</v>
      </c>
      <c r="L186" s="67" t="str">
        <f t="shared" si="100"/>
        <v/>
      </c>
      <c r="M186" s="66" t="str">
        <f t="shared" si="101"/>
        <v/>
      </c>
      <c r="N186" s="60"/>
      <c r="O186" s="189">
        <f t="shared" si="118"/>
        <v>0.60899999999999999</v>
      </c>
      <c r="P186" s="74">
        <f t="shared" si="119"/>
        <v>47</v>
      </c>
      <c r="Q186" s="75">
        <f t="shared" si="102"/>
        <v>0.60899999999999999</v>
      </c>
      <c r="R186" s="74">
        <f t="shared" si="103"/>
        <v>23</v>
      </c>
      <c r="S186" s="75" t="str">
        <f t="shared" si="104"/>
        <v/>
      </c>
      <c r="T186" s="74" t="str">
        <f t="shared" si="105"/>
        <v/>
      </c>
      <c r="U186" s="60"/>
      <c r="V186" s="80">
        <f>VLOOKUP(A186,'3'!A:C,3,FALSE)/100</f>
        <v>2.7999999999999997E-2</v>
      </c>
      <c r="W186" s="81">
        <f t="shared" si="120"/>
        <v>72</v>
      </c>
      <c r="X186" s="82">
        <f t="shared" si="106"/>
        <v>2.7999999999999997E-2</v>
      </c>
      <c r="Y186" s="81">
        <f t="shared" si="107"/>
        <v>9</v>
      </c>
      <c r="Z186" s="82" t="str">
        <f t="shared" si="108"/>
        <v/>
      </c>
      <c r="AA186" s="81" t="str">
        <f t="shared" si="109"/>
        <v/>
      </c>
      <c r="AB186" s="60"/>
      <c r="AC186" s="87">
        <f>VLOOKUP(A186,'4'!A:E,4,FALSE)/100</f>
        <v>0.21100000000000002</v>
      </c>
      <c r="AD186" s="88">
        <f t="shared" si="127"/>
        <v>129</v>
      </c>
      <c r="AE186" s="89">
        <f t="shared" si="110"/>
        <v>0.21100000000000002</v>
      </c>
      <c r="AF186" s="88">
        <f t="shared" si="121"/>
        <v>30</v>
      </c>
      <c r="AG186" s="89" t="str">
        <f t="shared" si="111"/>
        <v/>
      </c>
      <c r="AH186" s="88" t="str">
        <f t="shared" si="122"/>
        <v/>
      </c>
      <c r="AJ186" s="62">
        <f t="shared" si="123"/>
        <v>333</v>
      </c>
      <c r="AK186" s="59">
        <f t="shared" si="124"/>
        <v>65</v>
      </c>
      <c r="AM186" s="42" t="s">
        <v>169</v>
      </c>
      <c r="AN186" s="43" t="s">
        <v>277</v>
      </c>
      <c r="AO186" s="44">
        <v>8695</v>
      </c>
      <c r="AP186" s="44">
        <v>131800</v>
      </c>
      <c r="AQ186" s="40">
        <f t="shared" si="125"/>
        <v>6.5971168437025801E-2</v>
      </c>
      <c r="AR186" s="46">
        <f t="shared" si="126"/>
        <v>187</v>
      </c>
      <c r="AS186" s="47">
        <f t="shared" si="112"/>
        <v>6.5971168437025801E-2</v>
      </c>
      <c r="AT186" s="46">
        <f t="shared" si="113"/>
        <v>46</v>
      </c>
      <c r="AU186" s="47" t="str">
        <f t="shared" si="114"/>
        <v/>
      </c>
      <c r="AV186" s="46" t="str">
        <f t="shared" si="115"/>
        <v/>
      </c>
      <c r="AX186" s="116" t="s">
        <v>277</v>
      </c>
      <c r="AY186" s="97">
        <v>130900</v>
      </c>
      <c r="AZ186" s="98">
        <v>100</v>
      </c>
      <c r="BA186" s="97">
        <v>79700</v>
      </c>
      <c r="BB186" s="98">
        <v>60.9</v>
      </c>
      <c r="BC186" s="187" t="b">
        <f t="shared" si="116"/>
        <v>1</v>
      </c>
    </row>
    <row r="187" spans="1:55" x14ac:dyDescent="0.2">
      <c r="A187" s="2" t="s">
        <v>597</v>
      </c>
      <c r="B187" s="2" t="str">
        <f>VLOOKUP(A187,'Auth Info'!A:B,2,FALSE)</f>
        <v>Brentwood</v>
      </c>
      <c r="C187" s="14" t="str">
        <f>VLOOKUP($A187,'Auth Info'!$A:$G,3,FALSE)</f>
        <v>Essex</v>
      </c>
      <c r="D187" s="121" t="str">
        <f>VLOOKUP($A187,'Auth Info'!$A:$G,4,FALSE)</f>
        <v>Significant Rural</v>
      </c>
      <c r="E187" s="121" t="str">
        <f>VLOOKUP($A187,'Auth Info'!$A:$G,5,FALSE)</f>
        <v>U</v>
      </c>
      <c r="F187" s="14" t="str">
        <f>VLOOKUP($A187,'Auth Info'!$A:$G,6,FALSE)</f>
        <v>District</v>
      </c>
      <c r="G187" s="14" t="str">
        <f>VLOOKUP($A187,'Auth Info'!$A:$G,7,FALSE)</f>
        <v>Lower</v>
      </c>
      <c r="H187" s="65">
        <f>VLOOKUP(A187,'1'!F:H,2,FALSE)</f>
        <v>563.70000000000005</v>
      </c>
      <c r="I187" s="66">
        <f t="shared" si="117"/>
        <v>184</v>
      </c>
      <c r="J187" s="67" t="str">
        <f t="shared" si="98"/>
        <v/>
      </c>
      <c r="K187" s="66" t="str">
        <f t="shared" si="99"/>
        <v/>
      </c>
      <c r="L187" s="67" t="str">
        <f t="shared" si="100"/>
        <v/>
      </c>
      <c r="M187" s="66" t="str">
        <f t="shared" si="101"/>
        <v/>
      </c>
      <c r="N187" s="60"/>
      <c r="O187" s="189">
        <f t="shared" si="118"/>
        <v>0.63</v>
      </c>
      <c r="P187" s="74">
        <f t="shared" si="119"/>
        <v>105</v>
      </c>
      <c r="Q187" s="75" t="str">
        <f t="shared" si="102"/>
        <v/>
      </c>
      <c r="R187" s="74" t="str">
        <f t="shared" si="103"/>
        <v/>
      </c>
      <c r="S187" s="75" t="str">
        <f t="shared" si="104"/>
        <v/>
      </c>
      <c r="T187" s="74" t="str">
        <f t="shared" si="105"/>
        <v/>
      </c>
      <c r="U187" s="60"/>
      <c r="V187" s="80">
        <f>VLOOKUP(A187,'3'!A:C,3,FALSE)/100</f>
        <v>2.1000000000000001E-2</v>
      </c>
      <c r="W187" s="81">
        <f t="shared" si="120"/>
        <v>129</v>
      </c>
      <c r="X187" s="82" t="str">
        <f t="shared" si="106"/>
        <v/>
      </c>
      <c r="Y187" s="81" t="str">
        <f t="shared" si="107"/>
        <v/>
      </c>
      <c r="Z187" s="82" t="str">
        <f t="shared" si="108"/>
        <v/>
      </c>
      <c r="AA187" s="81" t="str">
        <f t="shared" si="109"/>
        <v/>
      </c>
      <c r="AB187" s="60"/>
      <c r="AC187" s="87">
        <f>VLOOKUP(A187,'4'!A:E,4,FALSE)/100</f>
        <v>0.14800000000000002</v>
      </c>
      <c r="AD187" s="88">
        <f t="shared" si="127"/>
        <v>189</v>
      </c>
      <c r="AE187" s="89" t="str">
        <f t="shared" si="110"/>
        <v/>
      </c>
      <c r="AF187" s="88" t="str">
        <f t="shared" si="121"/>
        <v/>
      </c>
      <c r="AG187" s="89" t="str">
        <f t="shared" si="111"/>
        <v/>
      </c>
      <c r="AH187" s="88" t="str">
        <f t="shared" si="122"/>
        <v/>
      </c>
      <c r="AJ187" s="62">
        <f t="shared" si="123"/>
        <v>545</v>
      </c>
      <c r="AK187" s="59">
        <f t="shared" si="124"/>
        <v>178</v>
      </c>
      <c r="AM187" s="42" t="s">
        <v>169</v>
      </c>
      <c r="AN187" s="43" t="s">
        <v>257</v>
      </c>
      <c r="AO187" s="44">
        <v>6353</v>
      </c>
      <c r="AP187" s="44">
        <v>73200</v>
      </c>
      <c r="AQ187" s="40">
        <f t="shared" si="125"/>
        <v>8.6789617486338802E-2</v>
      </c>
      <c r="AR187" s="46">
        <f t="shared" si="126"/>
        <v>127</v>
      </c>
      <c r="AS187" s="47" t="str">
        <f t="shared" si="112"/>
        <v/>
      </c>
      <c r="AT187" s="46" t="str">
        <f t="shared" si="113"/>
        <v/>
      </c>
      <c r="AU187" s="47" t="str">
        <f t="shared" si="114"/>
        <v/>
      </c>
      <c r="AV187" s="46" t="str">
        <f t="shared" si="115"/>
        <v/>
      </c>
      <c r="AX187" s="116" t="s">
        <v>257</v>
      </c>
      <c r="AY187" s="97">
        <v>74800</v>
      </c>
      <c r="AZ187" s="98">
        <v>100</v>
      </c>
      <c r="BA187" s="97">
        <v>47100</v>
      </c>
      <c r="BB187" s="98">
        <v>63</v>
      </c>
      <c r="BC187" s="187" t="b">
        <f t="shared" si="116"/>
        <v>1</v>
      </c>
    </row>
    <row r="188" spans="1:55" x14ac:dyDescent="0.2">
      <c r="A188" s="2" t="s">
        <v>604</v>
      </c>
      <c r="B188" s="2" t="str">
        <f>VLOOKUP(A188,'Auth Info'!A:B,2,FALSE)</f>
        <v>Broadland</v>
      </c>
      <c r="C188" s="14" t="str">
        <f>VLOOKUP($A188,'Auth Info'!$A:$G,3,FALSE)</f>
        <v>Norfolk</v>
      </c>
      <c r="D188" s="121" t="str">
        <f>VLOOKUP($A188,'Auth Info'!$A:$G,4,FALSE)</f>
        <v>Significant Rural</v>
      </c>
      <c r="E188" s="121" t="str">
        <f>VLOOKUP($A188,'Auth Info'!$A:$G,5,FALSE)</f>
        <v>U</v>
      </c>
      <c r="F188" s="14" t="str">
        <f>VLOOKUP($A188,'Auth Info'!$A:$G,6,FALSE)</f>
        <v>District</v>
      </c>
      <c r="G188" s="14" t="str">
        <f>VLOOKUP($A188,'Auth Info'!$A:$G,7,FALSE)</f>
        <v>Lower</v>
      </c>
      <c r="H188" s="65">
        <f>VLOOKUP(A188,'1'!F:H,2,FALSE)</f>
        <v>441.8</v>
      </c>
      <c r="I188" s="66">
        <f t="shared" si="117"/>
        <v>64</v>
      </c>
      <c r="J188" s="67" t="str">
        <f t="shared" si="98"/>
        <v/>
      </c>
      <c r="K188" s="66" t="str">
        <f t="shared" si="99"/>
        <v/>
      </c>
      <c r="L188" s="67" t="str">
        <f t="shared" si="100"/>
        <v/>
      </c>
      <c r="M188" s="66" t="str">
        <f t="shared" si="101"/>
        <v/>
      </c>
      <c r="N188" s="60"/>
      <c r="O188" s="189">
        <f t="shared" si="118"/>
        <v>0.61099999999999999</v>
      </c>
      <c r="P188" s="74">
        <f t="shared" si="119"/>
        <v>54</v>
      </c>
      <c r="Q188" s="75" t="str">
        <f t="shared" si="102"/>
        <v/>
      </c>
      <c r="R188" s="74" t="str">
        <f t="shared" si="103"/>
        <v/>
      </c>
      <c r="S188" s="75" t="str">
        <f t="shared" si="104"/>
        <v/>
      </c>
      <c r="T188" s="74" t="str">
        <f t="shared" si="105"/>
        <v/>
      </c>
      <c r="U188" s="60"/>
      <c r="V188" s="80">
        <f>VLOOKUP(A188,'3'!A:C,3,FALSE)/100</f>
        <v>0.02</v>
      </c>
      <c r="W188" s="81">
        <f t="shared" si="120"/>
        <v>142</v>
      </c>
      <c r="X188" s="82" t="str">
        <f t="shared" si="106"/>
        <v/>
      </c>
      <c r="Y188" s="81" t="str">
        <f t="shared" si="107"/>
        <v/>
      </c>
      <c r="Z188" s="82" t="str">
        <f t="shared" si="108"/>
        <v/>
      </c>
      <c r="AA188" s="81" t="str">
        <f t="shared" si="109"/>
        <v/>
      </c>
      <c r="AB188" s="60"/>
      <c r="AC188" s="87">
        <f>VLOOKUP(A188,'4'!A:E,4,FALSE)/100</f>
        <v>0.314</v>
      </c>
      <c r="AD188" s="88">
        <f t="shared" si="127"/>
        <v>18</v>
      </c>
      <c r="AE188" s="89" t="str">
        <f t="shared" si="110"/>
        <v/>
      </c>
      <c r="AF188" s="88" t="str">
        <f t="shared" si="121"/>
        <v/>
      </c>
      <c r="AG188" s="89" t="str">
        <f t="shared" si="111"/>
        <v/>
      </c>
      <c r="AH188" s="88" t="str">
        <f t="shared" si="122"/>
        <v/>
      </c>
      <c r="AJ188" s="62">
        <f t="shared" si="123"/>
        <v>393</v>
      </c>
      <c r="AK188" s="59">
        <f t="shared" si="124"/>
        <v>102</v>
      </c>
      <c r="AM188" s="42" t="s">
        <v>169</v>
      </c>
      <c r="AN188" s="43" t="s">
        <v>278</v>
      </c>
      <c r="AO188" s="44">
        <v>10556</v>
      </c>
      <c r="AP188" s="44">
        <v>123300</v>
      </c>
      <c r="AQ188" s="40">
        <f t="shared" si="125"/>
        <v>8.5612327656123283E-2</v>
      </c>
      <c r="AR188" s="46">
        <f t="shared" si="126"/>
        <v>133</v>
      </c>
      <c r="AS188" s="47" t="str">
        <f t="shared" si="112"/>
        <v/>
      </c>
      <c r="AT188" s="46" t="str">
        <f t="shared" si="113"/>
        <v/>
      </c>
      <c r="AU188" s="47" t="str">
        <f t="shared" si="114"/>
        <v/>
      </c>
      <c r="AV188" s="46" t="str">
        <f t="shared" si="115"/>
        <v/>
      </c>
      <c r="AX188" s="116" t="s">
        <v>278</v>
      </c>
      <c r="AY188" s="97">
        <v>123700</v>
      </c>
      <c r="AZ188" s="98">
        <v>100</v>
      </c>
      <c r="BA188" s="97">
        <v>75600</v>
      </c>
      <c r="BB188" s="98">
        <v>61.1</v>
      </c>
      <c r="BC188" s="187" t="b">
        <f t="shared" si="116"/>
        <v>1</v>
      </c>
    </row>
    <row r="189" spans="1:55" x14ac:dyDescent="0.2">
      <c r="A189" s="2" t="s">
        <v>607</v>
      </c>
      <c r="B189" s="2" t="str">
        <f>VLOOKUP(A189,'Auth Info'!A:B,2,FALSE)</f>
        <v>Bromsgrove</v>
      </c>
      <c r="C189" s="14" t="str">
        <f>VLOOKUP($A189,'Auth Info'!$A:$G,3,FALSE)</f>
        <v>Worcestershire</v>
      </c>
      <c r="D189" s="121" t="str">
        <f>VLOOKUP($A189,'Auth Info'!$A:$G,4,FALSE)</f>
        <v>Significant Rural</v>
      </c>
      <c r="E189" s="121" t="str">
        <f>VLOOKUP($A189,'Auth Info'!$A:$G,5,FALSE)</f>
        <v>U</v>
      </c>
      <c r="F189" s="14" t="str">
        <f>VLOOKUP($A189,'Auth Info'!$A:$G,6,FALSE)</f>
        <v>District</v>
      </c>
      <c r="G189" s="14" t="str">
        <f>VLOOKUP($A189,'Auth Info'!$A:$G,7,FALSE)</f>
        <v>Lower</v>
      </c>
      <c r="H189" s="65">
        <f>VLOOKUP(A189,'1'!F:H,2,FALSE)</f>
        <v>396.9</v>
      </c>
      <c r="I189" s="66">
        <f t="shared" si="117"/>
        <v>15</v>
      </c>
      <c r="J189" s="67" t="str">
        <f t="shared" si="98"/>
        <v/>
      </c>
      <c r="K189" s="66" t="str">
        <f t="shared" si="99"/>
        <v/>
      </c>
      <c r="L189" s="67" t="str">
        <f t="shared" si="100"/>
        <v/>
      </c>
      <c r="M189" s="66" t="str">
        <f t="shared" si="101"/>
        <v/>
      </c>
      <c r="N189" s="60"/>
      <c r="O189" s="189">
        <f t="shared" si="118"/>
        <v>0.61899999999999999</v>
      </c>
      <c r="P189" s="74">
        <f t="shared" si="119"/>
        <v>73</v>
      </c>
      <c r="Q189" s="75" t="str">
        <f t="shared" si="102"/>
        <v/>
      </c>
      <c r="R189" s="74" t="str">
        <f t="shared" si="103"/>
        <v/>
      </c>
      <c r="S189" s="75" t="str">
        <f t="shared" si="104"/>
        <v/>
      </c>
      <c r="T189" s="74" t="str">
        <f t="shared" si="105"/>
        <v/>
      </c>
      <c r="U189" s="60"/>
      <c r="V189" s="80">
        <f>VLOOKUP(A189,'3'!A:C,3,FALSE)/100</f>
        <v>2.4E-2</v>
      </c>
      <c r="W189" s="81">
        <f t="shared" si="120"/>
        <v>99</v>
      </c>
      <c r="X189" s="82" t="str">
        <f t="shared" si="106"/>
        <v/>
      </c>
      <c r="Y189" s="81" t="str">
        <f t="shared" si="107"/>
        <v/>
      </c>
      <c r="Z189" s="82" t="str">
        <f t="shared" si="108"/>
        <v/>
      </c>
      <c r="AA189" s="81" t="str">
        <f t="shared" si="109"/>
        <v/>
      </c>
      <c r="AB189" s="60"/>
      <c r="AC189" s="87">
        <f>VLOOKUP(A189,'4'!A:E,4,FALSE)/100</f>
        <v>0.20300000000000001</v>
      </c>
      <c r="AD189" s="88">
        <f t="shared" si="127"/>
        <v>143</v>
      </c>
      <c r="AE189" s="89" t="str">
        <f t="shared" si="110"/>
        <v/>
      </c>
      <c r="AF189" s="88" t="str">
        <f t="shared" si="121"/>
        <v/>
      </c>
      <c r="AG189" s="89" t="str">
        <f t="shared" si="111"/>
        <v/>
      </c>
      <c r="AH189" s="88" t="str">
        <f t="shared" si="122"/>
        <v/>
      </c>
      <c r="AJ189" s="62">
        <f t="shared" si="123"/>
        <v>247</v>
      </c>
      <c r="AK189" s="59">
        <f t="shared" si="124"/>
        <v>23</v>
      </c>
      <c r="AM189" s="42" t="s">
        <v>169</v>
      </c>
      <c r="AN189" s="43" t="s">
        <v>244</v>
      </c>
      <c r="AO189" s="44">
        <v>10294</v>
      </c>
      <c r="AP189" s="44">
        <v>92800</v>
      </c>
      <c r="AQ189" s="40">
        <f t="shared" si="125"/>
        <v>0.11092672413793103</v>
      </c>
      <c r="AR189" s="46">
        <f t="shared" si="126"/>
        <v>60</v>
      </c>
      <c r="AS189" s="47" t="str">
        <f t="shared" si="112"/>
        <v/>
      </c>
      <c r="AT189" s="46" t="str">
        <f t="shared" si="113"/>
        <v/>
      </c>
      <c r="AU189" s="47" t="str">
        <f t="shared" si="114"/>
        <v/>
      </c>
      <c r="AV189" s="46" t="str">
        <f t="shared" si="115"/>
        <v/>
      </c>
      <c r="AX189" s="116" t="s">
        <v>244</v>
      </c>
      <c r="AY189" s="97">
        <v>93400</v>
      </c>
      <c r="AZ189" s="98">
        <v>100</v>
      </c>
      <c r="BA189" s="97">
        <v>57800</v>
      </c>
      <c r="BB189" s="98">
        <v>61.9</v>
      </c>
      <c r="BC189" s="187" t="b">
        <f t="shared" si="116"/>
        <v>1</v>
      </c>
    </row>
    <row r="190" spans="1:55" x14ac:dyDescent="0.2">
      <c r="A190" s="2" t="s">
        <v>608</v>
      </c>
      <c r="B190" s="2" t="str">
        <f>VLOOKUP(A190,'Auth Info'!A:B,2,FALSE)</f>
        <v>Broxbourne</v>
      </c>
      <c r="C190" s="14" t="str">
        <f>VLOOKUP($A190,'Auth Info'!$A:$G,3,FALSE)</f>
        <v>Hertfordshire</v>
      </c>
      <c r="D190" s="121" t="str">
        <f>VLOOKUP($A190,'Auth Info'!$A:$G,4,FALSE)</f>
        <v>MU</v>
      </c>
      <c r="E190" s="121" t="str">
        <f>VLOOKUP($A190,'Auth Info'!$A:$G,5,FALSE)</f>
        <v>U</v>
      </c>
      <c r="F190" s="14" t="str">
        <f>VLOOKUP($A190,'Auth Info'!$A:$G,6,FALSE)</f>
        <v>District</v>
      </c>
      <c r="G190" s="14" t="str">
        <f>VLOOKUP($A190,'Auth Info'!$A:$G,7,FALSE)</f>
        <v>Lower</v>
      </c>
      <c r="H190" s="65">
        <f>VLOOKUP(A190,'1'!F:H,2,FALSE)</f>
        <v>523.5</v>
      </c>
      <c r="I190" s="66">
        <f t="shared" si="117"/>
        <v>168</v>
      </c>
      <c r="J190" s="67" t="str">
        <f t="shared" si="98"/>
        <v/>
      </c>
      <c r="K190" s="66" t="str">
        <f t="shared" si="99"/>
        <v/>
      </c>
      <c r="L190" s="67" t="str">
        <f t="shared" si="100"/>
        <v/>
      </c>
      <c r="M190" s="66" t="str">
        <f t="shared" si="101"/>
        <v/>
      </c>
      <c r="N190" s="60"/>
      <c r="O190" s="189">
        <f t="shared" si="118"/>
        <v>0.63500000000000001</v>
      </c>
      <c r="P190" s="74">
        <f t="shared" si="119"/>
        <v>119</v>
      </c>
      <c r="Q190" s="75" t="str">
        <f t="shared" si="102"/>
        <v/>
      </c>
      <c r="R190" s="74" t="str">
        <f t="shared" si="103"/>
        <v/>
      </c>
      <c r="S190" s="75" t="str">
        <f t="shared" si="104"/>
        <v/>
      </c>
      <c r="T190" s="74" t="str">
        <f t="shared" si="105"/>
        <v/>
      </c>
      <c r="U190" s="60"/>
      <c r="V190" s="80">
        <f>VLOOKUP(A190,'3'!A:C,3,FALSE)/100</f>
        <v>3.5000000000000003E-2</v>
      </c>
      <c r="W190" s="81">
        <f t="shared" si="120"/>
        <v>42</v>
      </c>
      <c r="X190" s="82" t="str">
        <f t="shared" si="106"/>
        <v/>
      </c>
      <c r="Y190" s="81" t="str">
        <f t="shared" si="107"/>
        <v/>
      </c>
      <c r="Z190" s="82" t="str">
        <f t="shared" si="108"/>
        <v/>
      </c>
      <c r="AA190" s="81" t="str">
        <f t="shared" si="109"/>
        <v/>
      </c>
      <c r="AB190" s="60"/>
      <c r="AC190" s="87">
        <f>VLOOKUP(A190,'4'!A:E,4,FALSE)/100</f>
        <v>0.29799999999999999</v>
      </c>
      <c r="AD190" s="88">
        <f t="shared" si="127"/>
        <v>27</v>
      </c>
      <c r="AE190" s="89" t="str">
        <f t="shared" si="110"/>
        <v/>
      </c>
      <c r="AF190" s="88" t="str">
        <f t="shared" si="121"/>
        <v/>
      </c>
      <c r="AG190" s="89" t="str">
        <f t="shared" si="111"/>
        <v/>
      </c>
      <c r="AH190" s="88" t="str">
        <f t="shared" si="122"/>
        <v/>
      </c>
      <c r="AJ190" s="62">
        <f t="shared" si="123"/>
        <v>530</v>
      </c>
      <c r="AK190" s="59">
        <f t="shared" si="124"/>
        <v>166</v>
      </c>
      <c r="AM190" s="42" t="s">
        <v>169</v>
      </c>
      <c r="AN190" s="43" t="s">
        <v>267</v>
      </c>
      <c r="AO190" s="44">
        <v>4727</v>
      </c>
      <c r="AP190" s="44">
        <v>90100</v>
      </c>
      <c r="AQ190" s="40">
        <f t="shared" si="125"/>
        <v>5.2463928967813538E-2</v>
      </c>
      <c r="AR190" s="46">
        <f t="shared" si="126"/>
        <v>201</v>
      </c>
      <c r="AS190" s="47" t="str">
        <f t="shared" si="112"/>
        <v/>
      </c>
      <c r="AT190" s="46" t="str">
        <f t="shared" si="113"/>
        <v/>
      </c>
      <c r="AU190" s="47" t="str">
        <f t="shared" si="114"/>
        <v/>
      </c>
      <c r="AV190" s="46" t="str">
        <f t="shared" si="115"/>
        <v/>
      </c>
      <c r="AX190" s="116" t="s">
        <v>267</v>
      </c>
      <c r="AY190" s="97">
        <v>90600</v>
      </c>
      <c r="AZ190" s="98">
        <v>100</v>
      </c>
      <c r="BA190" s="97">
        <v>57500</v>
      </c>
      <c r="BB190" s="98">
        <v>63.5</v>
      </c>
      <c r="BC190" s="187" t="b">
        <f t="shared" si="116"/>
        <v>1</v>
      </c>
    </row>
    <row r="191" spans="1:55" x14ac:dyDescent="0.2">
      <c r="A191" s="2" t="s">
        <v>609</v>
      </c>
      <c r="B191" s="2" t="str">
        <f>VLOOKUP(A191,'Auth Info'!A:B,2,FALSE)</f>
        <v>Broxtowe</v>
      </c>
      <c r="C191" s="14" t="str">
        <f>VLOOKUP($A191,'Auth Info'!$A:$G,3,FALSE)</f>
        <v>Nottinghamshire</v>
      </c>
      <c r="D191" s="121" t="str">
        <f>VLOOKUP($A191,'Auth Info'!$A:$G,4,FALSE)</f>
        <v>LU</v>
      </c>
      <c r="E191" s="121" t="str">
        <f>VLOOKUP($A191,'Auth Info'!$A:$G,5,FALSE)</f>
        <v>U</v>
      </c>
      <c r="F191" s="14" t="str">
        <f>VLOOKUP($A191,'Auth Info'!$A:$G,6,FALSE)</f>
        <v>District</v>
      </c>
      <c r="G191" s="14" t="str">
        <f>VLOOKUP($A191,'Auth Info'!$A:$G,7,FALSE)</f>
        <v>Lower</v>
      </c>
      <c r="H191" s="65">
        <f>VLOOKUP(A191,'1'!F:H,2,FALSE)</f>
        <v>447.1</v>
      </c>
      <c r="I191" s="66">
        <f t="shared" si="117"/>
        <v>72</v>
      </c>
      <c r="J191" s="67" t="str">
        <f t="shared" si="98"/>
        <v/>
      </c>
      <c r="K191" s="66" t="str">
        <f t="shared" si="99"/>
        <v/>
      </c>
      <c r="L191" s="67" t="str">
        <f t="shared" si="100"/>
        <v/>
      </c>
      <c r="M191" s="66" t="str">
        <f t="shared" si="101"/>
        <v/>
      </c>
      <c r="N191" s="60"/>
      <c r="O191" s="189">
        <f t="shared" si="118"/>
        <v>0.66500000000000004</v>
      </c>
      <c r="P191" s="74">
        <f t="shared" si="119"/>
        <v>186</v>
      </c>
      <c r="Q191" s="75" t="str">
        <f t="shared" si="102"/>
        <v/>
      </c>
      <c r="R191" s="74" t="str">
        <f t="shared" si="103"/>
        <v/>
      </c>
      <c r="S191" s="75" t="str">
        <f t="shared" si="104"/>
        <v/>
      </c>
      <c r="T191" s="74" t="str">
        <f t="shared" si="105"/>
        <v/>
      </c>
      <c r="U191" s="60"/>
      <c r="V191" s="80">
        <f>VLOOKUP(A191,'3'!A:C,3,FALSE)/100</f>
        <v>0.03</v>
      </c>
      <c r="W191" s="81">
        <f t="shared" si="120"/>
        <v>60</v>
      </c>
      <c r="X191" s="82" t="str">
        <f t="shared" si="106"/>
        <v/>
      </c>
      <c r="Y191" s="81" t="str">
        <f t="shared" si="107"/>
        <v/>
      </c>
      <c r="Z191" s="82" t="str">
        <f t="shared" si="108"/>
        <v/>
      </c>
      <c r="AA191" s="81" t="str">
        <f t="shared" si="109"/>
        <v/>
      </c>
      <c r="AB191" s="60"/>
      <c r="AC191" s="87">
        <f>VLOOKUP(A191,'4'!A:E,4,FALSE)/100</f>
        <v>0.26800000000000002</v>
      </c>
      <c r="AD191" s="88">
        <f t="shared" si="127"/>
        <v>54</v>
      </c>
      <c r="AE191" s="89" t="str">
        <f t="shared" si="110"/>
        <v/>
      </c>
      <c r="AF191" s="88" t="str">
        <f t="shared" si="121"/>
        <v/>
      </c>
      <c r="AG191" s="89" t="str">
        <f t="shared" si="111"/>
        <v/>
      </c>
      <c r="AH191" s="88" t="str">
        <f t="shared" si="122"/>
        <v/>
      </c>
      <c r="AJ191" s="62">
        <f t="shared" si="123"/>
        <v>504</v>
      </c>
      <c r="AK191" s="59">
        <f t="shared" si="124"/>
        <v>157</v>
      </c>
      <c r="AM191" s="42" t="s">
        <v>169</v>
      </c>
      <c r="AN191" s="43" t="s">
        <v>226</v>
      </c>
      <c r="AO191" s="44">
        <v>7520</v>
      </c>
      <c r="AP191" s="44">
        <v>112000</v>
      </c>
      <c r="AQ191" s="40">
        <f t="shared" si="125"/>
        <v>6.7142857142857143E-2</v>
      </c>
      <c r="AR191" s="46">
        <f t="shared" si="126"/>
        <v>186</v>
      </c>
      <c r="AS191" s="47" t="str">
        <f t="shared" si="112"/>
        <v/>
      </c>
      <c r="AT191" s="46" t="str">
        <f t="shared" si="113"/>
        <v/>
      </c>
      <c r="AU191" s="47" t="str">
        <f t="shared" si="114"/>
        <v/>
      </c>
      <c r="AV191" s="46" t="str">
        <f t="shared" si="115"/>
        <v/>
      </c>
      <c r="AX191" s="116" t="s">
        <v>226</v>
      </c>
      <c r="AY191" s="97">
        <v>111800</v>
      </c>
      <c r="AZ191" s="98">
        <v>100</v>
      </c>
      <c r="BA191" s="97">
        <v>74400</v>
      </c>
      <c r="BB191" s="98">
        <v>66.5</v>
      </c>
      <c r="BC191" s="187" t="b">
        <f t="shared" si="116"/>
        <v>1</v>
      </c>
    </row>
    <row r="192" spans="1:55" x14ac:dyDescent="0.2">
      <c r="A192" s="2" t="s">
        <v>611</v>
      </c>
      <c r="B192" s="2" t="str">
        <f>VLOOKUP(A192,'Auth Info'!A:B,2,FALSE)</f>
        <v>Burnley</v>
      </c>
      <c r="C192" s="14" t="str">
        <f>VLOOKUP($A192,'Auth Info'!$A:$G,3,FALSE)</f>
        <v>Lancashire</v>
      </c>
      <c r="D192" s="121" t="str">
        <f>VLOOKUP($A192,'Auth Info'!$A:$G,4,FALSE)</f>
        <v>OU</v>
      </c>
      <c r="E192" s="121" t="str">
        <f>VLOOKUP($A192,'Auth Info'!$A:$G,5,FALSE)</f>
        <v>U</v>
      </c>
      <c r="F192" s="14" t="str">
        <f>VLOOKUP($A192,'Auth Info'!$A:$G,6,FALSE)</f>
        <v>District</v>
      </c>
      <c r="G192" s="14" t="str">
        <f>VLOOKUP($A192,'Auth Info'!$A:$G,7,FALSE)</f>
        <v>Lower</v>
      </c>
      <c r="H192" s="65">
        <f>VLOOKUP(A192,'1'!F:H,2,FALSE)</f>
        <v>421.3</v>
      </c>
      <c r="I192" s="66">
        <f t="shared" si="117"/>
        <v>38</v>
      </c>
      <c r="J192" s="67" t="str">
        <f t="shared" si="98"/>
        <v/>
      </c>
      <c r="K192" s="66" t="str">
        <f t="shared" si="99"/>
        <v/>
      </c>
      <c r="L192" s="67" t="str">
        <f t="shared" si="100"/>
        <v/>
      </c>
      <c r="M192" s="66" t="str">
        <f t="shared" si="101"/>
        <v/>
      </c>
      <c r="N192" s="60"/>
      <c r="O192" s="189">
        <f t="shared" si="118"/>
        <v>0.63100000000000001</v>
      </c>
      <c r="P192" s="74">
        <f t="shared" si="119"/>
        <v>107</v>
      </c>
      <c r="Q192" s="75" t="str">
        <f t="shared" si="102"/>
        <v/>
      </c>
      <c r="R192" s="74" t="str">
        <f t="shared" si="103"/>
        <v/>
      </c>
      <c r="S192" s="75" t="str">
        <f t="shared" si="104"/>
        <v/>
      </c>
      <c r="T192" s="74" t="str">
        <f t="shared" si="105"/>
        <v/>
      </c>
      <c r="U192" s="60"/>
      <c r="V192" s="80">
        <f>VLOOKUP(A192,'3'!A:C,3,FALSE)/100</f>
        <v>4.4000000000000004E-2</v>
      </c>
      <c r="W192" s="81">
        <f t="shared" si="120"/>
        <v>9</v>
      </c>
      <c r="X192" s="82" t="str">
        <f t="shared" si="106"/>
        <v/>
      </c>
      <c r="Y192" s="81" t="str">
        <f t="shared" si="107"/>
        <v/>
      </c>
      <c r="Z192" s="82" t="str">
        <f t="shared" si="108"/>
        <v/>
      </c>
      <c r="AA192" s="81" t="str">
        <f t="shared" si="109"/>
        <v/>
      </c>
      <c r="AB192" s="60"/>
      <c r="AC192" s="87">
        <f>VLOOKUP(A192,'4'!A:E,4,FALSE)/100</f>
        <v>0.249</v>
      </c>
      <c r="AD192" s="88">
        <f t="shared" si="127"/>
        <v>71</v>
      </c>
      <c r="AE192" s="89" t="str">
        <f t="shared" si="110"/>
        <v/>
      </c>
      <c r="AF192" s="88" t="str">
        <f t="shared" si="121"/>
        <v/>
      </c>
      <c r="AG192" s="89" t="str">
        <f t="shared" si="111"/>
        <v/>
      </c>
      <c r="AH192" s="88" t="str">
        <f t="shared" si="122"/>
        <v/>
      </c>
      <c r="AJ192" s="62">
        <f t="shared" si="123"/>
        <v>231</v>
      </c>
      <c r="AK192" s="59">
        <f t="shared" si="124"/>
        <v>15</v>
      </c>
      <c r="AM192" s="42" t="s">
        <v>169</v>
      </c>
      <c r="AN192" s="43" t="s">
        <v>176</v>
      </c>
      <c r="AO192" s="44">
        <v>9229</v>
      </c>
      <c r="AP192" s="44">
        <v>87300</v>
      </c>
      <c r="AQ192" s="40">
        <f t="shared" si="125"/>
        <v>0.10571592210767468</v>
      </c>
      <c r="AR192" s="46">
        <f t="shared" si="126"/>
        <v>77</v>
      </c>
      <c r="AS192" s="47" t="str">
        <f t="shared" si="112"/>
        <v/>
      </c>
      <c r="AT192" s="46" t="str">
        <f t="shared" si="113"/>
        <v/>
      </c>
      <c r="AU192" s="47" t="str">
        <f t="shared" si="114"/>
        <v/>
      </c>
      <c r="AV192" s="46" t="str">
        <f t="shared" si="115"/>
        <v/>
      </c>
      <c r="AX192" s="116" t="s">
        <v>176</v>
      </c>
      <c r="AY192" s="97">
        <v>85300</v>
      </c>
      <c r="AZ192" s="98">
        <v>100</v>
      </c>
      <c r="BA192" s="97">
        <v>53800</v>
      </c>
      <c r="BB192" s="98">
        <v>63.1</v>
      </c>
      <c r="BC192" s="187" t="b">
        <f t="shared" si="116"/>
        <v>1</v>
      </c>
    </row>
    <row r="193" spans="1:55" x14ac:dyDescent="0.2">
      <c r="A193" s="2" t="s">
        <v>618</v>
      </c>
      <c r="B193" s="2" t="str">
        <f>VLOOKUP(A193,'Auth Info'!A:B,2,FALSE)</f>
        <v>Cambridge</v>
      </c>
      <c r="C193" s="14" t="str">
        <f>VLOOKUP($A193,'Auth Info'!$A:$G,3,FALSE)</f>
        <v>Cambridgeshire</v>
      </c>
      <c r="D193" s="121" t="str">
        <f>VLOOKUP($A193,'Auth Info'!$A:$G,4,FALSE)</f>
        <v>OU</v>
      </c>
      <c r="E193" s="121" t="str">
        <f>VLOOKUP($A193,'Auth Info'!$A:$G,5,FALSE)</f>
        <v>U</v>
      </c>
      <c r="F193" s="14" t="str">
        <f>VLOOKUP($A193,'Auth Info'!$A:$G,6,FALSE)</f>
        <v>District</v>
      </c>
      <c r="G193" s="14" t="str">
        <f>VLOOKUP($A193,'Auth Info'!$A:$G,7,FALSE)</f>
        <v>Lower</v>
      </c>
      <c r="H193" s="65">
        <f>VLOOKUP(A193,'1'!F:H,2,FALSE)</f>
        <v>553</v>
      </c>
      <c r="I193" s="66">
        <f t="shared" si="117"/>
        <v>179</v>
      </c>
      <c r="J193" s="67" t="str">
        <f t="shared" si="98"/>
        <v/>
      </c>
      <c r="K193" s="66" t="str">
        <f t="shared" si="99"/>
        <v/>
      </c>
      <c r="L193" s="67" t="str">
        <f t="shared" si="100"/>
        <v/>
      </c>
      <c r="M193" s="66" t="str">
        <f t="shared" si="101"/>
        <v/>
      </c>
      <c r="N193" s="60"/>
      <c r="O193" s="189">
        <f t="shared" si="118"/>
        <v>0.752</v>
      </c>
      <c r="P193" s="74">
        <f t="shared" si="119"/>
        <v>201</v>
      </c>
      <c r="Q193" s="75" t="str">
        <f t="shared" si="102"/>
        <v/>
      </c>
      <c r="R193" s="74" t="str">
        <f t="shared" si="103"/>
        <v/>
      </c>
      <c r="S193" s="75" t="str">
        <f t="shared" si="104"/>
        <v/>
      </c>
      <c r="T193" s="74" t="str">
        <f t="shared" si="105"/>
        <v/>
      </c>
      <c r="U193" s="60"/>
      <c r="V193" s="80">
        <f>VLOOKUP(A193,'3'!A:C,3,FALSE)/100</f>
        <v>1.8000000000000002E-2</v>
      </c>
      <c r="W193" s="81">
        <f t="shared" si="120"/>
        <v>160</v>
      </c>
      <c r="X193" s="82" t="str">
        <f t="shared" si="106"/>
        <v/>
      </c>
      <c r="Y193" s="81" t="str">
        <f t="shared" si="107"/>
        <v/>
      </c>
      <c r="Z193" s="82" t="str">
        <f t="shared" si="108"/>
        <v/>
      </c>
      <c r="AA193" s="81" t="str">
        <f t="shared" si="109"/>
        <v/>
      </c>
      <c r="AB193" s="60"/>
      <c r="AC193" s="87">
        <f>VLOOKUP(A193,'4'!A:E,4,FALSE)/100</f>
        <v>0.375</v>
      </c>
      <c r="AD193" s="88">
        <f t="shared" si="127"/>
        <v>3</v>
      </c>
      <c r="AE193" s="89" t="str">
        <f t="shared" si="110"/>
        <v/>
      </c>
      <c r="AF193" s="88" t="str">
        <f t="shared" si="121"/>
        <v/>
      </c>
      <c r="AG193" s="89" t="str">
        <f t="shared" si="111"/>
        <v/>
      </c>
      <c r="AH193" s="88" t="str">
        <f t="shared" si="122"/>
        <v/>
      </c>
      <c r="AJ193" s="62">
        <f t="shared" si="123"/>
        <v>542</v>
      </c>
      <c r="AK193" s="59">
        <f t="shared" si="124"/>
        <v>175</v>
      </c>
      <c r="AM193" s="42" t="s">
        <v>169</v>
      </c>
      <c r="AN193" s="43" t="s">
        <v>250</v>
      </c>
      <c r="AO193" s="44">
        <v>38325</v>
      </c>
      <c r="AP193" s="44">
        <v>122800</v>
      </c>
      <c r="AQ193" s="40">
        <f t="shared" si="125"/>
        <v>0.3120928338762215</v>
      </c>
      <c r="AR193" s="46">
        <f t="shared" si="126"/>
        <v>2</v>
      </c>
      <c r="AS193" s="47" t="str">
        <f t="shared" si="112"/>
        <v/>
      </c>
      <c r="AT193" s="46" t="str">
        <f t="shared" si="113"/>
        <v/>
      </c>
      <c r="AU193" s="47" t="str">
        <f t="shared" si="114"/>
        <v/>
      </c>
      <c r="AV193" s="46" t="str">
        <f t="shared" si="115"/>
        <v/>
      </c>
      <c r="AX193" s="116" t="s">
        <v>250</v>
      </c>
      <c r="AY193" s="97">
        <v>125700</v>
      </c>
      <c r="AZ193" s="98">
        <v>100</v>
      </c>
      <c r="BA193" s="97">
        <v>94600</v>
      </c>
      <c r="BB193" s="98">
        <v>75.2</v>
      </c>
      <c r="BC193" s="187" t="b">
        <f t="shared" si="116"/>
        <v>1</v>
      </c>
    </row>
    <row r="194" spans="1:55" x14ac:dyDescent="0.2">
      <c r="A194" s="2" t="s">
        <v>622</v>
      </c>
      <c r="B194" s="2" t="str">
        <f>VLOOKUP(A194,'Auth Info'!A:B,2,FALSE)</f>
        <v>Cannock Chase</v>
      </c>
      <c r="C194" s="14" t="str">
        <f>VLOOKUP($A194,'Auth Info'!$A:$G,3,FALSE)</f>
        <v>Staffordshire</v>
      </c>
      <c r="D194" s="121" t="str">
        <f>VLOOKUP($A194,'Auth Info'!$A:$G,4,FALSE)</f>
        <v>Significant Rural</v>
      </c>
      <c r="E194" s="121" t="str">
        <f>VLOOKUP($A194,'Auth Info'!$A:$G,5,FALSE)</f>
        <v>U</v>
      </c>
      <c r="F194" s="14" t="str">
        <f>VLOOKUP($A194,'Auth Info'!$A:$G,6,FALSE)</f>
        <v>District</v>
      </c>
      <c r="G194" s="14" t="str">
        <f>VLOOKUP($A194,'Auth Info'!$A:$G,7,FALSE)</f>
        <v>Lower</v>
      </c>
      <c r="H194" s="65">
        <f>VLOOKUP(A194,'1'!F:H,2,FALSE)</f>
        <v>441.7</v>
      </c>
      <c r="I194" s="66">
        <f t="shared" si="117"/>
        <v>63</v>
      </c>
      <c r="J194" s="67" t="str">
        <f t="shared" si="98"/>
        <v/>
      </c>
      <c r="K194" s="66" t="str">
        <f t="shared" si="99"/>
        <v/>
      </c>
      <c r="L194" s="67" t="str">
        <f t="shared" si="100"/>
        <v/>
      </c>
      <c r="M194" s="66" t="str">
        <f t="shared" si="101"/>
        <v/>
      </c>
      <c r="N194" s="60"/>
      <c r="O194" s="189">
        <f t="shared" si="118"/>
        <v>0.65</v>
      </c>
      <c r="P194" s="74">
        <f t="shared" si="119"/>
        <v>170</v>
      </c>
      <c r="Q194" s="75" t="str">
        <f t="shared" si="102"/>
        <v/>
      </c>
      <c r="R194" s="74" t="str">
        <f t="shared" si="103"/>
        <v/>
      </c>
      <c r="S194" s="75" t="str">
        <f t="shared" si="104"/>
        <v/>
      </c>
      <c r="T194" s="74" t="str">
        <f t="shared" si="105"/>
        <v/>
      </c>
      <c r="U194" s="60"/>
      <c r="V194" s="80">
        <f>VLOOKUP(A194,'3'!A:C,3,FALSE)/100</f>
        <v>3.9E-2</v>
      </c>
      <c r="W194" s="81">
        <f t="shared" si="120"/>
        <v>24</v>
      </c>
      <c r="X194" s="82" t="str">
        <f t="shared" si="106"/>
        <v/>
      </c>
      <c r="Y194" s="81" t="str">
        <f t="shared" si="107"/>
        <v/>
      </c>
      <c r="Z194" s="82" t="str">
        <f t="shared" si="108"/>
        <v/>
      </c>
      <c r="AA194" s="81" t="str">
        <f t="shared" si="109"/>
        <v/>
      </c>
      <c r="AB194" s="60"/>
      <c r="AC194" s="87">
        <f>VLOOKUP(A194,'4'!A:E,4,FALSE)/100</f>
        <v>0.19800000000000001</v>
      </c>
      <c r="AD194" s="88">
        <f t="shared" si="127"/>
        <v>148</v>
      </c>
      <c r="AE194" s="89" t="str">
        <f t="shared" si="110"/>
        <v/>
      </c>
      <c r="AF194" s="88" t="str">
        <f t="shared" si="121"/>
        <v/>
      </c>
      <c r="AG194" s="89" t="str">
        <f t="shared" si="111"/>
        <v/>
      </c>
      <c r="AH194" s="88" t="str">
        <f t="shared" si="122"/>
        <v/>
      </c>
      <c r="AJ194" s="62">
        <f t="shared" si="123"/>
        <v>418</v>
      </c>
      <c r="AK194" s="59">
        <f t="shared" si="124"/>
        <v>113</v>
      </c>
      <c r="AM194" s="42" t="s">
        <v>169</v>
      </c>
      <c r="AN194" s="43" t="s">
        <v>231</v>
      </c>
      <c r="AO194" s="44">
        <v>7366</v>
      </c>
      <c r="AP194" s="44">
        <v>94800</v>
      </c>
      <c r="AQ194" s="40">
        <f t="shared" si="125"/>
        <v>7.7700421940928271E-2</v>
      </c>
      <c r="AR194" s="46">
        <f t="shared" si="126"/>
        <v>161</v>
      </c>
      <c r="AS194" s="47" t="str">
        <f t="shared" si="112"/>
        <v/>
      </c>
      <c r="AT194" s="46" t="str">
        <f t="shared" si="113"/>
        <v/>
      </c>
      <c r="AU194" s="47" t="str">
        <f t="shared" si="114"/>
        <v/>
      </c>
      <c r="AV194" s="46" t="str">
        <f t="shared" si="115"/>
        <v/>
      </c>
      <c r="AX194" s="116" t="s">
        <v>231</v>
      </c>
      <c r="AY194" s="97">
        <v>94700</v>
      </c>
      <c r="AZ194" s="98">
        <v>100</v>
      </c>
      <c r="BA194" s="97">
        <v>61500</v>
      </c>
      <c r="BB194" s="98">
        <v>65</v>
      </c>
      <c r="BC194" s="187" t="b">
        <f t="shared" si="116"/>
        <v>1</v>
      </c>
    </row>
    <row r="195" spans="1:55" x14ac:dyDescent="0.2">
      <c r="A195" s="2" t="s">
        <v>623</v>
      </c>
      <c r="B195" s="2" t="str">
        <f>VLOOKUP(A195,'Auth Info'!A:B,2,FALSE)</f>
        <v>Canterbury</v>
      </c>
      <c r="C195" s="14" t="str">
        <f>VLOOKUP($A195,'Auth Info'!$A:$G,3,FALSE)</f>
        <v>Kent</v>
      </c>
      <c r="D195" s="121" t="str">
        <f>VLOOKUP($A195,'Auth Info'!$A:$G,4,FALSE)</f>
        <v>OU</v>
      </c>
      <c r="E195" s="121" t="str">
        <f>VLOOKUP($A195,'Auth Info'!$A:$G,5,FALSE)</f>
        <v>U</v>
      </c>
      <c r="F195" s="14" t="str">
        <f>VLOOKUP($A195,'Auth Info'!$A:$G,6,FALSE)</f>
        <v>District</v>
      </c>
      <c r="G195" s="14" t="str">
        <f>VLOOKUP($A195,'Auth Info'!$A:$G,7,FALSE)</f>
        <v>Lower</v>
      </c>
      <c r="H195" s="65">
        <f>VLOOKUP(A195,'1'!F:H,2,FALSE)</f>
        <v>512.4</v>
      </c>
      <c r="I195" s="66">
        <f t="shared" si="117"/>
        <v>160</v>
      </c>
      <c r="J195" s="67" t="str">
        <f t="shared" si="98"/>
        <v/>
      </c>
      <c r="K195" s="66" t="str">
        <f t="shared" si="99"/>
        <v/>
      </c>
      <c r="L195" s="67" t="str">
        <f t="shared" si="100"/>
        <v/>
      </c>
      <c r="M195" s="66" t="str">
        <f t="shared" si="101"/>
        <v/>
      </c>
      <c r="N195" s="60"/>
      <c r="O195" s="189">
        <f t="shared" si="118"/>
        <v>0.65400000000000003</v>
      </c>
      <c r="P195" s="74">
        <f t="shared" si="119"/>
        <v>174</v>
      </c>
      <c r="Q195" s="75" t="str">
        <f t="shared" si="102"/>
        <v/>
      </c>
      <c r="R195" s="74" t="str">
        <f t="shared" si="103"/>
        <v/>
      </c>
      <c r="S195" s="75" t="str">
        <f t="shared" si="104"/>
        <v/>
      </c>
      <c r="T195" s="74" t="str">
        <f t="shared" si="105"/>
        <v/>
      </c>
      <c r="U195" s="60"/>
      <c r="V195" s="80">
        <f>VLOOKUP(A195,'3'!A:C,3,FALSE)/100</f>
        <v>2.3E-2</v>
      </c>
      <c r="W195" s="81">
        <f t="shared" si="120"/>
        <v>110</v>
      </c>
      <c r="X195" s="82" t="str">
        <f t="shared" si="106"/>
        <v/>
      </c>
      <c r="Y195" s="81" t="str">
        <f t="shared" si="107"/>
        <v/>
      </c>
      <c r="Z195" s="82" t="str">
        <f t="shared" si="108"/>
        <v/>
      </c>
      <c r="AA195" s="81" t="str">
        <f t="shared" si="109"/>
        <v/>
      </c>
      <c r="AB195" s="60"/>
      <c r="AC195" s="87">
        <f>VLOOKUP(A195,'4'!A:E,4,FALSE)/100</f>
        <v>0.34200000000000003</v>
      </c>
      <c r="AD195" s="88">
        <f t="shared" si="127"/>
        <v>7</v>
      </c>
      <c r="AE195" s="89" t="str">
        <f t="shared" si="110"/>
        <v/>
      </c>
      <c r="AF195" s="88" t="str">
        <f t="shared" si="121"/>
        <v/>
      </c>
      <c r="AG195" s="89" t="str">
        <f t="shared" si="111"/>
        <v/>
      </c>
      <c r="AH195" s="88" t="str">
        <f t="shared" si="122"/>
        <v/>
      </c>
      <c r="AJ195" s="62">
        <f t="shared" si="123"/>
        <v>458</v>
      </c>
      <c r="AK195" s="59">
        <f t="shared" si="124"/>
        <v>134</v>
      </c>
      <c r="AM195" s="42" t="s">
        <v>169</v>
      </c>
      <c r="AN195" s="43" t="s">
        <v>312</v>
      </c>
      <c r="AO195" s="44">
        <v>25269</v>
      </c>
      <c r="AP195" s="44">
        <v>149700</v>
      </c>
      <c r="AQ195" s="40">
        <f t="shared" si="125"/>
        <v>0.16879759519038076</v>
      </c>
      <c r="AR195" s="46">
        <f t="shared" si="126"/>
        <v>14</v>
      </c>
      <c r="AS195" s="47" t="str">
        <f t="shared" si="112"/>
        <v/>
      </c>
      <c r="AT195" s="46" t="str">
        <f t="shared" si="113"/>
        <v/>
      </c>
      <c r="AU195" s="47" t="str">
        <f t="shared" si="114"/>
        <v/>
      </c>
      <c r="AV195" s="46" t="str">
        <f t="shared" si="115"/>
        <v/>
      </c>
      <c r="AX195" s="116" t="s">
        <v>312</v>
      </c>
      <c r="AY195" s="97">
        <v>153200</v>
      </c>
      <c r="AZ195" s="98">
        <v>100</v>
      </c>
      <c r="BA195" s="97">
        <v>100200</v>
      </c>
      <c r="BB195" s="98">
        <v>65.400000000000006</v>
      </c>
      <c r="BC195" s="187" t="b">
        <f t="shared" si="116"/>
        <v>1</v>
      </c>
    </row>
    <row r="196" spans="1:55" x14ac:dyDescent="0.2">
      <c r="A196" s="2" t="s">
        <v>626</v>
      </c>
      <c r="B196" s="2" t="str">
        <f>VLOOKUP(A196,'Auth Info'!A:B,2,FALSE)</f>
        <v>Carlisle</v>
      </c>
      <c r="C196" s="14" t="str">
        <f>VLOOKUP($A196,'Auth Info'!$A:$G,3,FALSE)</f>
        <v>Cumbria</v>
      </c>
      <c r="D196" s="121" t="str">
        <f>VLOOKUP($A196,'Auth Info'!$A:$G,4,FALSE)</f>
        <v>Significant Rural</v>
      </c>
      <c r="E196" s="121" t="str">
        <f>VLOOKUP($A196,'Auth Info'!$A:$G,5,FALSE)</f>
        <v>U</v>
      </c>
      <c r="F196" s="14" t="str">
        <f>VLOOKUP($A196,'Auth Info'!$A:$G,6,FALSE)</f>
        <v>District</v>
      </c>
      <c r="G196" s="14" t="str">
        <f>VLOOKUP($A196,'Auth Info'!$A:$G,7,FALSE)</f>
        <v>Lower</v>
      </c>
      <c r="H196" s="65">
        <f>VLOOKUP(A196,'1'!F:H,2,FALSE)</f>
        <v>412</v>
      </c>
      <c r="I196" s="66">
        <f t="shared" si="117"/>
        <v>31</v>
      </c>
      <c r="J196" s="67" t="str">
        <f t="shared" si="98"/>
        <v/>
      </c>
      <c r="K196" s="66" t="str">
        <f t="shared" si="99"/>
        <v/>
      </c>
      <c r="L196" s="67">
        <f t="shared" si="100"/>
        <v>412</v>
      </c>
      <c r="M196" s="66">
        <f t="shared" si="101"/>
        <v>3</v>
      </c>
      <c r="N196" s="60"/>
      <c r="O196" s="189">
        <f t="shared" si="118"/>
        <v>0.64400000000000002</v>
      </c>
      <c r="P196" s="74">
        <f t="shared" si="119"/>
        <v>155</v>
      </c>
      <c r="Q196" s="75" t="str">
        <f t="shared" si="102"/>
        <v/>
      </c>
      <c r="R196" s="74" t="str">
        <f t="shared" si="103"/>
        <v/>
      </c>
      <c r="S196" s="75">
        <f t="shared" si="104"/>
        <v>0.64400000000000002</v>
      </c>
      <c r="T196" s="74">
        <f t="shared" si="105"/>
        <v>6</v>
      </c>
      <c r="U196" s="60"/>
      <c r="V196" s="80">
        <f>VLOOKUP(A196,'3'!A:C,3,FALSE)/100</f>
        <v>3.1E-2</v>
      </c>
      <c r="W196" s="81">
        <f t="shared" si="120"/>
        <v>55</v>
      </c>
      <c r="X196" s="82" t="str">
        <f t="shared" si="106"/>
        <v/>
      </c>
      <c r="Y196" s="81" t="str">
        <f t="shared" si="107"/>
        <v/>
      </c>
      <c r="Z196" s="82">
        <f t="shared" si="108"/>
        <v>3.1E-2</v>
      </c>
      <c r="AA196" s="81">
        <f t="shared" si="109"/>
        <v>4</v>
      </c>
      <c r="AB196" s="60"/>
      <c r="AC196" s="87">
        <f>VLOOKUP(A196,'4'!A:E,4,FALSE)/100</f>
        <v>0.23399999999999999</v>
      </c>
      <c r="AD196" s="88">
        <f t="shared" si="127"/>
        <v>95</v>
      </c>
      <c r="AE196" s="89" t="str">
        <f t="shared" si="110"/>
        <v/>
      </c>
      <c r="AF196" s="88" t="str">
        <f t="shared" si="121"/>
        <v/>
      </c>
      <c r="AG196" s="89">
        <f t="shared" si="111"/>
        <v>0.23399999999999999</v>
      </c>
      <c r="AH196" s="88">
        <f t="shared" si="122"/>
        <v>2</v>
      </c>
      <c r="AJ196" s="62">
        <f t="shared" si="123"/>
        <v>268</v>
      </c>
      <c r="AK196" s="59">
        <f t="shared" si="124"/>
        <v>30</v>
      </c>
      <c r="AM196" s="42" t="s">
        <v>169</v>
      </c>
      <c r="AN196" s="43" t="s">
        <v>172</v>
      </c>
      <c r="AO196" s="44">
        <v>14563</v>
      </c>
      <c r="AP196" s="44">
        <v>103700</v>
      </c>
      <c r="AQ196" s="40">
        <f t="shared" si="125"/>
        <v>0.14043394406943105</v>
      </c>
      <c r="AR196" s="46">
        <f t="shared" si="126"/>
        <v>27</v>
      </c>
      <c r="AS196" s="47" t="str">
        <f t="shared" si="112"/>
        <v/>
      </c>
      <c r="AT196" s="46" t="str">
        <f t="shared" si="113"/>
        <v/>
      </c>
      <c r="AU196" s="47">
        <f t="shared" si="114"/>
        <v>0.14043394406943105</v>
      </c>
      <c r="AV196" s="46">
        <f t="shared" si="115"/>
        <v>1</v>
      </c>
      <c r="AX196" s="116" t="s">
        <v>172</v>
      </c>
      <c r="AY196" s="97">
        <v>104500</v>
      </c>
      <c r="AZ196" s="98">
        <v>100</v>
      </c>
      <c r="BA196" s="97">
        <v>67300</v>
      </c>
      <c r="BB196" s="98">
        <v>64.400000000000006</v>
      </c>
      <c r="BC196" s="187" t="b">
        <f t="shared" si="116"/>
        <v>1</v>
      </c>
    </row>
    <row r="197" spans="1:55" x14ac:dyDescent="0.2">
      <c r="A197" s="2" t="s">
        <v>629</v>
      </c>
      <c r="B197" s="2" t="str">
        <f>VLOOKUP(A197,'Auth Info'!A:B,2,FALSE)</f>
        <v>Castle Point</v>
      </c>
      <c r="C197" s="14" t="str">
        <f>VLOOKUP($A197,'Auth Info'!$A:$G,3,FALSE)</f>
        <v>Essex</v>
      </c>
      <c r="D197" s="121" t="str">
        <f>VLOOKUP($A197,'Auth Info'!$A:$G,4,FALSE)</f>
        <v>LU</v>
      </c>
      <c r="E197" s="121" t="str">
        <f>VLOOKUP($A197,'Auth Info'!$A:$G,5,FALSE)</f>
        <v>U</v>
      </c>
      <c r="F197" s="14" t="str">
        <f>VLOOKUP($A197,'Auth Info'!$A:$G,6,FALSE)</f>
        <v>District</v>
      </c>
      <c r="G197" s="14" t="str">
        <f>VLOOKUP($A197,'Auth Info'!$A:$G,7,FALSE)</f>
        <v>Lower</v>
      </c>
      <c r="H197" s="65">
        <f>VLOOKUP(A197,'1'!F:H,2,FALSE)</f>
        <v>388.7</v>
      </c>
      <c r="I197" s="66">
        <f t="shared" si="117"/>
        <v>10</v>
      </c>
      <c r="J197" s="67" t="str">
        <f t="shared" si="98"/>
        <v/>
      </c>
      <c r="K197" s="66" t="str">
        <f t="shared" si="99"/>
        <v/>
      </c>
      <c r="L197" s="67" t="str">
        <f t="shared" si="100"/>
        <v/>
      </c>
      <c r="M197" s="66" t="str">
        <f t="shared" si="101"/>
        <v/>
      </c>
      <c r="N197" s="60"/>
      <c r="O197" s="189">
        <f t="shared" si="118"/>
        <v>0.61</v>
      </c>
      <c r="P197" s="74">
        <f t="shared" si="119"/>
        <v>50</v>
      </c>
      <c r="Q197" s="75" t="str">
        <f t="shared" si="102"/>
        <v/>
      </c>
      <c r="R197" s="74" t="str">
        <f t="shared" si="103"/>
        <v/>
      </c>
      <c r="S197" s="75" t="str">
        <f t="shared" si="104"/>
        <v/>
      </c>
      <c r="T197" s="74" t="str">
        <f t="shared" si="105"/>
        <v/>
      </c>
      <c r="U197" s="60"/>
      <c r="V197" s="80">
        <f>VLOOKUP(A197,'3'!A:C,3,FALSE)/100</f>
        <v>2.7999999999999997E-2</v>
      </c>
      <c r="W197" s="81">
        <f t="shared" si="120"/>
        <v>72</v>
      </c>
      <c r="X197" s="82" t="str">
        <f t="shared" si="106"/>
        <v/>
      </c>
      <c r="Y197" s="81" t="str">
        <f t="shared" si="107"/>
        <v/>
      </c>
      <c r="Z197" s="82" t="str">
        <f t="shared" si="108"/>
        <v/>
      </c>
      <c r="AA197" s="81" t="str">
        <f t="shared" si="109"/>
        <v/>
      </c>
      <c r="AB197" s="60"/>
      <c r="AC197" s="87">
        <f>VLOOKUP(A197,'4'!A:E,4,FALSE)/100</f>
        <v>0.128</v>
      </c>
      <c r="AD197" s="88">
        <f t="shared" si="127"/>
        <v>198</v>
      </c>
      <c r="AE197" s="89" t="str">
        <f t="shared" si="110"/>
        <v/>
      </c>
      <c r="AF197" s="88" t="str">
        <f t="shared" si="121"/>
        <v/>
      </c>
      <c r="AG197" s="89" t="str">
        <f t="shared" si="111"/>
        <v/>
      </c>
      <c r="AH197" s="88" t="str">
        <f t="shared" si="122"/>
        <v/>
      </c>
      <c r="AJ197" s="62">
        <f t="shared" si="123"/>
        <v>328</v>
      </c>
      <c r="AK197" s="59">
        <f t="shared" si="124"/>
        <v>62</v>
      </c>
      <c r="AM197" s="42" t="s">
        <v>169</v>
      </c>
      <c r="AN197" s="43" t="s">
        <v>258</v>
      </c>
      <c r="AO197" s="44">
        <v>5348</v>
      </c>
      <c r="AP197" s="44">
        <v>89800</v>
      </c>
      <c r="AQ197" s="40">
        <f t="shared" si="125"/>
        <v>5.9554565701559023E-2</v>
      </c>
      <c r="AR197" s="46">
        <f t="shared" si="126"/>
        <v>196</v>
      </c>
      <c r="AS197" s="47" t="str">
        <f t="shared" si="112"/>
        <v/>
      </c>
      <c r="AT197" s="46" t="str">
        <f t="shared" si="113"/>
        <v/>
      </c>
      <c r="AU197" s="47" t="str">
        <f t="shared" si="114"/>
        <v/>
      </c>
      <c r="AV197" s="46" t="str">
        <f t="shared" si="115"/>
        <v/>
      </c>
      <c r="AX197" s="116" t="s">
        <v>258</v>
      </c>
      <c r="AY197" s="97">
        <v>89400</v>
      </c>
      <c r="AZ197" s="98">
        <v>100</v>
      </c>
      <c r="BA197" s="97">
        <v>54600</v>
      </c>
      <c r="BB197" s="98">
        <v>61</v>
      </c>
      <c r="BC197" s="187" t="b">
        <f t="shared" si="116"/>
        <v>1</v>
      </c>
    </row>
    <row r="198" spans="1:55" x14ac:dyDescent="0.2">
      <c r="A198" s="2" t="s">
        <v>634</v>
      </c>
      <c r="B198" s="2" t="str">
        <f>VLOOKUP(A198,'Auth Info'!A:B,2,FALSE)</f>
        <v>Charnwood</v>
      </c>
      <c r="C198" s="14" t="str">
        <f>VLOOKUP($A198,'Auth Info'!$A:$G,3,FALSE)</f>
        <v>Leicestershire</v>
      </c>
      <c r="D198" s="121" t="str">
        <f>VLOOKUP($A198,'Auth Info'!$A:$G,4,FALSE)</f>
        <v>OU</v>
      </c>
      <c r="E198" s="121" t="str">
        <f>VLOOKUP($A198,'Auth Info'!$A:$G,5,FALSE)</f>
        <v>U</v>
      </c>
      <c r="F198" s="14" t="str">
        <f>VLOOKUP($A198,'Auth Info'!$A:$G,6,FALSE)</f>
        <v>District</v>
      </c>
      <c r="G198" s="14" t="str">
        <f>VLOOKUP($A198,'Auth Info'!$A:$G,7,FALSE)</f>
        <v>Lower</v>
      </c>
      <c r="H198" s="65">
        <f>VLOOKUP(A198,'1'!F:H,2,FALSE)</f>
        <v>488</v>
      </c>
      <c r="I198" s="66">
        <f t="shared" si="117"/>
        <v>132</v>
      </c>
      <c r="J198" s="67" t="str">
        <f t="shared" si="98"/>
        <v/>
      </c>
      <c r="K198" s="66" t="str">
        <f t="shared" si="99"/>
        <v/>
      </c>
      <c r="L198" s="67" t="str">
        <f t="shared" si="100"/>
        <v/>
      </c>
      <c r="M198" s="66" t="str">
        <f t="shared" si="101"/>
        <v/>
      </c>
      <c r="N198" s="60"/>
      <c r="O198" s="189">
        <f t="shared" si="118"/>
        <v>0.67500000000000004</v>
      </c>
      <c r="P198" s="74">
        <f t="shared" si="119"/>
        <v>194</v>
      </c>
      <c r="Q198" s="75" t="str">
        <f t="shared" si="102"/>
        <v/>
      </c>
      <c r="R198" s="74" t="str">
        <f t="shared" si="103"/>
        <v/>
      </c>
      <c r="S198" s="75" t="str">
        <f t="shared" si="104"/>
        <v/>
      </c>
      <c r="T198" s="74" t="str">
        <f t="shared" si="105"/>
        <v/>
      </c>
      <c r="U198" s="60"/>
      <c r="V198" s="80">
        <f>VLOOKUP(A198,'3'!A:C,3,FALSE)/100</f>
        <v>2.4E-2</v>
      </c>
      <c r="W198" s="81">
        <f t="shared" si="120"/>
        <v>99</v>
      </c>
      <c r="X198" s="82" t="str">
        <f t="shared" si="106"/>
        <v/>
      </c>
      <c r="Y198" s="81" t="str">
        <f t="shared" si="107"/>
        <v/>
      </c>
      <c r="Z198" s="82" t="str">
        <f t="shared" si="108"/>
        <v/>
      </c>
      <c r="AA198" s="81" t="str">
        <f t="shared" si="109"/>
        <v/>
      </c>
      <c r="AB198" s="60"/>
      <c r="AC198" s="87">
        <f>VLOOKUP(A198,'4'!A:E,4,FALSE)/100</f>
        <v>0.29199999999999998</v>
      </c>
      <c r="AD198" s="88">
        <f t="shared" si="127"/>
        <v>30</v>
      </c>
      <c r="AE198" s="89" t="str">
        <f t="shared" si="110"/>
        <v/>
      </c>
      <c r="AF198" s="88" t="str">
        <f t="shared" si="121"/>
        <v/>
      </c>
      <c r="AG198" s="89" t="str">
        <f t="shared" si="111"/>
        <v/>
      </c>
      <c r="AH198" s="88" t="str">
        <f t="shared" si="122"/>
        <v/>
      </c>
      <c r="AJ198" s="62">
        <f t="shared" si="123"/>
        <v>525</v>
      </c>
      <c r="AK198" s="59">
        <f t="shared" si="124"/>
        <v>162</v>
      </c>
      <c r="AM198" s="42" t="s">
        <v>169</v>
      </c>
      <c r="AN198" s="43" t="s">
        <v>204</v>
      </c>
      <c r="AO198" s="44">
        <v>15712</v>
      </c>
      <c r="AP198" s="44">
        <v>167100</v>
      </c>
      <c r="AQ198" s="40">
        <f t="shared" si="125"/>
        <v>9.4027528426092161E-2</v>
      </c>
      <c r="AR198" s="46">
        <f t="shared" si="126"/>
        <v>100</v>
      </c>
      <c r="AS198" s="47" t="str">
        <f t="shared" si="112"/>
        <v/>
      </c>
      <c r="AT198" s="46" t="str">
        <f t="shared" si="113"/>
        <v/>
      </c>
      <c r="AU198" s="47" t="str">
        <f t="shared" si="114"/>
        <v/>
      </c>
      <c r="AV198" s="46" t="str">
        <f t="shared" si="115"/>
        <v/>
      </c>
      <c r="AX198" s="116" t="s">
        <v>204</v>
      </c>
      <c r="AY198" s="97">
        <v>166800</v>
      </c>
      <c r="AZ198" s="98">
        <v>100</v>
      </c>
      <c r="BA198" s="97">
        <v>112500</v>
      </c>
      <c r="BB198" s="98">
        <v>67.5</v>
      </c>
      <c r="BC198" s="187" t="b">
        <f t="shared" si="116"/>
        <v>1</v>
      </c>
    </row>
    <row r="199" spans="1:55" x14ac:dyDescent="0.2">
      <c r="A199" s="2" t="s">
        <v>635</v>
      </c>
      <c r="B199" s="2" t="str">
        <f>VLOOKUP(A199,'Auth Info'!A:B,2,FALSE)</f>
        <v>Chelmsford</v>
      </c>
      <c r="C199" s="14" t="str">
        <f>VLOOKUP($A199,'Auth Info'!$A:$G,3,FALSE)</f>
        <v>Essex</v>
      </c>
      <c r="D199" s="121" t="str">
        <f>VLOOKUP($A199,'Auth Info'!$A:$G,4,FALSE)</f>
        <v>OU</v>
      </c>
      <c r="E199" s="121" t="str">
        <f>VLOOKUP($A199,'Auth Info'!$A:$G,5,FALSE)</f>
        <v>U</v>
      </c>
      <c r="F199" s="14" t="str">
        <f>VLOOKUP($A199,'Auth Info'!$A:$G,6,FALSE)</f>
        <v>District</v>
      </c>
      <c r="G199" s="14" t="str">
        <f>VLOOKUP($A199,'Auth Info'!$A:$G,7,FALSE)</f>
        <v>Lower</v>
      </c>
      <c r="H199" s="65">
        <f>VLOOKUP(A199,'1'!F:H,2,FALSE)</f>
        <v>509.8</v>
      </c>
      <c r="I199" s="66">
        <f t="shared" si="117"/>
        <v>155</v>
      </c>
      <c r="J199" s="67" t="str">
        <f t="shared" si="98"/>
        <v/>
      </c>
      <c r="K199" s="66" t="str">
        <f t="shared" si="99"/>
        <v/>
      </c>
      <c r="L199" s="67" t="str">
        <f t="shared" si="100"/>
        <v/>
      </c>
      <c r="M199" s="66" t="str">
        <f t="shared" si="101"/>
        <v/>
      </c>
      <c r="N199" s="60"/>
      <c r="O199" s="189">
        <f t="shared" si="118"/>
        <v>0.65400000000000003</v>
      </c>
      <c r="P199" s="74">
        <f t="shared" si="119"/>
        <v>174</v>
      </c>
      <c r="Q199" s="75" t="str">
        <f t="shared" si="102"/>
        <v/>
      </c>
      <c r="R199" s="74" t="str">
        <f t="shared" si="103"/>
        <v/>
      </c>
      <c r="S199" s="75" t="str">
        <f t="shared" si="104"/>
        <v/>
      </c>
      <c r="T199" s="74" t="str">
        <f t="shared" si="105"/>
        <v/>
      </c>
      <c r="U199" s="60"/>
      <c r="V199" s="80">
        <f>VLOOKUP(A199,'3'!A:C,3,FALSE)/100</f>
        <v>2.5000000000000001E-2</v>
      </c>
      <c r="W199" s="81">
        <f t="shared" si="120"/>
        <v>93</v>
      </c>
      <c r="X199" s="82" t="str">
        <f t="shared" si="106"/>
        <v/>
      </c>
      <c r="Y199" s="81" t="str">
        <f t="shared" si="107"/>
        <v/>
      </c>
      <c r="Z199" s="82" t="str">
        <f t="shared" si="108"/>
        <v/>
      </c>
      <c r="AA199" s="81" t="str">
        <f t="shared" si="109"/>
        <v/>
      </c>
      <c r="AB199" s="60"/>
      <c r="AC199" s="87">
        <f>VLOOKUP(A199,'4'!A:E,4,FALSE)/100</f>
        <v>0.25800000000000001</v>
      </c>
      <c r="AD199" s="88">
        <f t="shared" si="127"/>
        <v>58</v>
      </c>
      <c r="AE199" s="89" t="str">
        <f t="shared" si="110"/>
        <v/>
      </c>
      <c r="AF199" s="88" t="str">
        <f t="shared" si="121"/>
        <v/>
      </c>
      <c r="AG199" s="89" t="str">
        <f t="shared" si="111"/>
        <v/>
      </c>
      <c r="AH199" s="88" t="str">
        <f t="shared" si="122"/>
        <v/>
      </c>
      <c r="AJ199" s="62">
        <f t="shared" si="123"/>
        <v>443</v>
      </c>
      <c r="AK199" s="59">
        <f t="shared" si="124"/>
        <v>127</v>
      </c>
      <c r="AM199" s="42" t="s">
        <v>169</v>
      </c>
      <c r="AN199" s="43" t="s">
        <v>259</v>
      </c>
      <c r="AO199" s="44">
        <v>25959</v>
      </c>
      <c r="AP199" s="44">
        <v>167100</v>
      </c>
      <c r="AQ199" s="40">
        <f t="shared" si="125"/>
        <v>0.15535008976660683</v>
      </c>
      <c r="AR199" s="46">
        <f t="shared" si="126"/>
        <v>21</v>
      </c>
      <c r="AS199" s="47" t="str">
        <f t="shared" si="112"/>
        <v/>
      </c>
      <c r="AT199" s="46" t="str">
        <f t="shared" si="113"/>
        <v/>
      </c>
      <c r="AU199" s="47" t="str">
        <f t="shared" si="114"/>
        <v/>
      </c>
      <c r="AV199" s="46" t="str">
        <f t="shared" si="115"/>
        <v/>
      </c>
      <c r="AX199" s="116" t="s">
        <v>259</v>
      </c>
      <c r="AY199" s="97">
        <v>169500</v>
      </c>
      <c r="AZ199" s="98">
        <v>100</v>
      </c>
      <c r="BA199" s="97">
        <v>110800</v>
      </c>
      <c r="BB199" s="98">
        <v>65.400000000000006</v>
      </c>
      <c r="BC199" s="187" t="b">
        <f t="shared" si="116"/>
        <v>1</v>
      </c>
    </row>
    <row r="200" spans="1:55" x14ac:dyDescent="0.2">
      <c r="A200" s="2" t="s">
        <v>636</v>
      </c>
      <c r="B200" s="2" t="str">
        <f>VLOOKUP(A200,'Auth Info'!A:B,2,FALSE)</f>
        <v>Cheltenham</v>
      </c>
      <c r="C200" s="14" t="str">
        <f>VLOOKUP($A200,'Auth Info'!$A:$G,3,FALSE)</f>
        <v>Gloucestershire</v>
      </c>
      <c r="D200" s="121" t="str">
        <f>VLOOKUP($A200,'Auth Info'!$A:$G,4,FALSE)</f>
        <v>OU</v>
      </c>
      <c r="E200" s="121" t="str">
        <f>VLOOKUP($A200,'Auth Info'!$A:$G,5,FALSE)</f>
        <v>U</v>
      </c>
      <c r="F200" s="14" t="str">
        <f>VLOOKUP($A200,'Auth Info'!$A:$G,6,FALSE)</f>
        <v>District</v>
      </c>
      <c r="G200" s="14" t="str">
        <f>VLOOKUP($A200,'Auth Info'!$A:$G,7,FALSE)</f>
        <v>Lower</v>
      </c>
      <c r="H200" s="65">
        <f>VLOOKUP(A200,'1'!F:H,2,FALSE)</f>
        <v>507.4</v>
      </c>
      <c r="I200" s="66">
        <f t="shared" si="117"/>
        <v>152</v>
      </c>
      <c r="J200" s="67" t="str">
        <f t="shared" si="98"/>
        <v/>
      </c>
      <c r="K200" s="66" t="str">
        <f t="shared" si="99"/>
        <v/>
      </c>
      <c r="L200" s="67" t="str">
        <f t="shared" si="100"/>
        <v/>
      </c>
      <c r="M200" s="66" t="str">
        <f t="shared" si="101"/>
        <v/>
      </c>
      <c r="N200" s="60"/>
      <c r="O200" s="189">
        <f t="shared" si="118"/>
        <v>0.65099999999999991</v>
      </c>
      <c r="P200" s="74">
        <f t="shared" si="119"/>
        <v>171</v>
      </c>
      <c r="Q200" s="75" t="str">
        <f t="shared" si="102"/>
        <v/>
      </c>
      <c r="R200" s="74" t="str">
        <f t="shared" si="103"/>
        <v/>
      </c>
      <c r="S200" s="75" t="str">
        <f t="shared" si="104"/>
        <v/>
      </c>
      <c r="T200" s="74" t="str">
        <f t="shared" si="105"/>
        <v/>
      </c>
      <c r="U200" s="60"/>
      <c r="V200" s="80">
        <f>VLOOKUP(A200,'3'!A:C,3,FALSE)/100</f>
        <v>2.7000000000000003E-2</v>
      </c>
      <c r="W200" s="81">
        <f t="shared" si="120"/>
        <v>78</v>
      </c>
      <c r="X200" s="82" t="str">
        <f t="shared" si="106"/>
        <v/>
      </c>
      <c r="Y200" s="81" t="str">
        <f t="shared" si="107"/>
        <v/>
      </c>
      <c r="Z200" s="82" t="str">
        <f t="shared" si="108"/>
        <v/>
      </c>
      <c r="AA200" s="81" t="str">
        <f t="shared" si="109"/>
        <v/>
      </c>
      <c r="AB200" s="60"/>
      <c r="AC200" s="87">
        <f>VLOOKUP(A200,'4'!A:E,4,FALSE)/100</f>
        <v>0.28399999999999997</v>
      </c>
      <c r="AD200" s="88">
        <f t="shared" si="127"/>
        <v>36</v>
      </c>
      <c r="AE200" s="89" t="str">
        <f t="shared" si="110"/>
        <v/>
      </c>
      <c r="AF200" s="88" t="str">
        <f t="shared" si="121"/>
        <v/>
      </c>
      <c r="AG200" s="89" t="str">
        <f t="shared" si="111"/>
        <v/>
      </c>
      <c r="AH200" s="88" t="str">
        <f t="shared" si="122"/>
        <v/>
      </c>
      <c r="AJ200" s="62">
        <f t="shared" si="123"/>
        <v>430</v>
      </c>
      <c r="AK200" s="59">
        <f t="shared" si="124"/>
        <v>121</v>
      </c>
      <c r="AM200" s="42" t="s">
        <v>169</v>
      </c>
      <c r="AN200" s="43" t="s">
        <v>360</v>
      </c>
      <c r="AO200" s="44">
        <v>15346</v>
      </c>
      <c r="AP200" s="44">
        <v>112000</v>
      </c>
      <c r="AQ200" s="40">
        <f t="shared" si="125"/>
        <v>0.13701785714285714</v>
      </c>
      <c r="AR200" s="46">
        <f t="shared" si="126"/>
        <v>29</v>
      </c>
      <c r="AS200" s="47" t="str">
        <f t="shared" si="112"/>
        <v/>
      </c>
      <c r="AT200" s="46" t="str">
        <f t="shared" si="113"/>
        <v/>
      </c>
      <c r="AU200" s="47" t="str">
        <f t="shared" si="114"/>
        <v/>
      </c>
      <c r="AV200" s="46" t="str">
        <f t="shared" si="115"/>
        <v/>
      </c>
      <c r="AX200" s="116" t="s">
        <v>360</v>
      </c>
      <c r="AY200" s="97">
        <v>115300</v>
      </c>
      <c r="AZ200" s="98">
        <v>100</v>
      </c>
      <c r="BA200" s="97">
        <v>75000</v>
      </c>
      <c r="BB200" s="98">
        <v>65.099999999999994</v>
      </c>
      <c r="BC200" s="187" t="b">
        <f t="shared" si="116"/>
        <v>1</v>
      </c>
    </row>
    <row r="201" spans="1:55" x14ac:dyDescent="0.2">
      <c r="A201" s="2" t="s">
        <v>637</v>
      </c>
      <c r="B201" s="2" t="str">
        <f>VLOOKUP(A201,'Auth Info'!A:B,2,FALSE)</f>
        <v>Cherwell</v>
      </c>
      <c r="C201" s="14" t="str">
        <f>VLOOKUP($A201,'Auth Info'!$A:$G,3,FALSE)</f>
        <v>Oxfordshire</v>
      </c>
      <c r="D201" s="121" t="str">
        <f>VLOOKUP($A201,'Auth Info'!$A:$G,4,FALSE)</f>
        <v>Significant Rural</v>
      </c>
      <c r="E201" s="121" t="str">
        <f>VLOOKUP($A201,'Auth Info'!$A:$G,5,FALSE)</f>
        <v>U</v>
      </c>
      <c r="F201" s="14" t="str">
        <f>VLOOKUP($A201,'Auth Info'!$A:$G,6,FALSE)</f>
        <v>District</v>
      </c>
      <c r="G201" s="14" t="str">
        <f>VLOOKUP($A201,'Auth Info'!$A:$G,7,FALSE)</f>
        <v>Lower</v>
      </c>
      <c r="H201" s="65">
        <f>VLOOKUP(A201,'1'!F:H,2,FALSE)</f>
        <v>525.29999999999995</v>
      </c>
      <c r="I201" s="66">
        <f t="shared" si="117"/>
        <v>169</v>
      </c>
      <c r="J201" s="67" t="str">
        <f t="shared" si="98"/>
        <v/>
      </c>
      <c r="K201" s="66" t="str">
        <f t="shared" si="99"/>
        <v/>
      </c>
      <c r="L201" s="67" t="str">
        <f t="shared" si="100"/>
        <v/>
      </c>
      <c r="M201" s="66" t="str">
        <f t="shared" si="101"/>
        <v/>
      </c>
      <c r="N201" s="60"/>
      <c r="O201" s="189">
        <f t="shared" si="118"/>
        <v>0.64900000000000002</v>
      </c>
      <c r="P201" s="74">
        <f t="shared" si="119"/>
        <v>168</v>
      </c>
      <c r="Q201" s="75" t="str">
        <f t="shared" si="102"/>
        <v/>
      </c>
      <c r="R201" s="74" t="str">
        <f t="shared" si="103"/>
        <v/>
      </c>
      <c r="S201" s="75" t="str">
        <f t="shared" si="104"/>
        <v/>
      </c>
      <c r="T201" s="74" t="str">
        <f t="shared" si="105"/>
        <v/>
      </c>
      <c r="U201" s="60"/>
      <c r="V201" s="80">
        <f>VLOOKUP(A201,'3'!A:C,3,FALSE)/100</f>
        <v>1.8000000000000002E-2</v>
      </c>
      <c r="W201" s="81">
        <f t="shared" si="120"/>
        <v>160</v>
      </c>
      <c r="X201" s="82" t="str">
        <f t="shared" si="106"/>
        <v/>
      </c>
      <c r="Y201" s="81" t="str">
        <f t="shared" si="107"/>
        <v/>
      </c>
      <c r="Z201" s="82" t="str">
        <f t="shared" si="108"/>
        <v/>
      </c>
      <c r="AA201" s="81" t="str">
        <f t="shared" si="109"/>
        <v/>
      </c>
      <c r="AB201" s="60"/>
      <c r="AC201" s="87">
        <f>VLOOKUP(A201,'4'!A:E,4,FALSE)/100</f>
        <v>0.27399999999999997</v>
      </c>
      <c r="AD201" s="88">
        <f t="shared" si="127"/>
        <v>51</v>
      </c>
      <c r="AE201" s="89" t="str">
        <f t="shared" si="110"/>
        <v/>
      </c>
      <c r="AF201" s="88" t="str">
        <f t="shared" si="121"/>
        <v/>
      </c>
      <c r="AG201" s="89" t="str">
        <f t="shared" si="111"/>
        <v/>
      </c>
      <c r="AH201" s="88" t="str">
        <f t="shared" si="122"/>
        <v/>
      </c>
      <c r="AJ201" s="62">
        <f t="shared" si="123"/>
        <v>534</v>
      </c>
      <c r="AK201" s="59">
        <f t="shared" si="124"/>
        <v>170</v>
      </c>
      <c r="AM201" s="42" t="s">
        <v>169</v>
      </c>
      <c r="AN201" s="43" t="s">
        <v>323</v>
      </c>
      <c r="AO201" s="44">
        <v>17385</v>
      </c>
      <c r="AP201" s="44">
        <v>138200</v>
      </c>
      <c r="AQ201" s="40">
        <f t="shared" si="125"/>
        <v>0.1257959479015919</v>
      </c>
      <c r="AR201" s="46">
        <f t="shared" si="126"/>
        <v>37</v>
      </c>
      <c r="AS201" s="47" t="str">
        <f t="shared" si="112"/>
        <v/>
      </c>
      <c r="AT201" s="46" t="str">
        <f t="shared" si="113"/>
        <v/>
      </c>
      <c r="AU201" s="47" t="str">
        <f t="shared" si="114"/>
        <v/>
      </c>
      <c r="AV201" s="46" t="str">
        <f t="shared" si="115"/>
        <v/>
      </c>
      <c r="AX201" s="116" t="s">
        <v>323</v>
      </c>
      <c r="AY201" s="97">
        <v>140400</v>
      </c>
      <c r="AZ201" s="98">
        <v>100</v>
      </c>
      <c r="BA201" s="97">
        <v>91200</v>
      </c>
      <c r="BB201" s="98">
        <v>64.900000000000006</v>
      </c>
      <c r="BC201" s="187" t="b">
        <f t="shared" si="116"/>
        <v>1</v>
      </c>
    </row>
    <row r="202" spans="1:55" x14ac:dyDescent="0.2">
      <c r="A202" s="2" t="s">
        <v>640</v>
      </c>
      <c r="B202" s="2" t="str">
        <f>VLOOKUP(A202,'Auth Info'!A:B,2,FALSE)</f>
        <v>Chesterfield</v>
      </c>
      <c r="C202" s="14" t="str">
        <f>VLOOKUP($A202,'Auth Info'!$A:$G,3,FALSE)</f>
        <v>Derbyshire</v>
      </c>
      <c r="D202" s="121" t="str">
        <f>VLOOKUP($A202,'Auth Info'!$A:$G,4,FALSE)</f>
        <v>OU</v>
      </c>
      <c r="E202" s="121" t="str">
        <f>VLOOKUP($A202,'Auth Info'!$A:$G,5,FALSE)</f>
        <v>U</v>
      </c>
      <c r="F202" s="14" t="str">
        <f>VLOOKUP($A202,'Auth Info'!$A:$G,6,FALSE)</f>
        <v>District</v>
      </c>
      <c r="G202" s="14" t="str">
        <f>VLOOKUP($A202,'Auth Info'!$A:$G,7,FALSE)</f>
        <v>Lower</v>
      </c>
      <c r="H202" s="65">
        <f>VLOOKUP(A202,'1'!F:H,2,FALSE)</f>
        <v>446.4</v>
      </c>
      <c r="I202" s="66">
        <f t="shared" si="117"/>
        <v>70</v>
      </c>
      <c r="J202" s="67" t="str">
        <f t="shared" si="98"/>
        <v/>
      </c>
      <c r="K202" s="66" t="str">
        <f t="shared" si="99"/>
        <v/>
      </c>
      <c r="L202" s="67" t="str">
        <f t="shared" si="100"/>
        <v/>
      </c>
      <c r="M202" s="66" t="str">
        <f t="shared" si="101"/>
        <v/>
      </c>
      <c r="N202" s="60"/>
      <c r="O202" s="189">
        <f t="shared" si="118"/>
        <v>0.63800000000000001</v>
      </c>
      <c r="P202" s="74">
        <f t="shared" si="119"/>
        <v>135</v>
      </c>
      <c r="Q202" s="75" t="str">
        <f t="shared" si="102"/>
        <v/>
      </c>
      <c r="R202" s="74" t="str">
        <f t="shared" si="103"/>
        <v/>
      </c>
      <c r="S202" s="75" t="str">
        <f t="shared" si="104"/>
        <v/>
      </c>
      <c r="T202" s="74" t="str">
        <f t="shared" si="105"/>
        <v/>
      </c>
      <c r="U202" s="60"/>
      <c r="V202" s="80">
        <f>VLOOKUP(A202,'3'!A:C,3,FALSE)/100</f>
        <v>4.4000000000000004E-2</v>
      </c>
      <c r="W202" s="81">
        <f t="shared" si="120"/>
        <v>9</v>
      </c>
      <c r="X202" s="82" t="str">
        <f t="shared" si="106"/>
        <v/>
      </c>
      <c r="Y202" s="81" t="str">
        <f t="shared" si="107"/>
        <v/>
      </c>
      <c r="Z202" s="82" t="str">
        <f t="shared" si="108"/>
        <v/>
      </c>
      <c r="AA202" s="81" t="str">
        <f t="shared" si="109"/>
        <v/>
      </c>
      <c r="AB202" s="60"/>
      <c r="AC202" s="87">
        <f>VLOOKUP(A202,'4'!A:E,4,FALSE)/100</f>
        <v>0.23699999999999999</v>
      </c>
      <c r="AD202" s="88">
        <f t="shared" si="127"/>
        <v>86</v>
      </c>
      <c r="AE202" s="89" t="str">
        <f t="shared" si="110"/>
        <v/>
      </c>
      <c r="AF202" s="88" t="str">
        <f t="shared" si="121"/>
        <v/>
      </c>
      <c r="AG202" s="89" t="str">
        <f t="shared" si="111"/>
        <v/>
      </c>
      <c r="AH202" s="88" t="str">
        <f t="shared" si="122"/>
        <v/>
      </c>
      <c r="AJ202" s="62">
        <f t="shared" si="123"/>
        <v>232</v>
      </c>
      <c r="AK202" s="59">
        <f t="shared" si="124"/>
        <v>17</v>
      </c>
      <c r="AM202" s="42" t="s">
        <v>169</v>
      </c>
      <c r="AN202" s="43" t="s">
        <v>197</v>
      </c>
      <c r="AO202" s="44">
        <v>16234</v>
      </c>
      <c r="AP202" s="44">
        <v>100800</v>
      </c>
      <c r="AQ202" s="40">
        <f t="shared" si="125"/>
        <v>0.16105158730158731</v>
      </c>
      <c r="AR202" s="46">
        <f t="shared" si="126"/>
        <v>18</v>
      </c>
      <c r="AS202" s="47" t="str">
        <f t="shared" si="112"/>
        <v/>
      </c>
      <c r="AT202" s="46" t="str">
        <f t="shared" si="113"/>
        <v/>
      </c>
      <c r="AU202" s="47" t="str">
        <f t="shared" si="114"/>
        <v/>
      </c>
      <c r="AV202" s="46" t="str">
        <f t="shared" si="115"/>
        <v/>
      </c>
      <c r="AX202" s="116" t="s">
        <v>197</v>
      </c>
      <c r="AY202" s="97">
        <v>101000</v>
      </c>
      <c r="AZ202" s="98">
        <v>100</v>
      </c>
      <c r="BA202" s="97">
        <v>64500</v>
      </c>
      <c r="BB202" s="98">
        <v>63.8</v>
      </c>
      <c r="BC202" s="187" t="b">
        <f t="shared" si="116"/>
        <v>1</v>
      </c>
    </row>
    <row r="203" spans="1:55" x14ac:dyDescent="0.2">
      <c r="A203" s="2" t="s">
        <v>641</v>
      </c>
      <c r="B203" s="2" t="str">
        <f>VLOOKUP(A203,'Auth Info'!A:B,2,FALSE)</f>
        <v>Chichester</v>
      </c>
      <c r="C203" s="14" t="str">
        <f>VLOOKUP($A203,'Auth Info'!$A:$G,3,FALSE)</f>
        <v>West Sussex</v>
      </c>
      <c r="D203" s="121" t="str">
        <f>VLOOKUP($A203,'Auth Info'!$A:$G,4,FALSE)</f>
        <v>Rural-80</v>
      </c>
      <c r="E203" s="121" t="str">
        <f>VLOOKUP($A203,'Auth Info'!$A:$G,5,FALSE)</f>
        <v>Predominantly Rural</v>
      </c>
      <c r="F203" s="14" t="str">
        <f>VLOOKUP($A203,'Auth Info'!$A:$G,6,FALSE)</f>
        <v>District</v>
      </c>
      <c r="G203" s="14" t="str">
        <f>VLOOKUP($A203,'Auth Info'!$A:$G,7,FALSE)</f>
        <v>Lower</v>
      </c>
      <c r="H203" s="65">
        <f>VLOOKUP(A203,'1'!F:H,2,FALSE)</f>
        <v>446.2</v>
      </c>
      <c r="I203" s="66">
        <f t="shared" si="117"/>
        <v>68</v>
      </c>
      <c r="J203" s="67">
        <f t="shared" si="98"/>
        <v>446.2</v>
      </c>
      <c r="K203" s="66">
        <f t="shared" si="99"/>
        <v>24</v>
      </c>
      <c r="L203" s="67" t="str">
        <f t="shared" si="100"/>
        <v/>
      </c>
      <c r="M203" s="66" t="str">
        <f t="shared" si="101"/>
        <v/>
      </c>
      <c r="N203" s="60"/>
      <c r="O203" s="189">
        <f t="shared" si="118"/>
        <v>0.59</v>
      </c>
      <c r="P203" s="74">
        <f t="shared" si="119"/>
        <v>14</v>
      </c>
      <c r="Q203" s="75">
        <f t="shared" si="102"/>
        <v>0.59</v>
      </c>
      <c r="R203" s="74">
        <f t="shared" si="103"/>
        <v>6</v>
      </c>
      <c r="S203" s="75" t="str">
        <f t="shared" si="104"/>
        <v/>
      </c>
      <c r="T203" s="74" t="str">
        <f t="shared" si="105"/>
        <v/>
      </c>
      <c r="U203" s="60"/>
      <c r="V203" s="80">
        <f>VLOOKUP(A203,'3'!A:C,3,FALSE)/100</f>
        <v>2.1000000000000001E-2</v>
      </c>
      <c r="W203" s="81">
        <f t="shared" si="120"/>
        <v>129</v>
      </c>
      <c r="X203" s="82">
        <f t="shared" si="106"/>
        <v>2.1000000000000001E-2</v>
      </c>
      <c r="Y203" s="81">
        <f t="shared" si="107"/>
        <v>22</v>
      </c>
      <c r="Z203" s="82" t="str">
        <f t="shared" si="108"/>
        <v/>
      </c>
      <c r="AA203" s="81" t="str">
        <f t="shared" si="109"/>
        <v/>
      </c>
      <c r="AB203" s="60"/>
      <c r="AC203" s="87">
        <f>VLOOKUP(A203,'4'!A:E,4,FALSE)/100</f>
        <v>0.152</v>
      </c>
      <c r="AD203" s="88">
        <f t="shared" si="127"/>
        <v>187</v>
      </c>
      <c r="AE203" s="89">
        <f t="shared" si="110"/>
        <v>0.152</v>
      </c>
      <c r="AF203" s="88">
        <f t="shared" si="121"/>
        <v>49</v>
      </c>
      <c r="AG203" s="89" t="str">
        <f t="shared" si="111"/>
        <v/>
      </c>
      <c r="AH203" s="88" t="str">
        <f t="shared" si="122"/>
        <v/>
      </c>
      <c r="AJ203" s="62">
        <f t="shared" si="123"/>
        <v>239</v>
      </c>
      <c r="AK203" s="59">
        <f t="shared" si="124"/>
        <v>20</v>
      </c>
      <c r="AM203" s="42" t="s">
        <v>169</v>
      </c>
      <c r="AN203" s="43" t="s">
        <v>341</v>
      </c>
      <c r="AO203" s="44">
        <v>15431</v>
      </c>
      <c r="AP203" s="44">
        <v>110500</v>
      </c>
      <c r="AQ203" s="40">
        <f t="shared" si="125"/>
        <v>0.1396470588235294</v>
      </c>
      <c r="AR203" s="46">
        <f t="shared" si="126"/>
        <v>28</v>
      </c>
      <c r="AS203" s="47">
        <f t="shared" si="112"/>
        <v>0.1396470588235294</v>
      </c>
      <c r="AT203" s="46">
        <f t="shared" si="113"/>
        <v>3</v>
      </c>
      <c r="AU203" s="47" t="str">
        <f t="shared" si="114"/>
        <v/>
      </c>
      <c r="AV203" s="46" t="str">
        <f t="shared" si="115"/>
        <v/>
      </c>
      <c r="AX203" s="116" t="s">
        <v>341</v>
      </c>
      <c r="AY203" s="97">
        <v>113500</v>
      </c>
      <c r="AZ203" s="98">
        <v>100</v>
      </c>
      <c r="BA203" s="97">
        <v>67000</v>
      </c>
      <c r="BB203" s="98">
        <v>59</v>
      </c>
      <c r="BC203" s="187" t="b">
        <f t="shared" si="116"/>
        <v>1</v>
      </c>
    </row>
    <row r="204" spans="1:55" x14ac:dyDescent="0.2">
      <c r="A204" s="2" t="s">
        <v>642</v>
      </c>
      <c r="B204" s="2" t="str">
        <f>VLOOKUP(A204,'Auth Info'!A:B,2,FALSE)</f>
        <v>Chiltern</v>
      </c>
      <c r="C204" s="14" t="str">
        <f>VLOOKUP($A204,'Auth Info'!$A:$G,3,FALSE)</f>
        <v>Buckinghamshire</v>
      </c>
      <c r="D204" s="121" t="str">
        <f>VLOOKUP($A204,'Auth Info'!$A:$G,4,FALSE)</f>
        <v>Significant Rural</v>
      </c>
      <c r="E204" s="121" t="str">
        <f>VLOOKUP($A204,'Auth Info'!$A:$G,5,FALSE)</f>
        <v>U</v>
      </c>
      <c r="F204" s="14" t="str">
        <f>VLOOKUP($A204,'Auth Info'!$A:$G,6,FALSE)</f>
        <v>District</v>
      </c>
      <c r="G204" s="14" t="str">
        <f>VLOOKUP($A204,'Auth Info'!$A:$G,7,FALSE)</f>
        <v>Lower</v>
      </c>
      <c r="H204" s="65">
        <f>VLOOKUP(A204,'1'!F:H,2,FALSE)</f>
        <v>518.70000000000005</v>
      </c>
      <c r="I204" s="66">
        <f t="shared" si="117"/>
        <v>164</v>
      </c>
      <c r="J204" s="67" t="str">
        <f t="shared" si="98"/>
        <v/>
      </c>
      <c r="K204" s="66" t="str">
        <f t="shared" si="99"/>
        <v/>
      </c>
      <c r="L204" s="67" t="str">
        <f t="shared" si="100"/>
        <v/>
      </c>
      <c r="M204" s="66" t="str">
        <f t="shared" si="101"/>
        <v/>
      </c>
      <c r="N204" s="60"/>
      <c r="O204" s="189">
        <f t="shared" si="118"/>
        <v>0.60199999999999998</v>
      </c>
      <c r="P204" s="74">
        <f t="shared" si="119"/>
        <v>31</v>
      </c>
      <c r="Q204" s="75" t="str">
        <f t="shared" si="102"/>
        <v/>
      </c>
      <c r="R204" s="74" t="str">
        <f t="shared" si="103"/>
        <v/>
      </c>
      <c r="S204" s="75" t="str">
        <f t="shared" si="104"/>
        <v/>
      </c>
      <c r="T204" s="74" t="str">
        <f t="shared" si="105"/>
        <v/>
      </c>
      <c r="U204" s="60"/>
      <c r="V204" s="80">
        <f>VLOOKUP(A204,'3'!A:C,3,FALSE)/100</f>
        <v>1.7000000000000001E-2</v>
      </c>
      <c r="W204" s="81">
        <f t="shared" si="120"/>
        <v>172</v>
      </c>
      <c r="X204" s="82" t="str">
        <f t="shared" si="106"/>
        <v/>
      </c>
      <c r="Y204" s="81" t="str">
        <f t="shared" si="107"/>
        <v/>
      </c>
      <c r="Z204" s="82" t="str">
        <f t="shared" si="108"/>
        <v/>
      </c>
      <c r="AA204" s="81" t="str">
        <f t="shared" si="109"/>
        <v/>
      </c>
      <c r="AB204" s="60"/>
      <c r="AC204" s="87">
        <f>VLOOKUP(A204,'4'!A:E,4,FALSE)/100</f>
        <v>0.21199999999999999</v>
      </c>
      <c r="AD204" s="88">
        <f t="shared" si="127"/>
        <v>128</v>
      </c>
      <c r="AE204" s="89" t="str">
        <f t="shared" si="110"/>
        <v/>
      </c>
      <c r="AF204" s="88" t="str">
        <f t="shared" si="121"/>
        <v/>
      </c>
      <c r="AG204" s="89" t="str">
        <f t="shared" si="111"/>
        <v/>
      </c>
      <c r="AH204" s="88" t="str">
        <f t="shared" si="122"/>
        <v/>
      </c>
      <c r="AJ204" s="62">
        <f t="shared" si="123"/>
        <v>480</v>
      </c>
      <c r="AK204" s="59">
        <f t="shared" si="124"/>
        <v>146</v>
      </c>
      <c r="AM204" s="42" t="s">
        <v>169</v>
      </c>
      <c r="AN204" s="43" t="s">
        <v>292</v>
      </c>
      <c r="AO204" s="44">
        <v>8290</v>
      </c>
      <c r="AP204" s="44">
        <v>90900</v>
      </c>
      <c r="AQ204" s="40">
        <f t="shared" si="125"/>
        <v>9.11991199119912E-2</v>
      </c>
      <c r="AR204" s="46">
        <f t="shared" si="126"/>
        <v>113</v>
      </c>
      <c r="AS204" s="47" t="str">
        <f t="shared" si="112"/>
        <v/>
      </c>
      <c r="AT204" s="46" t="str">
        <f t="shared" si="113"/>
        <v/>
      </c>
      <c r="AU204" s="47" t="str">
        <f t="shared" si="114"/>
        <v/>
      </c>
      <c r="AV204" s="46" t="str">
        <f t="shared" si="115"/>
        <v/>
      </c>
      <c r="AX204" s="116" t="s">
        <v>292</v>
      </c>
      <c r="AY204" s="97">
        <v>91400</v>
      </c>
      <c r="AZ204" s="98">
        <v>100</v>
      </c>
      <c r="BA204" s="97">
        <v>55000</v>
      </c>
      <c r="BB204" s="98">
        <v>60.2</v>
      </c>
      <c r="BC204" s="187" t="b">
        <f t="shared" si="116"/>
        <v>1</v>
      </c>
    </row>
    <row r="205" spans="1:55" x14ac:dyDescent="0.2">
      <c r="A205" s="2" t="s">
        <v>643</v>
      </c>
      <c r="B205" s="2" t="str">
        <f>VLOOKUP(A205,'Auth Info'!A:B,2,FALSE)</f>
        <v>Chorley</v>
      </c>
      <c r="C205" s="14" t="str">
        <f>VLOOKUP($A205,'Auth Info'!$A:$G,3,FALSE)</f>
        <v>Lancashire</v>
      </c>
      <c r="D205" s="121" t="str">
        <f>VLOOKUP($A205,'Auth Info'!$A:$G,4,FALSE)</f>
        <v>Significant Rural</v>
      </c>
      <c r="E205" s="121" t="str">
        <f>VLOOKUP($A205,'Auth Info'!$A:$G,5,FALSE)</f>
        <v>U</v>
      </c>
      <c r="F205" s="14" t="str">
        <f>VLOOKUP($A205,'Auth Info'!$A:$G,6,FALSE)</f>
        <v>District</v>
      </c>
      <c r="G205" s="14" t="str">
        <f>VLOOKUP($A205,'Auth Info'!$A:$G,7,FALSE)</f>
        <v>Lower</v>
      </c>
      <c r="H205" s="65">
        <f>VLOOKUP(A205,'1'!F:H,2,FALSE)</f>
        <v>464.8</v>
      </c>
      <c r="I205" s="66">
        <f t="shared" si="117"/>
        <v>96</v>
      </c>
      <c r="J205" s="67" t="str">
        <f t="shared" si="98"/>
        <v/>
      </c>
      <c r="K205" s="66" t="str">
        <f t="shared" si="99"/>
        <v/>
      </c>
      <c r="L205" s="67" t="str">
        <f t="shared" si="100"/>
        <v/>
      </c>
      <c r="M205" s="66" t="str">
        <f t="shared" si="101"/>
        <v/>
      </c>
      <c r="N205" s="60"/>
      <c r="O205" s="189">
        <f t="shared" si="118"/>
        <v>0.65200000000000002</v>
      </c>
      <c r="P205" s="74">
        <f t="shared" si="119"/>
        <v>173</v>
      </c>
      <c r="Q205" s="75" t="str">
        <f t="shared" si="102"/>
        <v/>
      </c>
      <c r="R205" s="74" t="str">
        <f t="shared" si="103"/>
        <v/>
      </c>
      <c r="S205" s="75" t="str">
        <f t="shared" si="104"/>
        <v/>
      </c>
      <c r="T205" s="74" t="str">
        <f t="shared" si="105"/>
        <v/>
      </c>
      <c r="U205" s="60"/>
      <c r="V205" s="80">
        <f>VLOOKUP(A205,'3'!A:C,3,FALSE)/100</f>
        <v>2.5000000000000001E-2</v>
      </c>
      <c r="W205" s="81">
        <f t="shared" si="120"/>
        <v>93</v>
      </c>
      <c r="X205" s="82" t="str">
        <f t="shared" si="106"/>
        <v/>
      </c>
      <c r="Y205" s="81" t="str">
        <f t="shared" si="107"/>
        <v/>
      </c>
      <c r="Z205" s="82" t="str">
        <f t="shared" si="108"/>
        <v/>
      </c>
      <c r="AA205" s="81" t="str">
        <f t="shared" si="109"/>
        <v/>
      </c>
      <c r="AB205" s="60"/>
      <c r="AC205" s="87">
        <f>VLOOKUP(A205,'4'!A:E,4,FALSE)/100</f>
        <v>0.317</v>
      </c>
      <c r="AD205" s="88">
        <f t="shared" si="127"/>
        <v>15</v>
      </c>
      <c r="AE205" s="89" t="str">
        <f t="shared" si="110"/>
        <v/>
      </c>
      <c r="AF205" s="88" t="str">
        <f t="shared" si="121"/>
        <v/>
      </c>
      <c r="AG205" s="89" t="str">
        <f t="shared" si="111"/>
        <v/>
      </c>
      <c r="AH205" s="88" t="str">
        <f t="shared" si="122"/>
        <v/>
      </c>
      <c r="AJ205" s="62">
        <f t="shared" si="123"/>
        <v>425</v>
      </c>
      <c r="AK205" s="59">
        <f t="shared" si="124"/>
        <v>116</v>
      </c>
      <c r="AM205" s="42" t="s">
        <v>169</v>
      </c>
      <c r="AN205" s="43" t="s">
        <v>177</v>
      </c>
      <c r="AO205" s="44">
        <v>11530</v>
      </c>
      <c r="AP205" s="44">
        <v>104800</v>
      </c>
      <c r="AQ205" s="40">
        <f t="shared" si="125"/>
        <v>0.11001908396946565</v>
      </c>
      <c r="AR205" s="46">
        <f t="shared" si="126"/>
        <v>63</v>
      </c>
      <c r="AS205" s="47" t="str">
        <f t="shared" si="112"/>
        <v/>
      </c>
      <c r="AT205" s="46" t="str">
        <f t="shared" si="113"/>
        <v/>
      </c>
      <c r="AU205" s="47" t="str">
        <f t="shared" si="114"/>
        <v/>
      </c>
      <c r="AV205" s="46" t="str">
        <f t="shared" si="115"/>
        <v/>
      </c>
      <c r="AX205" s="116" t="s">
        <v>177</v>
      </c>
      <c r="AY205" s="97">
        <v>105400</v>
      </c>
      <c r="AZ205" s="98">
        <v>100</v>
      </c>
      <c r="BA205" s="97">
        <v>68700</v>
      </c>
      <c r="BB205" s="98">
        <v>65.2</v>
      </c>
      <c r="BC205" s="187" t="b">
        <f t="shared" si="116"/>
        <v>1</v>
      </c>
    </row>
    <row r="206" spans="1:55" x14ac:dyDescent="0.2">
      <c r="A206" s="2" t="s">
        <v>644</v>
      </c>
      <c r="B206" s="2" t="str">
        <f>VLOOKUP(A206,'Auth Info'!A:B,2,FALSE)</f>
        <v>Christchurch</v>
      </c>
      <c r="C206" s="14" t="str">
        <f>VLOOKUP($A206,'Auth Info'!$A:$G,3,FALSE)</f>
        <v>Dorset</v>
      </c>
      <c r="D206" s="121" t="str">
        <f>VLOOKUP($A206,'Auth Info'!$A:$G,4,FALSE)</f>
        <v>LU</v>
      </c>
      <c r="E206" s="121" t="str">
        <f>VLOOKUP($A206,'Auth Info'!$A:$G,5,FALSE)</f>
        <v>U</v>
      </c>
      <c r="F206" s="14" t="str">
        <f>VLOOKUP($A206,'Auth Info'!$A:$G,6,FALSE)</f>
        <v>District</v>
      </c>
      <c r="G206" s="14" t="str">
        <f>VLOOKUP($A206,'Auth Info'!$A:$G,7,FALSE)</f>
        <v>Lower</v>
      </c>
      <c r="H206" s="65">
        <f>VLOOKUP(A206,'1'!F:H,2,FALSE)</f>
        <v>465.6</v>
      </c>
      <c r="I206" s="66">
        <f t="shared" si="117"/>
        <v>98</v>
      </c>
      <c r="J206" s="67" t="str">
        <f t="shared" si="98"/>
        <v/>
      </c>
      <c r="K206" s="66" t="str">
        <f t="shared" si="99"/>
        <v/>
      </c>
      <c r="L206" s="67" t="str">
        <f t="shared" si="100"/>
        <v/>
      </c>
      <c r="M206" s="66" t="str">
        <f t="shared" si="101"/>
        <v/>
      </c>
      <c r="N206" s="60"/>
      <c r="O206" s="189">
        <f t="shared" si="118"/>
        <v>0.54299999999999993</v>
      </c>
      <c r="P206" s="74">
        <f t="shared" si="119"/>
        <v>1</v>
      </c>
      <c r="Q206" s="75" t="str">
        <f t="shared" si="102"/>
        <v/>
      </c>
      <c r="R206" s="74" t="str">
        <f t="shared" si="103"/>
        <v/>
      </c>
      <c r="S206" s="75" t="str">
        <f t="shared" si="104"/>
        <v/>
      </c>
      <c r="T206" s="74" t="str">
        <f t="shared" si="105"/>
        <v/>
      </c>
      <c r="U206" s="60"/>
      <c r="V206" s="80">
        <f>VLOOKUP(A206,'3'!A:C,3,FALSE)/100</f>
        <v>2.1000000000000001E-2</v>
      </c>
      <c r="W206" s="81">
        <f t="shared" si="120"/>
        <v>129</v>
      </c>
      <c r="X206" s="82" t="str">
        <f t="shared" si="106"/>
        <v/>
      </c>
      <c r="Y206" s="81" t="str">
        <f t="shared" si="107"/>
        <v/>
      </c>
      <c r="Z206" s="82" t="str">
        <f t="shared" si="108"/>
        <v/>
      </c>
      <c r="AA206" s="81" t="str">
        <f t="shared" si="109"/>
        <v/>
      </c>
      <c r="AB206" s="60"/>
      <c r="AC206" s="87">
        <f>VLOOKUP(A206,'4'!A:E,4,FALSE)/100</f>
        <v>0.20399999999999999</v>
      </c>
      <c r="AD206" s="88">
        <f t="shared" si="127"/>
        <v>141</v>
      </c>
      <c r="AE206" s="89" t="str">
        <f t="shared" si="110"/>
        <v/>
      </c>
      <c r="AF206" s="88" t="str">
        <f t="shared" si="121"/>
        <v/>
      </c>
      <c r="AG206" s="89" t="str">
        <f t="shared" si="111"/>
        <v/>
      </c>
      <c r="AH206" s="88" t="str">
        <f t="shared" si="122"/>
        <v/>
      </c>
      <c r="AJ206" s="62">
        <f t="shared" si="123"/>
        <v>339</v>
      </c>
      <c r="AK206" s="59">
        <f t="shared" si="124"/>
        <v>69</v>
      </c>
      <c r="AM206" s="42" t="s">
        <v>169</v>
      </c>
      <c r="AN206" s="43" t="s">
        <v>354</v>
      </c>
      <c r="AO206" s="44">
        <v>4241</v>
      </c>
      <c r="AP206" s="44">
        <v>45800</v>
      </c>
      <c r="AQ206" s="40">
        <f t="shared" si="125"/>
        <v>9.2598253275109177E-2</v>
      </c>
      <c r="AR206" s="46">
        <f t="shared" si="126"/>
        <v>111</v>
      </c>
      <c r="AS206" s="47" t="str">
        <f t="shared" si="112"/>
        <v/>
      </c>
      <c r="AT206" s="46" t="str">
        <f t="shared" si="113"/>
        <v/>
      </c>
      <c r="AU206" s="47" t="str">
        <f t="shared" si="114"/>
        <v/>
      </c>
      <c r="AV206" s="46" t="str">
        <f t="shared" si="115"/>
        <v/>
      </c>
      <c r="AX206" s="116" t="s">
        <v>354</v>
      </c>
      <c r="AY206" s="97">
        <v>47300</v>
      </c>
      <c r="AZ206" s="98">
        <v>100</v>
      </c>
      <c r="BA206" s="97">
        <v>25700</v>
      </c>
      <c r="BB206" s="98">
        <v>54.3</v>
      </c>
      <c r="BC206" s="187" t="b">
        <f t="shared" si="116"/>
        <v>1</v>
      </c>
    </row>
    <row r="207" spans="1:55" x14ac:dyDescent="0.2">
      <c r="A207" s="2" t="s">
        <v>649</v>
      </c>
      <c r="B207" s="2" t="str">
        <f>VLOOKUP(A207,'Auth Info'!A:B,2,FALSE)</f>
        <v>Colchester</v>
      </c>
      <c r="C207" s="14" t="str">
        <f>VLOOKUP($A207,'Auth Info'!$A:$G,3,FALSE)</f>
        <v>Essex</v>
      </c>
      <c r="D207" s="121" t="str">
        <f>VLOOKUP($A207,'Auth Info'!$A:$G,4,FALSE)</f>
        <v>Significant Rural</v>
      </c>
      <c r="E207" s="121" t="str">
        <f>VLOOKUP($A207,'Auth Info'!$A:$G,5,FALSE)</f>
        <v>U</v>
      </c>
      <c r="F207" s="14" t="str">
        <f>VLOOKUP($A207,'Auth Info'!$A:$G,6,FALSE)</f>
        <v>District</v>
      </c>
      <c r="G207" s="14" t="str">
        <f>VLOOKUP($A207,'Auth Info'!$A:$G,7,FALSE)</f>
        <v>Lower</v>
      </c>
      <c r="H207" s="65">
        <f>VLOOKUP(A207,'1'!F:H,2,FALSE)</f>
        <v>473.8</v>
      </c>
      <c r="I207" s="66">
        <f t="shared" si="117"/>
        <v>110</v>
      </c>
      <c r="J207" s="67" t="str">
        <f t="shared" si="98"/>
        <v/>
      </c>
      <c r="K207" s="66" t="str">
        <f t="shared" si="99"/>
        <v/>
      </c>
      <c r="L207" s="67" t="str">
        <f t="shared" si="100"/>
        <v/>
      </c>
      <c r="M207" s="66" t="str">
        <f t="shared" si="101"/>
        <v/>
      </c>
      <c r="N207" s="60"/>
      <c r="O207" s="189">
        <f t="shared" si="118"/>
        <v>0.67200000000000004</v>
      </c>
      <c r="P207" s="74">
        <f t="shared" si="119"/>
        <v>191</v>
      </c>
      <c r="Q207" s="75" t="str">
        <f t="shared" si="102"/>
        <v/>
      </c>
      <c r="R207" s="74" t="str">
        <f t="shared" si="103"/>
        <v/>
      </c>
      <c r="S207" s="75" t="str">
        <f t="shared" si="104"/>
        <v/>
      </c>
      <c r="T207" s="74" t="str">
        <f t="shared" si="105"/>
        <v/>
      </c>
      <c r="U207" s="60"/>
      <c r="V207" s="80">
        <f>VLOOKUP(A207,'3'!A:C,3,FALSE)/100</f>
        <v>2.6000000000000002E-2</v>
      </c>
      <c r="W207" s="81">
        <f t="shared" si="120"/>
        <v>86</v>
      </c>
      <c r="X207" s="82" t="str">
        <f t="shared" si="106"/>
        <v/>
      </c>
      <c r="Y207" s="81" t="str">
        <f t="shared" si="107"/>
        <v/>
      </c>
      <c r="Z207" s="82" t="str">
        <f t="shared" si="108"/>
        <v/>
      </c>
      <c r="AA207" s="81" t="str">
        <f t="shared" si="109"/>
        <v/>
      </c>
      <c r="AB207" s="60"/>
      <c r="AC207" s="87">
        <f>VLOOKUP(A207,'4'!A:E,4,FALSE)/100</f>
        <v>0.28000000000000003</v>
      </c>
      <c r="AD207" s="88">
        <f t="shared" si="127"/>
        <v>44</v>
      </c>
      <c r="AE207" s="89" t="str">
        <f t="shared" si="110"/>
        <v/>
      </c>
      <c r="AF207" s="88" t="str">
        <f t="shared" si="121"/>
        <v/>
      </c>
      <c r="AG207" s="89" t="str">
        <f t="shared" si="111"/>
        <v/>
      </c>
      <c r="AH207" s="88" t="str">
        <f t="shared" si="122"/>
        <v/>
      </c>
      <c r="AJ207" s="62">
        <f t="shared" si="123"/>
        <v>429</v>
      </c>
      <c r="AK207" s="59">
        <f t="shared" si="124"/>
        <v>120</v>
      </c>
      <c r="AM207" s="42" t="s">
        <v>169</v>
      </c>
      <c r="AN207" s="43" t="s">
        <v>260</v>
      </c>
      <c r="AO207" s="44">
        <v>22186</v>
      </c>
      <c r="AP207" s="44">
        <v>181000</v>
      </c>
      <c r="AQ207" s="40">
        <f t="shared" si="125"/>
        <v>0.12257458563535911</v>
      </c>
      <c r="AR207" s="46">
        <f t="shared" si="126"/>
        <v>42</v>
      </c>
      <c r="AS207" s="47" t="str">
        <f t="shared" si="112"/>
        <v/>
      </c>
      <c r="AT207" s="46" t="str">
        <f t="shared" si="113"/>
        <v/>
      </c>
      <c r="AU207" s="47" t="str">
        <f t="shared" si="114"/>
        <v/>
      </c>
      <c r="AV207" s="46" t="str">
        <f t="shared" si="115"/>
        <v/>
      </c>
      <c r="AX207" s="116" t="s">
        <v>260</v>
      </c>
      <c r="AY207" s="97">
        <v>181000</v>
      </c>
      <c r="AZ207" s="98">
        <v>100</v>
      </c>
      <c r="BA207" s="97">
        <v>121700</v>
      </c>
      <c r="BB207" s="98">
        <v>67.2</v>
      </c>
      <c r="BC207" s="187" t="b">
        <f t="shared" si="116"/>
        <v>1</v>
      </c>
    </row>
    <row r="208" spans="1:55" x14ac:dyDescent="0.2">
      <c r="A208" s="2" t="s">
        <v>652</v>
      </c>
      <c r="B208" s="2" t="str">
        <f>VLOOKUP(A208,'Auth Info'!A:B,2,FALSE)</f>
        <v>Copeland</v>
      </c>
      <c r="C208" s="14" t="str">
        <f>VLOOKUP($A208,'Auth Info'!$A:$G,3,FALSE)</f>
        <v>Cumbria</v>
      </c>
      <c r="D208" s="121" t="str">
        <f>VLOOKUP($A208,'Auth Info'!$A:$G,4,FALSE)</f>
        <v>Rural-80</v>
      </c>
      <c r="E208" s="121" t="str">
        <f>VLOOKUP($A208,'Auth Info'!$A:$G,5,FALSE)</f>
        <v>Predominantly Rural</v>
      </c>
      <c r="F208" s="14" t="str">
        <f>VLOOKUP($A208,'Auth Info'!$A:$G,6,FALSE)</f>
        <v>District</v>
      </c>
      <c r="G208" s="14" t="str">
        <f>VLOOKUP($A208,'Auth Info'!$A:$G,7,FALSE)</f>
        <v>Lower</v>
      </c>
      <c r="H208" s="65">
        <f>VLOOKUP(A208,'1'!F:H,2,FALSE)</f>
        <v>538.5</v>
      </c>
      <c r="I208" s="66">
        <f t="shared" si="117"/>
        <v>176</v>
      </c>
      <c r="J208" s="67">
        <f t="shared" si="98"/>
        <v>538.5</v>
      </c>
      <c r="K208" s="66">
        <f t="shared" si="99"/>
        <v>49</v>
      </c>
      <c r="L208" s="67">
        <f t="shared" si="100"/>
        <v>538.5</v>
      </c>
      <c r="M208" s="66">
        <f t="shared" si="101"/>
        <v>6</v>
      </c>
      <c r="N208" s="60"/>
      <c r="O208" s="189">
        <f t="shared" si="118"/>
        <v>0.64</v>
      </c>
      <c r="P208" s="74">
        <f t="shared" si="119"/>
        <v>143</v>
      </c>
      <c r="Q208" s="75">
        <f t="shared" si="102"/>
        <v>0.64</v>
      </c>
      <c r="R208" s="74">
        <f t="shared" si="103"/>
        <v>45</v>
      </c>
      <c r="S208" s="75">
        <f t="shared" si="104"/>
        <v>0.64</v>
      </c>
      <c r="T208" s="74">
        <f t="shared" si="105"/>
        <v>5</v>
      </c>
      <c r="U208" s="60"/>
      <c r="V208" s="80">
        <f>VLOOKUP(A208,'3'!A:C,3,FALSE)/100</f>
        <v>3.7999999999999999E-2</v>
      </c>
      <c r="W208" s="81">
        <f t="shared" si="120"/>
        <v>27</v>
      </c>
      <c r="X208" s="82">
        <f t="shared" si="106"/>
        <v>3.7999999999999999E-2</v>
      </c>
      <c r="Y208" s="81">
        <f t="shared" si="107"/>
        <v>1</v>
      </c>
      <c r="Z208" s="82">
        <f t="shared" si="108"/>
        <v>3.7999999999999999E-2</v>
      </c>
      <c r="AA208" s="81">
        <f t="shared" si="109"/>
        <v>2</v>
      </c>
      <c r="AB208" s="60"/>
      <c r="AC208" s="87">
        <f>VLOOKUP(A208,'4'!A:E,4,FALSE)/100</f>
        <v>0.20499999999999999</v>
      </c>
      <c r="AD208" s="88">
        <f t="shared" si="127"/>
        <v>138</v>
      </c>
      <c r="AE208" s="89">
        <f t="shared" si="110"/>
        <v>0.20499999999999999</v>
      </c>
      <c r="AF208" s="88">
        <f t="shared" si="121"/>
        <v>33</v>
      </c>
      <c r="AG208" s="89">
        <f t="shared" si="111"/>
        <v>0.20499999999999999</v>
      </c>
      <c r="AH208" s="88">
        <f t="shared" si="122"/>
        <v>3</v>
      </c>
      <c r="AJ208" s="62">
        <f t="shared" si="123"/>
        <v>443</v>
      </c>
      <c r="AK208" s="59">
        <f t="shared" si="124"/>
        <v>127</v>
      </c>
      <c r="AM208" s="42" t="s">
        <v>169</v>
      </c>
      <c r="AN208" s="43" t="s">
        <v>173</v>
      </c>
      <c r="AO208" s="44">
        <v>6703</v>
      </c>
      <c r="AP208" s="44">
        <v>70300</v>
      </c>
      <c r="AQ208" s="40">
        <f t="shared" si="125"/>
        <v>9.5348506401137983E-2</v>
      </c>
      <c r="AR208" s="46">
        <f t="shared" si="126"/>
        <v>97</v>
      </c>
      <c r="AS208" s="47">
        <f t="shared" si="112"/>
        <v>9.5348506401137983E-2</v>
      </c>
      <c r="AT208" s="46">
        <f t="shared" si="113"/>
        <v>15</v>
      </c>
      <c r="AU208" s="47">
        <f t="shared" si="114"/>
        <v>9.5348506401137983E-2</v>
      </c>
      <c r="AV208" s="46">
        <f t="shared" si="115"/>
        <v>4</v>
      </c>
      <c r="AX208" s="116" t="s">
        <v>173</v>
      </c>
      <c r="AY208" s="97">
        <v>69500</v>
      </c>
      <c r="AZ208" s="98">
        <v>100</v>
      </c>
      <c r="BA208" s="97">
        <v>44500</v>
      </c>
      <c r="BB208" s="98">
        <v>64</v>
      </c>
      <c r="BC208" s="187" t="b">
        <f t="shared" si="116"/>
        <v>1</v>
      </c>
    </row>
    <row r="209" spans="1:55" x14ac:dyDescent="0.2">
      <c r="A209" s="2" t="s">
        <v>653</v>
      </c>
      <c r="B209" s="2" t="str">
        <f>VLOOKUP(A209,'Auth Info'!A:B,2,FALSE)</f>
        <v>Corby</v>
      </c>
      <c r="C209" s="14" t="str">
        <f>VLOOKUP($A209,'Auth Info'!$A:$G,3,FALSE)</f>
        <v>Northamptonshire</v>
      </c>
      <c r="D209" s="121" t="str">
        <f>VLOOKUP($A209,'Auth Info'!$A:$G,4,FALSE)</f>
        <v>OU</v>
      </c>
      <c r="E209" s="121" t="str">
        <f>VLOOKUP($A209,'Auth Info'!$A:$G,5,FALSE)</f>
        <v>U</v>
      </c>
      <c r="F209" s="14" t="str">
        <f>VLOOKUP($A209,'Auth Info'!$A:$G,6,FALSE)</f>
        <v>District</v>
      </c>
      <c r="G209" s="14" t="str">
        <f>VLOOKUP($A209,'Auth Info'!$A:$G,7,FALSE)</f>
        <v>Lower</v>
      </c>
      <c r="H209" s="65">
        <f>VLOOKUP(A209,'1'!F:H,2,FALSE)</f>
        <v>425.7</v>
      </c>
      <c r="I209" s="66">
        <f t="shared" si="117"/>
        <v>42</v>
      </c>
      <c r="J209" s="67" t="str">
        <f t="shared" si="98"/>
        <v/>
      </c>
      <c r="K209" s="66" t="str">
        <f t="shared" si="99"/>
        <v/>
      </c>
      <c r="L209" s="67" t="str">
        <f t="shared" si="100"/>
        <v/>
      </c>
      <c r="M209" s="66" t="str">
        <f t="shared" si="101"/>
        <v/>
      </c>
      <c r="N209" s="60"/>
      <c r="O209" s="189">
        <f t="shared" si="118"/>
        <v>0.63700000000000001</v>
      </c>
      <c r="P209" s="74">
        <f t="shared" si="119"/>
        <v>133</v>
      </c>
      <c r="Q209" s="75" t="str">
        <f t="shared" si="102"/>
        <v/>
      </c>
      <c r="R209" s="74" t="str">
        <f t="shared" si="103"/>
        <v/>
      </c>
      <c r="S209" s="75" t="str">
        <f t="shared" si="104"/>
        <v/>
      </c>
      <c r="T209" s="74" t="str">
        <f t="shared" si="105"/>
        <v/>
      </c>
      <c r="U209" s="60"/>
      <c r="V209" s="80">
        <f>VLOOKUP(A209,'3'!A:C,3,FALSE)/100</f>
        <v>4.9000000000000002E-2</v>
      </c>
      <c r="W209" s="81">
        <f t="shared" si="120"/>
        <v>4</v>
      </c>
      <c r="X209" s="82" t="str">
        <f t="shared" si="106"/>
        <v/>
      </c>
      <c r="Y209" s="81" t="str">
        <f t="shared" si="107"/>
        <v/>
      </c>
      <c r="Z209" s="82" t="str">
        <f t="shared" si="108"/>
        <v/>
      </c>
      <c r="AA209" s="81" t="str">
        <f t="shared" si="109"/>
        <v/>
      </c>
      <c r="AB209" s="60"/>
      <c r="AC209" s="87">
        <f>VLOOKUP(A209,'4'!A:E,4,FALSE)/100</f>
        <v>0.13500000000000001</v>
      </c>
      <c r="AD209" s="88">
        <f t="shared" si="127"/>
        <v>195</v>
      </c>
      <c r="AE209" s="89" t="str">
        <f t="shared" si="110"/>
        <v/>
      </c>
      <c r="AF209" s="88" t="str">
        <f t="shared" si="121"/>
        <v/>
      </c>
      <c r="AG209" s="89" t="str">
        <f t="shared" si="111"/>
        <v/>
      </c>
      <c r="AH209" s="88" t="str">
        <f t="shared" si="122"/>
        <v/>
      </c>
      <c r="AJ209" s="62">
        <f t="shared" si="123"/>
        <v>361</v>
      </c>
      <c r="AK209" s="59">
        <f t="shared" si="124"/>
        <v>82</v>
      </c>
      <c r="AM209" s="42" t="s">
        <v>169</v>
      </c>
      <c r="AN209" s="43" t="s">
        <v>217</v>
      </c>
      <c r="AO209" s="44">
        <v>3800</v>
      </c>
      <c r="AP209" s="44">
        <v>55800</v>
      </c>
      <c r="AQ209" s="40">
        <f t="shared" si="125"/>
        <v>6.8100358422939072E-2</v>
      </c>
      <c r="AR209" s="46">
        <f t="shared" si="126"/>
        <v>182</v>
      </c>
      <c r="AS209" s="47" t="str">
        <f t="shared" si="112"/>
        <v/>
      </c>
      <c r="AT209" s="46" t="str">
        <f t="shared" si="113"/>
        <v/>
      </c>
      <c r="AU209" s="47" t="str">
        <f t="shared" si="114"/>
        <v/>
      </c>
      <c r="AV209" s="46" t="str">
        <f t="shared" si="115"/>
        <v/>
      </c>
      <c r="AX209" s="116" t="s">
        <v>217</v>
      </c>
      <c r="AY209" s="97">
        <v>55800</v>
      </c>
      <c r="AZ209" s="98">
        <v>100</v>
      </c>
      <c r="BA209" s="97">
        <v>35600</v>
      </c>
      <c r="BB209" s="98">
        <v>63.7</v>
      </c>
      <c r="BC209" s="187" t="b">
        <f t="shared" si="116"/>
        <v>1</v>
      </c>
    </row>
    <row r="210" spans="1:55" x14ac:dyDescent="0.2">
      <c r="A210" s="2" t="s">
        <v>656</v>
      </c>
      <c r="B210" s="2" t="str">
        <f>VLOOKUP(A210,'Auth Info'!A:B,2,FALSE)</f>
        <v>Cotswold</v>
      </c>
      <c r="C210" s="14" t="str">
        <f>VLOOKUP($A210,'Auth Info'!$A:$G,3,FALSE)</f>
        <v>Gloucestershire</v>
      </c>
      <c r="D210" s="121" t="str">
        <f>VLOOKUP($A210,'Auth Info'!$A:$G,4,FALSE)</f>
        <v>Rural-80</v>
      </c>
      <c r="E210" s="121" t="str">
        <f>VLOOKUP($A210,'Auth Info'!$A:$G,5,FALSE)</f>
        <v>Predominantly Rural</v>
      </c>
      <c r="F210" s="14" t="str">
        <f>VLOOKUP($A210,'Auth Info'!$A:$G,6,FALSE)</f>
        <v>District</v>
      </c>
      <c r="G210" s="14" t="str">
        <f>VLOOKUP($A210,'Auth Info'!$A:$G,7,FALSE)</f>
        <v>Lower</v>
      </c>
      <c r="H210" s="65">
        <f>VLOOKUP(A210,'1'!F:H,2,FALSE)</f>
        <v>407</v>
      </c>
      <c r="I210" s="66">
        <f t="shared" si="117"/>
        <v>25</v>
      </c>
      <c r="J210" s="67">
        <f t="shared" si="98"/>
        <v>407</v>
      </c>
      <c r="K210" s="66">
        <f t="shared" si="99"/>
        <v>10</v>
      </c>
      <c r="L210" s="67" t="str">
        <f t="shared" si="100"/>
        <v/>
      </c>
      <c r="M210" s="66" t="str">
        <f t="shared" si="101"/>
        <v/>
      </c>
      <c r="N210" s="60"/>
      <c r="O210" s="189">
        <f t="shared" si="118"/>
        <v>0.60699999999999998</v>
      </c>
      <c r="P210" s="74">
        <f t="shared" si="119"/>
        <v>42</v>
      </c>
      <c r="Q210" s="75">
        <f t="shared" si="102"/>
        <v>0.60699999999999998</v>
      </c>
      <c r="R210" s="74">
        <f t="shared" si="103"/>
        <v>20</v>
      </c>
      <c r="S210" s="75" t="str">
        <f t="shared" si="104"/>
        <v/>
      </c>
      <c r="T210" s="74" t="str">
        <f t="shared" si="105"/>
        <v/>
      </c>
      <c r="U210" s="60"/>
      <c r="V210" s="80">
        <f>VLOOKUP(A210,'3'!A:C,3,FALSE)/100</f>
        <v>1.4999999999999999E-2</v>
      </c>
      <c r="W210" s="81">
        <f t="shared" si="120"/>
        <v>184</v>
      </c>
      <c r="X210" s="82">
        <f t="shared" si="106"/>
        <v>1.4999999999999999E-2</v>
      </c>
      <c r="Y210" s="81">
        <f t="shared" si="107"/>
        <v>42</v>
      </c>
      <c r="Z210" s="82" t="str">
        <f t="shared" si="108"/>
        <v/>
      </c>
      <c r="AA210" s="81" t="str">
        <f t="shared" si="109"/>
        <v/>
      </c>
      <c r="AB210" s="60"/>
      <c r="AC210" s="87">
        <f>VLOOKUP(A210,'4'!A:E,4,FALSE)/100</f>
        <v>0.161</v>
      </c>
      <c r="AD210" s="88">
        <f t="shared" si="127"/>
        <v>183</v>
      </c>
      <c r="AE210" s="89">
        <f t="shared" si="110"/>
        <v>0.161</v>
      </c>
      <c r="AF210" s="88">
        <f t="shared" si="121"/>
        <v>46</v>
      </c>
      <c r="AG210" s="89" t="str">
        <f t="shared" si="111"/>
        <v/>
      </c>
      <c r="AH210" s="88" t="str">
        <f t="shared" si="122"/>
        <v/>
      </c>
      <c r="AJ210" s="62">
        <f t="shared" si="123"/>
        <v>365</v>
      </c>
      <c r="AK210" s="59">
        <f t="shared" si="124"/>
        <v>85</v>
      </c>
      <c r="AM210" s="42" t="s">
        <v>169</v>
      </c>
      <c r="AN210" s="43" t="s">
        <v>361</v>
      </c>
      <c r="AO210" s="44">
        <v>7582</v>
      </c>
      <c r="AP210" s="44">
        <v>83500</v>
      </c>
      <c r="AQ210" s="40">
        <f t="shared" si="125"/>
        <v>9.0802395209580833E-2</v>
      </c>
      <c r="AR210" s="46">
        <f t="shared" si="126"/>
        <v>114</v>
      </c>
      <c r="AS210" s="47">
        <f t="shared" si="112"/>
        <v>9.0802395209580833E-2</v>
      </c>
      <c r="AT210" s="46">
        <f t="shared" si="113"/>
        <v>20</v>
      </c>
      <c r="AU210" s="47" t="str">
        <f t="shared" si="114"/>
        <v/>
      </c>
      <c r="AV210" s="46" t="str">
        <f t="shared" si="115"/>
        <v/>
      </c>
      <c r="AX210" s="116" t="s">
        <v>361</v>
      </c>
      <c r="AY210" s="97">
        <v>83500</v>
      </c>
      <c r="AZ210" s="98">
        <v>100</v>
      </c>
      <c r="BA210" s="97">
        <v>50700</v>
      </c>
      <c r="BB210" s="98">
        <v>60.7</v>
      </c>
      <c r="BC210" s="187" t="b">
        <f t="shared" si="116"/>
        <v>1</v>
      </c>
    </row>
    <row r="211" spans="1:55" x14ac:dyDescent="0.2">
      <c r="A211" s="2" t="s">
        <v>661</v>
      </c>
      <c r="B211" s="2" t="str">
        <f>VLOOKUP(A211,'Auth Info'!A:B,2,FALSE)</f>
        <v>Craven</v>
      </c>
      <c r="C211" s="14" t="str">
        <f>VLOOKUP($A211,'Auth Info'!$A:$G,3,FALSE)</f>
        <v>North Yorkshire</v>
      </c>
      <c r="D211" s="121" t="str">
        <f>VLOOKUP($A211,'Auth Info'!$A:$G,4,FALSE)</f>
        <v>Rural-80</v>
      </c>
      <c r="E211" s="121" t="str">
        <f>VLOOKUP($A211,'Auth Info'!$A:$G,5,FALSE)</f>
        <v>Predominantly Rural</v>
      </c>
      <c r="F211" s="14" t="str">
        <f>VLOOKUP($A211,'Auth Info'!$A:$G,6,FALSE)</f>
        <v>District</v>
      </c>
      <c r="G211" s="14" t="str">
        <f>VLOOKUP($A211,'Auth Info'!$A:$G,7,FALSE)</f>
        <v>Lower</v>
      </c>
      <c r="H211" s="65">
        <f>VLOOKUP(A211,'1'!F:H,2,FALSE)</f>
        <v>439.2</v>
      </c>
      <c r="I211" s="66">
        <f t="shared" si="117"/>
        <v>57</v>
      </c>
      <c r="J211" s="67">
        <f t="shared" si="98"/>
        <v>439.2</v>
      </c>
      <c r="K211" s="66">
        <f t="shared" si="99"/>
        <v>21</v>
      </c>
      <c r="L211" s="67" t="str">
        <f t="shared" si="100"/>
        <v/>
      </c>
      <c r="M211" s="66" t="str">
        <f t="shared" si="101"/>
        <v/>
      </c>
      <c r="N211" s="60"/>
      <c r="O211" s="189">
        <f t="shared" si="118"/>
        <v>0.60599999999999998</v>
      </c>
      <c r="P211" s="74">
        <f t="shared" si="119"/>
        <v>38</v>
      </c>
      <c r="Q211" s="75">
        <f t="shared" si="102"/>
        <v>0.60599999999999998</v>
      </c>
      <c r="R211" s="74">
        <f t="shared" si="103"/>
        <v>17</v>
      </c>
      <c r="S211" s="75" t="str">
        <f t="shared" si="104"/>
        <v/>
      </c>
      <c r="T211" s="74" t="str">
        <f t="shared" si="105"/>
        <v/>
      </c>
      <c r="U211" s="60"/>
      <c r="V211" s="80">
        <f>VLOOKUP(A211,'3'!A:C,3,FALSE)/100</f>
        <v>2.1000000000000001E-2</v>
      </c>
      <c r="W211" s="81">
        <f t="shared" si="120"/>
        <v>129</v>
      </c>
      <c r="X211" s="82">
        <f t="shared" si="106"/>
        <v>2.1000000000000001E-2</v>
      </c>
      <c r="Y211" s="81">
        <f t="shared" si="107"/>
        <v>22</v>
      </c>
      <c r="Z211" s="82" t="str">
        <f t="shared" si="108"/>
        <v/>
      </c>
      <c r="AA211" s="81" t="str">
        <f t="shared" si="109"/>
        <v/>
      </c>
      <c r="AB211" s="60"/>
      <c r="AC211" s="87">
        <f>VLOOKUP(A211,'4'!A:E,4,FALSE)/100</f>
        <v>0.22399999999999998</v>
      </c>
      <c r="AD211" s="88">
        <f t="shared" si="127"/>
        <v>110</v>
      </c>
      <c r="AE211" s="89">
        <f t="shared" si="110"/>
        <v>0.22399999999999998</v>
      </c>
      <c r="AF211" s="88">
        <f t="shared" si="121"/>
        <v>24</v>
      </c>
      <c r="AG211" s="89" t="str">
        <f t="shared" si="111"/>
        <v/>
      </c>
      <c r="AH211" s="88" t="str">
        <f t="shared" si="122"/>
        <v/>
      </c>
      <c r="AJ211" s="62">
        <f t="shared" si="123"/>
        <v>322</v>
      </c>
      <c r="AK211" s="59">
        <f t="shared" si="124"/>
        <v>57</v>
      </c>
      <c r="AM211" s="42" t="s">
        <v>169</v>
      </c>
      <c r="AN211" s="43" t="s">
        <v>188</v>
      </c>
      <c r="AO211" s="44">
        <v>5357</v>
      </c>
      <c r="AP211" s="44">
        <v>56200</v>
      </c>
      <c r="AQ211" s="40">
        <f t="shared" si="125"/>
        <v>9.5320284697508903E-2</v>
      </c>
      <c r="AR211" s="46">
        <f t="shared" si="126"/>
        <v>98</v>
      </c>
      <c r="AS211" s="47">
        <f t="shared" si="112"/>
        <v>9.5320284697508903E-2</v>
      </c>
      <c r="AT211" s="46">
        <f t="shared" si="113"/>
        <v>16</v>
      </c>
      <c r="AU211" s="47" t="str">
        <f t="shared" si="114"/>
        <v/>
      </c>
      <c r="AV211" s="46" t="str">
        <f t="shared" si="115"/>
        <v/>
      </c>
      <c r="AX211" s="116" t="s">
        <v>188</v>
      </c>
      <c r="AY211" s="97">
        <v>55400</v>
      </c>
      <c r="AZ211" s="98">
        <v>100</v>
      </c>
      <c r="BA211" s="97">
        <v>33600</v>
      </c>
      <c r="BB211" s="98">
        <v>60.6</v>
      </c>
      <c r="BC211" s="187" t="b">
        <f t="shared" si="116"/>
        <v>1</v>
      </c>
    </row>
    <row r="212" spans="1:55" x14ac:dyDescent="0.2">
      <c r="A212" s="2" t="s">
        <v>662</v>
      </c>
      <c r="B212" s="2" t="str">
        <f>VLOOKUP(A212,'Auth Info'!A:B,2,FALSE)</f>
        <v>Crawley</v>
      </c>
      <c r="C212" s="14" t="str">
        <f>VLOOKUP($A212,'Auth Info'!$A:$G,3,FALSE)</f>
        <v>West Sussex</v>
      </c>
      <c r="D212" s="121" t="str">
        <f>VLOOKUP($A212,'Auth Info'!$A:$G,4,FALSE)</f>
        <v>OU</v>
      </c>
      <c r="E212" s="121" t="str">
        <f>VLOOKUP($A212,'Auth Info'!$A:$G,5,FALSE)</f>
        <v>U</v>
      </c>
      <c r="F212" s="14" t="str">
        <f>VLOOKUP($A212,'Auth Info'!$A:$G,6,FALSE)</f>
        <v>District</v>
      </c>
      <c r="G212" s="14" t="str">
        <f>VLOOKUP($A212,'Auth Info'!$A:$G,7,FALSE)</f>
        <v>Lower</v>
      </c>
      <c r="H212" s="65">
        <f>VLOOKUP(A212,'1'!F:H,2,FALSE)</f>
        <v>561.79999999999995</v>
      </c>
      <c r="I212" s="66">
        <f t="shared" si="117"/>
        <v>182</v>
      </c>
      <c r="J212" s="67" t="str">
        <f t="shared" si="98"/>
        <v/>
      </c>
      <c r="K212" s="66" t="str">
        <f t="shared" si="99"/>
        <v/>
      </c>
      <c r="L212" s="67" t="str">
        <f t="shared" si="100"/>
        <v/>
      </c>
      <c r="M212" s="66" t="str">
        <f t="shared" si="101"/>
        <v/>
      </c>
      <c r="N212" s="60"/>
      <c r="O212" s="189">
        <f t="shared" si="118"/>
        <v>0.66799999999999993</v>
      </c>
      <c r="P212" s="74">
        <f t="shared" si="119"/>
        <v>188</v>
      </c>
      <c r="Q212" s="75" t="str">
        <f t="shared" si="102"/>
        <v/>
      </c>
      <c r="R212" s="74" t="str">
        <f t="shared" si="103"/>
        <v/>
      </c>
      <c r="S212" s="75" t="str">
        <f t="shared" si="104"/>
        <v/>
      </c>
      <c r="T212" s="74" t="str">
        <f t="shared" si="105"/>
        <v/>
      </c>
      <c r="U212" s="60"/>
      <c r="V212" s="80">
        <f>VLOOKUP(A212,'3'!A:C,3,FALSE)/100</f>
        <v>3.3000000000000002E-2</v>
      </c>
      <c r="W212" s="81">
        <f t="shared" si="120"/>
        <v>46</v>
      </c>
      <c r="X212" s="82" t="str">
        <f t="shared" si="106"/>
        <v/>
      </c>
      <c r="Y212" s="81" t="str">
        <f t="shared" si="107"/>
        <v/>
      </c>
      <c r="Z212" s="82" t="str">
        <f t="shared" si="108"/>
        <v/>
      </c>
      <c r="AA212" s="81" t="str">
        <f t="shared" si="109"/>
        <v/>
      </c>
      <c r="AB212" s="60"/>
      <c r="AC212" s="87">
        <f>VLOOKUP(A212,'4'!A:E,4,FALSE)/100</f>
        <v>0.128</v>
      </c>
      <c r="AD212" s="88">
        <f t="shared" si="127"/>
        <v>198</v>
      </c>
      <c r="AE212" s="89" t="str">
        <f t="shared" si="110"/>
        <v/>
      </c>
      <c r="AF212" s="88" t="str">
        <f t="shared" si="121"/>
        <v/>
      </c>
      <c r="AG212" s="89" t="str">
        <f t="shared" si="111"/>
        <v/>
      </c>
      <c r="AH212" s="88" t="str">
        <f t="shared" si="122"/>
        <v/>
      </c>
      <c r="AJ212" s="62">
        <f t="shared" si="123"/>
        <v>532</v>
      </c>
      <c r="AK212" s="59">
        <f t="shared" si="124"/>
        <v>169</v>
      </c>
      <c r="AM212" s="42" t="s">
        <v>169</v>
      </c>
      <c r="AN212" s="43" t="s">
        <v>342</v>
      </c>
      <c r="AO212" s="44">
        <v>9153</v>
      </c>
      <c r="AP212" s="44">
        <v>101300</v>
      </c>
      <c r="AQ212" s="40">
        <f t="shared" si="125"/>
        <v>9.0355380059230009E-2</v>
      </c>
      <c r="AR212" s="46">
        <f t="shared" si="126"/>
        <v>116</v>
      </c>
      <c r="AS212" s="47" t="str">
        <f t="shared" si="112"/>
        <v/>
      </c>
      <c r="AT212" s="46" t="str">
        <f t="shared" si="113"/>
        <v/>
      </c>
      <c r="AU212" s="47" t="str">
        <f t="shared" si="114"/>
        <v/>
      </c>
      <c r="AV212" s="46" t="str">
        <f t="shared" si="115"/>
        <v/>
      </c>
      <c r="AX212" s="116" t="s">
        <v>342</v>
      </c>
      <c r="AY212" s="97">
        <v>107600</v>
      </c>
      <c r="AZ212" s="98">
        <v>100</v>
      </c>
      <c r="BA212" s="97">
        <v>71800</v>
      </c>
      <c r="BB212" s="98">
        <v>66.8</v>
      </c>
      <c r="BC212" s="187" t="b">
        <f t="shared" si="116"/>
        <v>1</v>
      </c>
    </row>
    <row r="213" spans="1:55" x14ac:dyDescent="0.2">
      <c r="A213" s="2" t="s">
        <v>666</v>
      </c>
      <c r="B213" s="2" t="str">
        <f>VLOOKUP(A213,'Auth Info'!A:B,2,FALSE)</f>
        <v>Dacorum</v>
      </c>
      <c r="C213" s="14" t="str">
        <f>VLOOKUP($A213,'Auth Info'!$A:$G,3,FALSE)</f>
        <v>Hertfordshire</v>
      </c>
      <c r="D213" s="121" t="str">
        <f>VLOOKUP($A213,'Auth Info'!$A:$G,4,FALSE)</f>
        <v>Significant Rural</v>
      </c>
      <c r="E213" s="121" t="str">
        <f>VLOOKUP($A213,'Auth Info'!$A:$G,5,FALSE)</f>
        <v>U</v>
      </c>
      <c r="F213" s="14" t="str">
        <f>VLOOKUP($A213,'Auth Info'!$A:$G,6,FALSE)</f>
        <v>District</v>
      </c>
      <c r="G213" s="14" t="str">
        <f>VLOOKUP($A213,'Auth Info'!$A:$G,7,FALSE)</f>
        <v>Lower</v>
      </c>
      <c r="H213" s="65">
        <f>VLOOKUP(A213,'1'!F:H,2,FALSE)</f>
        <v>530.5</v>
      </c>
      <c r="I213" s="66">
        <f t="shared" si="117"/>
        <v>173</v>
      </c>
      <c r="J213" s="67" t="str">
        <f t="shared" si="98"/>
        <v/>
      </c>
      <c r="K213" s="66" t="str">
        <f t="shared" si="99"/>
        <v/>
      </c>
      <c r="L213" s="67" t="str">
        <f t="shared" si="100"/>
        <v/>
      </c>
      <c r="M213" s="66" t="str">
        <f t="shared" si="101"/>
        <v/>
      </c>
      <c r="N213" s="60"/>
      <c r="O213" s="189">
        <f t="shared" si="118"/>
        <v>0.64200000000000002</v>
      </c>
      <c r="P213" s="74">
        <f t="shared" si="119"/>
        <v>149</v>
      </c>
      <c r="Q213" s="75" t="str">
        <f t="shared" si="102"/>
        <v/>
      </c>
      <c r="R213" s="74" t="str">
        <f t="shared" si="103"/>
        <v/>
      </c>
      <c r="S213" s="75" t="str">
        <f t="shared" si="104"/>
        <v/>
      </c>
      <c r="T213" s="74" t="str">
        <f t="shared" si="105"/>
        <v/>
      </c>
      <c r="U213" s="60"/>
      <c r="V213" s="80">
        <f>VLOOKUP(A213,'3'!A:C,3,FALSE)/100</f>
        <v>2.6000000000000002E-2</v>
      </c>
      <c r="W213" s="81">
        <f t="shared" si="120"/>
        <v>86</v>
      </c>
      <c r="X213" s="82" t="str">
        <f t="shared" si="106"/>
        <v/>
      </c>
      <c r="Y213" s="81" t="str">
        <f t="shared" si="107"/>
        <v/>
      </c>
      <c r="Z213" s="82" t="str">
        <f t="shared" si="108"/>
        <v/>
      </c>
      <c r="AA213" s="81" t="str">
        <f t="shared" si="109"/>
        <v/>
      </c>
      <c r="AB213" s="60"/>
      <c r="AC213" s="87">
        <f>VLOOKUP(A213,'4'!A:E,4,FALSE)/100</f>
        <v>0.17800000000000002</v>
      </c>
      <c r="AD213" s="88">
        <f t="shared" si="127"/>
        <v>172</v>
      </c>
      <c r="AE213" s="89" t="str">
        <f t="shared" si="110"/>
        <v/>
      </c>
      <c r="AF213" s="88" t="str">
        <f t="shared" si="121"/>
        <v/>
      </c>
      <c r="AG213" s="89" t="str">
        <f t="shared" si="111"/>
        <v/>
      </c>
      <c r="AH213" s="88" t="str">
        <f t="shared" si="122"/>
        <v/>
      </c>
      <c r="AJ213" s="62">
        <f t="shared" si="123"/>
        <v>504</v>
      </c>
      <c r="AK213" s="59">
        <f t="shared" si="124"/>
        <v>157</v>
      </c>
      <c r="AM213" s="42" t="s">
        <v>169</v>
      </c>
      <c r="AN213" s="43" t="s">
        <v>268</v>
      </c>
      <c r="AO213" s="44">
        <v>13352</v>
      </c>
      <c r="AP213" s="44">
        <v>139600</v>
      </c>
      <c r="AQ213" s="40">
        <f t="shared" si="125"/>
        <v>9.5644699140401149E-2</v>
      </c>
      <c r="AR213" s="46">
        <f t="shared" si="126"/>
        <v>96</v>
      </c>
      <c r="AS213" s="47" t="str">
        <f t="shared" si="112"/>
        <v/>
      </c>
      <c r="AT213" s="46" t="str">
        <f t="shared" si="113"/>
        <v/>
      </c>
      <c r="AU213" s="47" t="str">
        <f t="shared" si="114"/>
        <v/>
      </c>
      <c r="AV213" s="46" t="str">
        <f t="shared" si="115"/>
        <v/>
      </c>
      <c r="AX213" s="116" t="s">
        <v>268</v>
      </c>
      <c r="AY213" s="97">
        <v>142900</v>
      </c>
      <c r="AZ213" s="98">
        <v>100</v>
      </c>
      <c r="BA213" s="97">
        <v>91800</v>
      </c>
      <c r="BB213" s="98">
        <v>64.2</v>
      </c>
      <c r="BC213" s="187" t="b">
        <f t="shared" si="116"/>
        <v>1</v>
      </c>
    </row>
    <row r="214" spans="1:55" x14ac:dyDescent="0.2">
      <c r="A214" s="2" t="s">
        <v>669</v>
      </c>
      <c r="B214" s="2" t="str">
        <f>VLOOKUP(A214,'Auth Info'!A:B,2,FALSE)</f>
        <v>Dartford</v>
      </c>
      <c r="C214" s="14" t="str">
        <f>VLOOKUP($A214,'Auth Info'!$A:$G,3,FALSE)</f>
        <v>Kent</v>
      </c>
      <c r="D214" s="121" t="str">
        <f>VLOOKUP($A214,'Auth Info'!$A:$G,4,FALSE)</f>
        <v>MU</v>
      </c>
      <c r="E214" s="121" t="str">
        <f>VLOOKUP($A214,'Auth Info'!$A:$G,5,FALSE)</f>
        <v>U</v>
      </c>
      <c r="F214" s="14" t="str">
        <f>VLOOKUP($A214,'Auth Info'!$A:$G,6,FALSE)</f>
        <v>District</v>
      </c>
      <c r="G214" s="14" t="str">
        <f>VLOOKUP($A214,'Auth Info'!$A:$G,7,FALSE)</f>
        <v>Lower</v>
      </c>
      <c r="H214" s="65">
        <f>VLOOKUP(A214,'1'!F:H,2,FALSE)</f>
        <v>563</v>
      </c>
      <c r="I214" s="66">
        <f t="shared" si="117"/>
        <v>183</v>
      </c>
      <c r="J214" s="67" t="str">
        <f t="shared" si="98"/>
        <v/>
      </c>
      <c r="K214" s="66" t="str">
        <f t="shared" si="99"/>
        <v/>
      </c>
      <c r="L214" s="67" t="str">
        <f t="shared" si="100"/>
        <v/>
      </c>
      <c r="M214" s="66" t="str">
        <f t="shared" si="101"/>
        <v/>
      </c>
      <c r="N214" s="60"/>
      <c r="O214" s="189">
        <f t="shared" si="118"/>
        <v>0.65700000000000003</v>
      </c>
      <c r="P214" s="74">
        <f t="shared" si="119"/>
        <v>182</v>
      </c>
      <c r="Q214" s="75" t="str">
        <f t="shared" si="102"/>
        <v/>
      </c>
      <c r="R214" s="74" t="str">
        <f t="shared" si="103"/>
        <v/>
      </c>
      <c r="S214" s="75" t="str">
        <f t="shared" si="104"/>
        <v/>
      </c>
      <c r="T214" s="74" t="str">
        <f t="shared" si="105"/>
        <v/>
      </c>
      <c r="U214" s="60"/>
      <c r="V214" s="80">
        <f>VLOOKUP(A214,'3'!A:C,3,FALSE)/100</f>
        <v>3.2000000000000001E-2</v>
      </c>
      <c r="W214" s="81">
        <f t="shared" si="120"/>
        <v>52</v>
      </c>
      <c r="X214" s="82" t="str">
        <f t="shared" si="106"/>
        <v/>
      </c>
      <c r="Y214" s="81" t="str">
        <f t="shared" si="107"/>
        <v/>
      </c>
      <c r="Z214" s="82" t="str">
        <f t="shared" si="108"/>
        <v/>
      </c>
      <c r="AA214" s="81" t="str">
        <f t="shared" si="109"/>
        <v/>
      </c>
      <c r="AB214" s="60"/>
      <c r="AC214" s="87">
        <f>VLOOKUP(A214,'4'!A:E,4,FALSE)/100</f>
        <v>0.215</v>
      </c>
      <c r="AD214" s="88">
        <f t="shared" si="127"/>
        <v>123</v>
      </c>
      <c r="AE214" s="89" t="str">
        <f t="shared" si="110"/>
        <v/>
      </c>
      <c r="AF214" s="88" t="str">
        <f t="shared" si="121"/>
        <v/>
      </c>
      <c r="AG214" s="89" t="str">
        <f t="shared" si="111"/>
        <v/>
      </c>
      <c r="AH214" s="88" t="str">
        <f t="shared" si="122"/>
        <v/>
      </c>
      <c r="AJ214" s="62">
        <f t="shared" si="123"/>
        <v>478</v>
      </c>
      <c r="AK214" s="59">
        <f t="shared" si="124"/>
        <v>144</v>
      </c>
      <c r="AM214" s="42" t="s">
        <v>169</v>
      </c>
      <c r="AN214" s="43" t="s">
        <v>313</v>
      </c>
      <c r="AO214" s="44">
        <v>10203</v>
      </c>
      <c r="AP214" s="44">
        <v>92000</v>
      </c>
      <c r="AQ214" s="40">
        <f t="shared" si="125"/>
        <v>0.11090217391304348</v>
      </c>
      <c r="AR214" s="46">
        <f t="shared" si="126"/>
        <v>61</v>
      </c>
      <c r="AS214" s="47" t="str">
        <f t="shared" si="112"/>
        <v/>
      </c>
      <c r="AT214" s="46" t="str">
        <f t="shared" si="113"/>
        <v/>
      </c>
      <c r="AU214" s="47" t="str">
        <f t="shared" si="114"/>
        <v/>
      </c>
      <c r="AV214" s="46" t="str">
        <f t="shared" si="115"/>
        <v/>
      </c>
      <c r="AX214" s="116" t="s">
        <v>313</v>
      </c>
      <c r="AY214" s="97">
        <v>94600</v>
      </c>
      <c r="AZ214" s="98">
        <v>100</v>
      </c>
      <c r="BA214" s="97">
        <v>62100</v>
      </c>
      <c r="BB214" s="98">
        <v>65.7</v>
      </c>
      <c r="BC214" s="187" t="b">
        <f t="shared" si="116"/>
        <v>1</v>
      </c>
    </row>
    <row r="215" spans="1:55" x14ac:dyDescent="0.2">
      <c r="A215" s="2" t="s">
        <v>670</v>
      </c>
      <c r="B215" s="2" t="str">
        <f>VLOOKUP(A215,'Auth Info'!A:B,2,FALSE)</f>
        <v>Daventry</v>
      </c>
      <c r="C215" s="14" t="str">
        <f>VLOOKUP($A215,'Auth Info'!$A:$G,3,FALSE)</f>
        <v>Northamptonshire</v>
      </c>
      <c r="D215" s="121" t="str">
        <f>VLOOKUP($A215,'Auth Info'!$A:$G,4,FALSE)</f>
        <v>Rural-80</v>
      </c>
      <c r="E215" s="121" t="str">
        <f>VLOOKUP($A215,'Auth Info'!$A:$G,5,FALSE)</f>
        <v>Predominantly Rural</v>
      </c>
      <c r="F215" s="14" t="str">
        <f>VLOOKUP($A215,'Auth Info'!$A:$G,6,FALSE)</f>
        <v>District</v>
      </c>
      <c r="G215" s="14" t="str">
        <f>VLOOKUP($A215,'Auth Info'!$A:$G,7,FALSE)</f>
        <v>Lower</v>
      </c>
      <c r="H215" s="65">
        <f>VLOOKUP(A215,'1'!F:H,2,FALSE)</f>
        <v>497.1</v>
      </c>
      <c r="I215" s="66">
        <f t="shared" si="117"/>
        <v>142</v>
      </c>
      <c r="J215" s="67">
        <f t="shared" si="98"/>
        <v>497.1</v>
      </c>
      <c r="K215" s="66">
        <f t="shared" si="99"/>
        <v>43</v>
      </c>
      <c r="L215" s="67" t="str">
        <f t="shared" si="100"/>
        <v/>
      </c>
      <c r="M215" s="66" t="str">
        <f t="shared" si="101"/>
        <v/>
      </c>
      <c r="N215" s="60"/>
      <c r="O215" s="189">
        <f t="shared" si="118"/>
        <v>0.64500000000000002</v>
      </c>
      <c r="P215" s="74">
        <f t="shared" si="119"/>
        <v>158</v>
      </c>
      <c r="Q215" s="75">
        <f t="shared" si="102"/>
        <v>0.64500000000000002</v>
      </c>
      <c r="R215" s="74">
        <f t="shared" si="103"/>
        <v>48</v>
      </c>
      <c r="S215" s="75" t="str">
        <f t="shared" si="104"/>
        <v/>
      </c>
      <c r="T215" s="74" t="str">
        <f t="shared" si="105"/>
        <v/>
      </c>
      <c r="U215" s="60"/>
      <c r="V215" s="80">
        <f>VLOOKUP(A215,'3'!A:C,3,FALSE)/100</f>
        <v>2.2000000000000002E-2</v>
      </c>
      <c r="W215" s="81">
        <f t="shared" si="120"/>
        <v>118</v>
      </c>
      <c r="X215" s="82">
        <f t="shared" si="106"/>
        <v>2.2000000000000002E-2</v>
      </c>
      <c r="Y215" s="81">
        <f t="shared" si="107"/>
        <v>16</v>
      </c>
      <c r="Z215" s="82" t="str">
        <f t="shared" si="108"/>
        <v/>
      </c>
      <c r="AA215" s="81" t="str">
        <f t="shared" si="109"/>
        <v/>
      </c>
      <c r="AB215" s="60"/>
      <c r="AC215" s="87">
        <f>VLOOKUP(A215,'4'!A:E,4,FALSE)/100</f>
        <v>0.17899999999999999</v>
      </c>
      <c r="AD215" s="88">
        <f t="shared" si="127"/>
        <v>170</v>
      </c>
      <c r="AE215" s="89">
        <f t="shared" si="110"/>
        <v>0.17899999999999999</v>
      </c>
      <c r="AF215" s="88">
        <f t="shared" si="121"/>
        <v>41</v>
      </c>
      <c r="AG215" s="89" t="str">
        <f t="shared" si="111"/>
        <v/>
      </c>
      <c r="AH215" s="88" t="str">
        <f t="shared" si="122"/>
        <v/>
      </c>
      <c r="AJ215" s="62">
        <f t="shared" si="123"/>
        <v>569</v>
      </c>
      <c r="AK215" s="59">
        <f t="shared" si="124"/>
        <v>187</v>
      </c>
      <c r="AM215" s="42" t="s">
        <v>169</v>
      </c>
      <c r="AN215" s="43" t="s">
        <v>218</v>
      </c>
      <c r="AO215" s="44">
        <v>6471</v>
      </c>
      <c r="AP215" s="44">
        <v>79700</v>
      </c>
      <c r="AQ215" s="40">
        <f t="shared" si="125"/>
        <v>8.119196988707654E-2</v>
      </c>
      <c r="AR215" s="46">
        <f t="shared" si="126"/>
        <v>151</v>
      </c>
      <c r="AS215" s="47">
        <f t="shared" si="112"/>
        <v>8.119196988707654E-2</v>
      </c>
      <c r="AT215" s="46">
        <f t="shared" si="113"/>
        <v>30</v>
      </c>
      <c r="AU215" s="47" t="str">
        <f t="shared" si="114"/>
        <v/>
      </c>
      <c r="AV215" s="46" t="str">
        <f t="shared" si="115"/>
        <v/>
      </c>
      <c r="AX215" s="116" t="s">
        <v>218</v>
      </c>
      <c r="AY215" s="97">
        <v>79000</v>
      </c>
      <c r="AZ215" s="98">
        <v>100</v>
      </c>
      <c r="BA215" s="97">
        <v>50900</v>
      </c>
      <c r="BB215" s="98">
        <v>64.5</v>
      </c>
      <c r="BC215" s="187" t="b">
        <f t="shared" si="116"/>
        <v>1</v>
      </c>
    </row>
    <row r="216" spans="1:55" x14ac:dyDescent="0.2">
      <c r="A216" s="2" t="s">
        <v>676</v>
      </c>
      <c r="B216" s="2" t="str">
        <f>VLOOKUP(A216,'Auth Info'!A:B,2,FALSE)</f>
        <v>Derbyshire Dales</v>
      </c>
      <c r="C216" s="14" t="str">
        <f>VLOOKUP($A216,'Auth Info'!$A:$G,3,FALSE)</f>
        <v>Derbyshire</v>
      </c>
      <c r="D216" s="121" t="str">
        <f>VLOOKUP($A216,'Auth Info'!$A:$G,4,FALSE)</f>
        <v>Rural-80</v>
      </c>
      <c r="E216" s="121" t="str">
        <f>VLOOKUP($A216,'Auth Info'!$A:$G,5,FALSE)</f>
        <v>Predominantly Rural</v>
      </c>
      <c r="F216" s="14" t="str">
        <f>VLOOKUP($A216,'Auth Info'!$A:$G,6,FALSE)</f>
        <v>District</v>
      </c>
      <c r="G216" s="14" t="str">
        <f>VLOOKUP($A216,'Auth Info'!$A:$G,7,FALSE)</f>
        <v>Lower</v>
      </c>
      <c r="H216" s="65">
        <f>VLOOKUP(A216,'1'!F:H,2,FALSE)</f>
        <v>433.9</v>
      </c>
      <c r="I216" s="66">
        <f t="shared" si="117"/>
        <v>52</v>
      </c>
      <c r="J216" s="67">
        <f t="shared" si="98"/>
        <v>433.9</v>
      </c>
      <c r="K216" s="66">
        <f t="shared" si="99"/>
        <v>18</v>
      </c>
      <c r="L216" s="67" t="str">
        <f t="shared" si="100"/>
        <v/>
      </c>
      <c r="M216" s="66" t="str">
        <f t="shared" si="101"/>
        <v/>
      </c>
      <c r="N216" s="60"/>
      <c r="O216" s="189">
        <f t="shared" si="118"/>
        <v>0.60799999999999998</v>
      </c>
      <c r="P216" s="74">
        <f t="shared" si="119"/>
        <v>44</v>
      </c>
      <c r="Q216" s="75">
        <f t="shared" si="102"/>
        <v>0.60799999999999998</v>
      </c>
      <c r="R216" s="74">
        <f t="shared" si="103"/>
        <v>21</v>
      </c>
      <c r="S216" s="75" t="str">
        <f t="shared" si="104"/>
        <v/>
      </c>
      <c r="T216" s="74" t="str">
        <f t="shared" si="105"/>
        <v/>
      </c>
      <c r="U216" s="60"/>
      <c r="V216" s="80">
        <f>VLOOKUP(A216,'3'!A:C,3,FALSE)/100</f>
        <v>1.9E-2</v>
      </c>
      <c r="W216" s="81">
        <f t="shared" si="120"/>
        <v>151</v>
      </c>
      <c r="X216" s="82">
        <f t="shared" si="106"/>
        <v>1.9E-2</v>
      </c>
      <c r="Y216" s="81">
        <f t="shared" si="107"/>
        <v>31</v>
      </c>
      <c r="Z216" s="82" t="str">
        <f t="shared" si="108"/>
        <v/>
      </c>
      <c r="AA216" s="81" t="str">
        <f t="shared" si="109"/>
        <v/>
      </c>
      <c r="AB216" s="60"/>
      <c r="AC216" s="87">
        <f>VLOOKUP(A216,'4'!A:E,4,FALSE)/100</f>
        <v>0.20499999999999999</v>
      </c>
      <c r="AD216" s="88">
        <f t="shared" si="127"/>
        <v>138</v>
      </c>
      <c r="AE216" s="89">
        <f t="shared" si="110"/>
        <v>0.20499999999999999</v>
      </c>
      <c r="AF216" s="88">
        <f t="shared" si="121"/>
        <v>33</v>
      </c>
      <c r="AG216" s="89" t="str">
        <f t="shared" si="111"/>
        <v/>
      </c>
      <c r="AH216" s="88" t="str">
        <f t="shared" si="122"/>
        <v/>
      </c>
      <c r="AJ216" s="62">
        <f t="shared" si="123"/>
        <v>269</v>
      </c>
      <c r="AK216" s="59">
        <f t="shared" si="124"/>
        <v>31</v>
      </c>
      <c r="AM216" s="42" t="s">
        <v>169</v>
      </c>
      <c r="AN216" s="43" t="s">
        <v>198</v>
      </c>
      <c r="AO216" s="44">
        <v>10730</v>
      </c>
      <c r="AP216" s="44">
        <v>70700</v>
      </c>
      <c r="AQ216" s="40">
        <f t="shared" si="125"/>
        <v>0.15176803394625177</v>
      </c>
      <c r="AR216" s="46">
        <f t="shared" si="126"/>
        <v>22</v>
      </c>
      <c r="AS216" s="47">
        <f t="shared" si="112"/>
        <v>0.15176803394625177</v>
      </c>
      <c r="AT216" s="46">
        <f t="shared" si="113"/>
        <v>2</v>
      </c>
      <c r="AU216" s="47" t="str">
        <f t="shared" si="114"/>
        <v/>
      </c>
      <c r="AV216" s="46" t="str">
        <f t="shared" si="115"/>
        <v/>
      </c>
      <c r="AX216" s="116" t="s">
        <v>198</v>
      </c>
      <c r="AY216" s="97">
        <v>70400</v>
      </c>
      <c r="AZ216" s="98">
        <v>100</v>
      </c>
      <c r="BA216" s="97">
        <v>42800</v>
      </c>
      <c r="BB216" s="98">
        <v>60.8</v>
      </c>
      <c r="BC216" s="187" t="b">
        <f t="shared" si="116"/>
        <v>1</v>
      </c>
    </row>
    <row r="217" spans="1:55" x14ac:dyDescent="0.2">
      <c r="A217" s="2" t="s">
        <v>681</v>
      </c>
      <c r="B217" s="2" t="str">
        <f>VLOOKUP(A217,'Auth Info'!A:B,2,FALSE)</f>
        <v>Dover</v>
      </c>
      <c r="C217" s="14" t="str">
        <f>VLOOKUP($A217,'Auth Info'!$A:$G,3,FALSE)</f>
        <v>Kent</v>
      </c>
      <c r="D217" s="121" t="str">
        <f>VLOOKUP($A217,'Auth Info'!$A:$G,4,FALSE)</f>
        <v>Rural-50</v>
      </c>
      <c r="E217" s="121" t="str">
        <f>VLOOKUP($A217,'Auth Info'!$A:$G,5,FALSE)</f>
        <v>Predominantly Rural</v>
      </c>
      <c r="F217" s="14" t="str">
        <f>VLOOKUP($A217,'Auth Info'!$A:$G,6,FALSE)</f>
        <v>District</v>
      </c>
      <c r="G217" s="14" t="str">
        <f>VLOOKUP($A217,'Auth Info'!$A:$G,7,FALSE)</f>
        <v>Lower</v>
      </c>
      <c r="H217" s="65">
        <f>VLOOKUP(A217,'1'!F:H,2,FALSE)</f>
        <v>495.8</v>
      </c>
      <c r="I217" s="66">
        <f t="shared" si="117"/>
        <v>141</v>
      </c>
      <c r="J217" s="67" t="str">
        <f t="shared" si="98"/>
        <v/>
      </c>
      <c r="K217" s="66" t="str">
        <f t="shared" si="99"/>
        <v/>
      </c>
      <c r="L217" s="67" t="str">
        <f t="shared" si="100"/>
        <v/>
      </c>
      <c r="M217" s="66" t="str">
        <f t="shared" si="101"/>
        <v/>
      </c>
      <c r="N217" s="60"/>
      <c r="O217" s="189">
        <f t="shared" si="118"/>
        <v>0.60799999999999998</v>
      </c>
      <c r="P217" s="74">
        <f t="shared" si="119"/>
        <v>44</v>
      </c>
      <c r="Q217" s="75" t="str">
        <f t="shared" si="102"/>
        <v/>
      </c>
      <c r="R217" s="74" t="str">
        <f t="shared" si="103"/>
        <v/>
      </c>
      <c r="S217" s="75" t="str">
        <f t="shared" si="104"/>
        <v/>
      </c>
      <c r="T217" s="74" t="str">
        <f t="shared" si="105"/>
        <v/>
      </c>
      <c r="U217" s="60"/>
      <c r="V217" s="80">
        <f>VLOOKUP(A217,'3'!A:C,3,FALSE)/100</f>
        <v>3.6000000000000004E-2</v>
      </c>
      <c r="W217" s="81">
        <f t="shared" si="120"/>
        <v>36</v>
      </c>
      <c r="X217" s="82" t="str">
        <f t="shared" si="106"/>
        <v/>
      </c>
      <c r="Y217" s="81" t="str">
        <f t="shared" si="107"/>
        <v/>
      </c>
      <c r="Z217" s="82" t="str">
        <f t="shared" si="108"/>
        <v/>
      </c>
      <c r="AA217" s="81" t="str">
        <f t="shared" si="109"/>
        <v/>
      </c>
      <c r="AB217" s="60"/>
      <c r="AC217" s="87">
        <f>VLOOKUP(A217,'4'!A:E,4,FALSE)/100</f>
        <v>0.28199999999999997</v>
      </c>
      <c r="AD217" s="88">
        <f t="shared" si="127"/>
        <v>38</v>
      </c>
      <c r="AE217" s="89" t="str">
        <f t="shared" si="110"/>
        <v/>
      </c>
      <c r="AF217" s="88" t="str">
        <f t="shared" si="121"/>
        <v/>
      </c>
      <c r="AG217" s="89" t="str">
        <f t="shared" si="111"/>
        <v/>
      </c>
      <c r="AH217" s="88" t="str">
        <f t="shared" si="122"/>
        <v/>
      </c>
      <c r="AJ217" s="62">
        <f t="shared" si="123"/>
        <v>307</v>
      </c>
      <c r="AK217" s="59">
        <f t="shared" si="124"/>
        <v>48</v>
      </c>
      <c r="AM217" s="42" t="s">
        <v>169</v>
      </c>
      <c r="AN217" s="43" t="s">
        <v>314</v>
      </c>
      <c r="AO217" s="44">
        <v>11112</v>
      </c>
      <c r="AP217" s="44">
        <v>106900</v>
      </c>
      <c r="AQ217" s="40">
        <f t="shared" si="125"/>
        <v>0.10394761459307764</v>
      </c>
      <c r="AR217" s="46">
        <f t="shared" si="126"/>
        <v>86</v>
      </c>
      <c r="AS217" s="47" t="str">
        <f t="shared" si="112"/>
        <v/>
      </c>
      <c r="AT217" s="46" t="str">
        <f t="shared" si="113"/>
        <v/>
      </c>
      <c r="AU217" s="47" t="str">
        <f t="shared" si="114"/>
        <v/>
      </c>
      <c r="AV217" s="46" t="str">
        <f t="shared" si="115"/>
        <v/>
      </c>
      <c r="AX217" s="116" t="s">
        <v>314</v>
      </c>
      <c r="AY217" s="97">
        <v>106900</v>
      </c>
      <c r="AZ217" s="98">
        <v>100</v>
      </c>
      <c r="BA217" s="97">
        <v>65000</v>
      </c>
      <c r="BB217" s="98">
        <v>60.8</v>
      </c>
      <c r="BC217" s="187" t="b">
        <f t="shared" si="116"/>
        <v>1</v>
      </c>
    </row>
    <row r="218" spans="1:55" x14ac:dyDescent="0.2">
      <c r="A218" s="2" t="s">
        <v>693</v>
      </c>
      <c r="B218" s="2" t="str">
        <f>VLOOKUP(A218,'Auth Info'!A:B,2,FALSE)</f>
        <v>East Cambridgeshire</v>
      </c>
      <c r="C218" s="14" t="str">
        <f>VLOOKUP($A218,'Auth Info'!$A:$G,3,FALSE)</f>
        <v>Cambridgeshire</v>
      </c>
      <c r="D218" s="121" t="str">
        <f>VLOOKUP($A218,'Auth Info'!$A:$G,4,FALSE)</f>
        <v>Rural-80</v>
      </c>
      <c r="E218" s="121" t="str">
        <f>VLOOKUP($A218,'Auth Info'!$A:$G,5,FALSE)</f>
        <v>Predominantly Rural</v>
      </c>
      <c r="F218" s="14" t="str">
        <f>VLOOKUP($A218,'Auth Info'!$A:$G,6,FALSE)</f>
        <v>District</v>
      </c>
      <c r="G218" s="14" t="str">
        <f>VLOOKUP($A218,'Auth Info'!$A:$G,7,FALSE)</f>
        <v>Lower</v>
      </c>
      <c r="H218" s="65">
        <f>VLOOKUP(A218,'1'!F:H,2,FALSE)</f>
        <v>462.8</v>
      </c>
      <c r="I218" s="66">
        <f t="shared" si="117"/>
        <v>90</v>
      </c>
      <c r="J218" s="67">
        <f t="shared" si="98"/>
        <v>462.8</v>
      </c>
      <c r="K218" s="66">
        <f t="shared" si="99"/>
        <v>31</v>
      </c>
      <c r="L218" s="67" t="str">
        <f t="shared" si="100"/>
        <v/>
      </c>
      <c r="M218" s="66" t="str">
        <f t="shared" si="101"/>
        <v/>
      </c>
      <c r="N218" s="60"/>
      <c r="O218" s="189">
        <f t="shared" si="118"/>
        <v>0.627</v>
      </c>
      <c r="P218" s="74">
        <f t="shared" si="119"/>
        <v>99</v>
      </c>
      <c r="Q218" s="75">
        <f t="shared" si="102"/>
        <v>0.627</v>
      </c>
      <c r="R218" s="74">
        <f t="shared" si="103"/>
        <v>42</v>
      </c>
      <c r="S218" s="75" t="str">
        <f t="shared" si="104"/>
        <v/>
      </c>
      <c r="T218" s="74" t="str">
        <f t="shared" si="105"/>
        <v/>
      </c>
      <c r="U218" s="60"/>
      <c r="V218" s="80">
        <f>VLOOKUP(A218,'3'!A:C,3,FALSE)/100</f>
        <v>0.02</v>
      </c>
      <c r="W218" s="81">
        <f t="shared" si="120"/>
        <v>142</v>
      </c>
      <c r="X218" s="82">
        <f t="shared" si="106"/>
        <v>0.02</v>
      </c>
      <c r="Y218" s="81">
        <f t="shared" si="107"/>
        <v>28</v>
      </c>
      <c r="Z218" s="82" t="str">
        <f t="shared" si="108"/>
        <v/>
      </c>
      <c r="AA218" s="81" t="str">
        <f t="shared" si="109"/>
        <v/>
      </c>
      <c r="AB218" s="60"/>
      <c r="AC218" s="87">
        <f>VLOOKUP(A218,'4'!A:E,4,FALSE)/100</f>
        <v>0.26899999999999996</v>
      </c>
      <c r="AD218" s="88">
        <f t="shared" si="127"/>
        <v>53</v>
      </c>
      <c r="AE218" s="89">
        <f t="shared" si="110"/>
        <v>0.26899999999999996</v>
      </c>
      <c r="AF218" s="88">
        <f t="shared" si="121"/>
        <v>10</v>
      </c>
      <c r="AG218" s="89" t="str">
        <f t="shared" si="111"/>
        <v/>
      </c>
      <c r="AH218" s="88" t="str">
        <f t="shared" si="122"/>
        <v/>
      </c>
      <c r="AJ218" s="62">
        <f t="shared" si="123"/>
        <v>526</v>
      </c>
      <c r="AK218" s="59">
        <f t="shared" si="124"/>
        <v>163</v>
      </c>
      <c r="AM218" s="42" t="s">
        <v>169</v>
      </c>
      <c r="AN218" s="43" t="s">
        <v>251</v>
      </c>
      <c r="AO218" s="44">
        <v>4921</v>
      </c>
      <c r="AP218" s="44">
        <v>82300</v>
      </c>
      <c r="AQ218" s="40">
        <f t="shared" si="125"/>
        <v>5.9793438639125153E-2</v>
      </c>
      <c r="AR218" s="46">
        <f t="shared" si="126"/>
        <v>195</v>
      </c>
      <c r="AS218" s="47">
        <f t="shared" si="112"/>
        <v>5.9793438639125153E-2</v>
      </c>
      <c r="AT218" s="46">
        <f t="shared" si="113"/>
        <v>50</v>
      </c>
      <c r="AU218" s="47" t="str">
        <f t="shared" si="114"/>
        <v/>
      </c>
      <c r="AV218" s="46" t="str">
        <f t="shared" si="115"/>
        <v/>
      </c>
      <c r="AX218" s="116" t="s">
        <v>251</v>
      </c>
      <c r="AY218" s="97">
        <v>84900</v>
      </c>
      <c r="AZ218" s="98">
        <v>100</v>
      </c>
      <c r="BA218" s="97">
        <v>53300</v>
      </c>
      <c r="BB218" s="98">
        <v>62.7</v>
      </c>
      <c r="BC218" s="187" t="b">
        <f t="shared" si="116"/>
        <v>1</v>
      </c>
    </row>
    <row r="219" spans="1:55" x14ac:dyDescent="0.2">
      <c r="A219" s="2" t="s">
        <v>694</v>
      </c>
      <c r="B219" s="2" t="str">
        <f>VLOOKUP(A219,'Auth Info'!A:B,2,FALSE)</f>
        <v>East Devon</v>
      </c>
      <c r="C219" s="14" t="str">
        <f>VLOOKUP($A219,'Auth Info'!$A:$G,3,FALSE)</f>
        <v>Devon</v>
      </c>
      <c r="D219" s="121" t="str">
        <f>VLOOKUP($A219,'Auth Info'!$A:$G,4,FALSE)</f>
        <v>Rural-50</v>
      </c>
      <c r="E219" s="121" t="str">
        <f>VLOOKUP($A219,'Auth Info'!$A:$G,5,FALSE)</f>
        <v>Predominantly Rural</v>
      </c>
      <c r="F219" s="14" t="str">
        <f>VLOOKUP($A219,'Auth Info'!$A:$G,6,FALSE)</f>
        <v>District</v>
      </c>
      <c r="G219" s="14" t="str">
        <f>VLOOKUP($A219,'Auth Info'!$A:$G,7,FALSE)</f>
        <v>Lower</v>
      </c>
      <c r="H219" s="65">
        <f>VLOOKUP(A219,'1'!F:H,2,FALSE)</f>
        <v>401</v>
      </c>
      <c r="I219" s="66">
        <f t="shared" si="117"/>
        <v>18</v>
      </c>
      <c r="J219" s="67" t="str">
        <f t="shared" si="98"/>
        <v/>
      </c>
      <c r="K219" s="66" t="str">
        <f t="shared" si="99"/>
        <v/>
      </c>
      <c r="L219" s="67" t="str">
        <f t="shared" si="100"/>
        <v/>
      </c>
      <c r="M219" s="66" t="str">
        <f t="shared" si="101"/>
        <v/>
      </c>
      <c r="N219" s="60"/>
      <c r="O219" s="189">
        <f t="shared" si="118"/>
        <v>0.56499999999999995</v>
      </c>
      <c r="P219" s="74">
        <f t="shared" si="119"/>
        <v>7</v>
      </c>
      <c r="Q219" s="75" t="str">
        <f t="shared" si="102"/>
        <v/>
      </c>
      <c r="R219" s="74" t="str">
        <f t="shared" si="103"/>
        <v/>
      </c>
      <c r="S219" s="75" t="str">
        <f t="shared" si="104"/>
        <v/>
      </c>
      <c r="T219" s="74" t="str">
        <f t="shared" si="105"/>
        <v/>
      </c>
      <c r="U219" s="60"/>
      <c r="V219" s="80">
        <f>VLOOKUP(A219,'3'!A:C,3,FALSE)/100</f>
        <v>1.8000000000000002E-2</v>
      </c>
      <c r="W219" s="81">
        <f t="shared" si="120"/>
        <v>160</v>
      </c>
      <c r="X219" s="82" t="str">
        <f t="shared" si="106"/>
        <v/>
      </c>
      <c r="Y219" s="81" t="str">
        <f t="shared" si="107"/>
        <v/>
      </c>
      <c r="Z219" s="82" t="str">
        <f t="shared" si="108"/>
        <v/>
      </c>
      <c r="AA219" s="81" t="str">
        <f t="shared" si="109"/>
        <v/>
      </c>
      <c r="AB219" s="60"/>
      <c r="AC219" s="87">
        <f>VLOOKUP(A219,'4'!A:E,4,FALSE)/100</f>
        <v>0.23300000000000001</v>
      </c>
      <c r="AD219" s="88">
        <f t="shared" si="127"/>
        <v>97</v>
      </c>
      <c r="AE219" s="89" t="str">
        <f t="shared" si="110"/>
        <v/>
      </c>
      <c r="AF219" s="88" t="str">
        <f t="shared" si="121"/>
        <v/>
      </c>
      <c r="AG219" s="89" t="str">
        <f t="shared" si="111"/>
        <v/>
      </c>
      <c r="AH219" s="88" t="str">
        <f t="shared" si="122"/>
        <v/>
      </c>
      <c r="AJ219" s="62">
        <f t="shared" si="123"/>
        <v>308</v>
      </c>
      <c r="AK219" s="59">
        <f t="shared" si="124"/>
        <v>49</v>
      </c>
      <c r="AM219" s="42" t="s">
        <v>169</v>
      </c>
      <c r="AN219" s="43" t="s">
        <v>346</v>
      </c>
      <c r="AO219" s="44">
        <v>11638</v>
      </c>
      <c r="AP219" s="44">
        <v>132700</v>
      </c>
      <c r="AQ219" s="40">
        <f t="shared" si="125"/>
        <v>8.7701582516955534E-2</v>
      </c>
      <c r="AR219" s="46">
        <f t="shared" si="126"/>
        <v>123</v>
      </c>
      <c r="AS219" s="47" t="str">
        <f t="shared" si="112"/>
        <v/>
      </c>
      <c r="AT219" s="46" t="str">
        <f t="shared" si="113"/>
        <v/>
      </c>
      <c r="AU219" s="47" t="str">
        <f t="shared" si="114"/>
        <v/>
      </c>
      <c r="AV219" s="46" t="str">
        <f t="shared" si="115"/>
        <v/>
      </c>
      <c r="AX219" s="116" t="s">
        <v>346</v>
      </c>
      <c r="AY219" s="97">
        <v>132900</v>
      </c>
      <c r="AZ219" s="98">
        <v>100</v>
      </c>
      <c r="BA219" s="97">
        <v>75000</v>
      </c>
      <c r="BB219" s="98">
        <v>56.5</v>
      </c>
      <c r="BC219" s="187" t="b">
        <f t="shared" si="116"/>
        <v>1</v>
      </c>
    </row>
    <row r="220" spans="1:55" x14ac:dyDescent="0.2">
      <c r="A220" s="2" t="s">
        <v>695</v>
      </c>
      <c r="B220" s="2" t="str">
        <f>VLOOKUP(A220,'Auth Info'!A:B,2,FALSE)</f>
        <v>East Dorset</v>
      </c>
      <c r="C220" s="14" t="str">
        <f>VLOOKUP($A220,'Auth Info'!$A:$G,3,FALSE)</f>
        <v>Dorset</v>
      </c>
      <c r="D220" s="121" t="str">
        <f>VLOOKUP($A220,'Auth Info'!$A:$G,4,FALSE)</f>
        <v>Rural-50</v>
      </c>
      <c r="E220" s="121" t="str">
        <f>VLOOKUP($A220,'Auth Info'!$A:$G,5,FALSE)</f>
        <v>Predominantly Rural</v>
      </c>
      <c r="F220" s="14" t="str">
        <f>VLOOKUP($A220,'Auth Info'!$A:$G,6,FALSE)</f>
        <v>District</v>
      </c>
      <c r="G220" s="14" t="str">
        <f>VLOOKUP($A220,'Auth Info'!$A:$G,7,FALSE)</f>
        <v>Lower</v>
      </c>
      <c r="H220" s="65">
        <f>VLOOKUP(A220,'1'!F:H,2,FALSE)</f>
        <v>430.6</v>
      </c>
      <c r="I220" s="66">
        <f t="shared" si="117"/>
        <v>48</v>
      </c>
      <c r="J220" s="67" t="str">
        <f t="shared" si="98"/>
        <v/>
      </c>
      <c r="K220" s="66" t="str">
        <f t="shared" si="99"/>
        <v/>
      </c>
      <c r="L220" s="67" t="str">
        <f t="shared" si="100"/>
        <v/>
      </c>
      <c r="M220" s="66" t="str">
        <f t="shared" si="101"/>
        <v/>
      </c>
      <c r="N220" s="60"/>
      <c r="O220" s="189">
        <f t="shared" si="118"/>
        <v>0.56200000000000006</v>
      </c>
      <c r="P220" s="74">
        <f t="shared" si="119"/>
        <v>5</v>
      </c>
      <c r="Q220" s="75" t="str">
        <f t="shared" si="102"/>
        <v/>
      </c>
      <c r="R220" s="74" t="str">
        <f t="shared" si="103"/>
        <v/>
      </c>
      <c r="S220" s="75" t="str">
        <f t="shared" si="104"/>
        <v/>
      </c>
      <c r="T220" s="74" t="str">
        <f t="shared" si="105"/>
        <v/>
      </c>
      <c r="U220" s="60"/>
      <c r="V220" s="80">
        <f>VLOOKUP(A220,'3'!A:C,3,FALSE)/100</f>
        <v>1.3999999999999999E-2</v>
      </c>
      <c r="W220" s="81">
        <f t="shared" si="120"/>
        <v>192</v>
      </c>
      <c r="X220" s="82" t="str">
        <f t="shared" si="106"/>
        <v/>
      </c>
      <c r="Y220" s="81" t="str">
        <f t="shared" si="107"/>
        <v/>
      </c>
      <c r="Z220" s="82" t="str">
        <f t="shared" si="108"/>
        <v/>
      </c>
      <c r="AA220" s="81" t="str">
        <f t="shared" si="109"/>
        <v/>
      </c>
      <c r="AB220" s="60"/>
      <c r="AC220" s="87">
        <f>VLOOKUP(A220,'4'!A:E,4,FALSE)/100</f>
        <v>0.23499999999999999</v>
      </c>
      <c r="AD220" s="88">
        <f t="shared" si="127"/>
        <v>92</v>
      </c>
      <c r="AE220" s="89" t="str">
        <f t="shared" si="110"/>
        <v/>
      </c>
      <c r="AF220" s="88" t="str">
        <f t="shared" si="121"/>
        <v/>
      </c>
      <c r="AG220" s="89" t="str">
        <f t="shared" si="111"/>
        <v/>
      </c>
      <c r="AH220" s="88" t="str">
        <f t="shared" si="122"/>
        <v/>
      </c>
      <c r="AJ220" s="62">
        <f t="shared" si="123"/>
        <v>367</v>
      </c>
      <c r="AK220" s="59">
        <f t="shared" si="124"/>
        <v>87</v>
      </c>
      <c r="AM220" s="42" t="s">
        <v>169</v>
      </c>
      <c r="AN220" s="43" t="s">
        <v>355</v>
      </c>
      <c r="AO220" s="44">
        <v>7634</v>
      </c>
      <c r="AP220" s="44">
        <v>85900</v>
      </c>
      <c r="AQ220" s="40">
        <f t="shared" si="125"/>
        <v>8.8870779976717107E-2</v>
      </c>
      <c r="AR220" s="46">
        <f t="shared" si="126"/>
        <v>122</v>
      </c>
      <c r="AS220" s="47" t="str">
        <f t="shared" si="112"/>
        <v/>
      </c>
      <c r="AT220" s="46" t="str">
        <f t="shared" si="113"/>
        <v/>
      </c>
      <c r="AU220" s="47" t="str">
        <f t="shared" si="114"/>
        <v/>
      </c>
      <c r="AV220" s="46" t="str">
        <f t="shared" si="115"/>
        <v/>
      </c>
      <c r="AX220" s="116" t="s">
        <v>355</v>
      </c>
      <c r="AY220" s="97">
        <v>87800</v>
      </c>
      <c r="AZ220" s="98">
        <v>100</v>
      </c>
      <c r="BA220" s="97">
        <v>49300</v>
      </c>
      <c r="BB220" s="98">
        <v>56.2</v>
      </c>
      <c r="BC220" s="187" t="b">
        <f t="shared" si="116"/>
        <v>1</v>
      </c>
    </row>
    <row r="221" spans="1:55" x14ac:dyDescent="0.2">
      <c r="A221" s="2" t="s">
        <v>698</v>
      </c>
      <c r="B221" s="2" t="str">
        <f>VLOOKUP(A221,'Auth Info'!A:B,2,FALSE)</f>
        <v>East Hampshire</v>
      </c>
      <c r="C221" s="14" t="str">
        <f>VLOOKUP($A221,'Auth Info'!$A:$G,3,FALSE)</f>
        <v>Hampshire</v>
      </c>
      <c r="D221" s="121" t="str">
        <f>VLOOKUP($A221,'Auth Info'!$A:$G,4,FALSE)</f>
        <v>Rural-50</v>
      </c>
      <c r="E221" s="121" t="str">
        <f>VLOOKUP($A221,'Auth Info'!$A:$G,5,FALSE)</f>
        <v>Predominantly Rural</v>
      </c>
      <c r="F221" s="14" t="str">
        <f>VLOOKUP($A221,'Auth Info'!$A:$G,6,FALSE)</f>
        <v>District</v>
      </c>
      <c r="G221" s="14" t="str">
        <f>VLOOKUP($A221,'Auth Info'!$A:$G,7,FALSE)</f>
        <v>Lower</v>
      </c>
      <c r="H221" s="65">
        <f>VLOOKUP(A221,'1'!F:H,2,FALSE)</f>
        <v>479.8</v>
      </c>
      <c r="I221" s="66">
        <f t="shared" si="117"/>
        <v>122</v>
      </c>
      <c r="J221" s="67" t="str">
        <f t="shared" si="98"/>
        <v/>
      </c>
      <c r="K221" s="66" t="str">
        <f t="shared" si="99"/>
        <v/>
      </c>
      <c r="L221" s="67" t="str">
        <f t="shared" si="100"/>
        <v/>
      </c>
      <c r="M221" s="66" t="str">
        <f t="shared" si="101"/>
        <v/>
      </c>
      <c r="N221" s="60"/>
      <c r="O221" s="189">
        <f t="shared" si="118"/>
        <v>0.61699999999999999</v>
      </c>
      <c r="P221" s="74">
        <f t="shared" si="119"/>
        <v>68</v>
      </c>
      <c r="Q221" s="75" t="str">
        <f t="shared" si="102"/>
        <v/>
      </c>
      <c r="R221" s="74" t="str">
        <f t="shared" si="103"/>
        <v/>
      </c>
      <c r="S221" s="75" t="str">
        <f t="shared" si="104"/>
        <v/>
      </c>
      <c r="T221" s="74" t="str">
        <f t="shared" si="105"/>
        <v/>
      </c>
      <c r="U221" s="60"/>
      <c r="V221" s="80">
        <f>VLOOKUP(A221,'3'!A:C,3,FALSE)/100</f>
        <v>1.4999999999999999E-2</v>
      </c>
      <c r="W221" s="81">
        <f t="shared" si="120"/>
        <v>184</v>
      </c>
      <c r="X221" s="82" t="str">
        <f t="shared" si="106"/>
        <v/>
      </c>
      <c r="Y221" s="81" t="str">
        <f t="shared" si="107"/>
        <v/>
      </c>
      <c r="Z221" s="82" t="str">
        <f t="shared" si="108"/>
        <v/>
      </c>
      <c r="AA221" s="81" t="str">
        <f t="shared" si="109"/>
        <v/>
      </c>
      <c r="AB221" s="60"/>
      <c r="AC221" s="87">
        <f>VLOOKUP(A221,'4'!A:E,4,FALSE)/100</f>
        <v>0.23600000000000002</v>
      </c>
      <c r="AD221" s="88">
        <f t="shared" si="127"/>
        <v>87</v>
      </c>
      <c r="AE221" s="89" t="str">
        <f t="shared" si="110"/>
        <v/>
      </c>
      <c r="AF221" s="88" t="str">
        <f t="shared" si="121"/>
        <v/>
      </c>
      <c r="AG221" s="89" t="str">
        <f t="shared" si="111"/>
        <v/>
      </c>
      <c r="AH221" s="88" t="str">
        <f t="shared" si="122"/>
        <v/>
      </c>
      <c r="AJ221" s="62">
        <f t="shared" si="123"/>
        <v>498</v>
      </c>
      <c r="AK221" s="59">
        <f t="shared" si="124"/>
        <v>155</v>
      </c>
      <c r="AM221" s="42" t="s">
        <v>169</v>
      </c>
      <c r="AN221" s="43" t="s">
        <v>301</v>
      </c>
      <c r="AO221" s="44">
        <v>9790</v>
      </c>
      <c r="AP221" s="44">
        <v>111700</v>
      </c>
      <c r="AQ221" s="40">
        <f t="shared" si="125"/>
        <v>8.7645478961504028E-2</v>
      </c>
      <c r="AR221" s="46">
        <f t="shared" si="126"/>
        <v>124</v>
      </c>
      <c r="AS221" s="47" t="str">
        <f t="shared" si="112"/>
        <v/>
      </c>
      <c r="AT221" s="46" t="str">
        <f t="shared" si="113"/>
        <v/>
      </c>
      <c r="AU221" s="47" t="str">
        <f t="shared" si="114"/>
        <v/>
      </c>
      <c r="AV221" s="46" t="str">
        <f t="shared" si="115"/>
        <v/>
      </c>
      <c r="AX221" s="116" t="s">
        <v>301</v>
      </c>
      <c r="AY221" s="97">
        <v>112600</v>
      </c>
      <c r="AZ221" s="98">
        <v>100</v>
      </c>
      <c r="BA221" s="97">
        <v>69500</v>
      </c>
      <c r="BB221" s="98">
        <v>61.7</v>
      </c>
      <c r="BC221" s="187" t="b">
        <f t="shared" si="116"/>
        <v>1</v>
      </c>
    </row>
    <row r="222" spans="1:55" x14ac:dyDescent="0.2">
      <c r="A222" s="2" t="s">
        <v>699</v>
      </c>
      <c r="B222" s="2" t="str">
        <f>VLOOKUP(A222,'Auth Info'!A:B,2,FALSE)</f>
        <v>East Hertfordshire</v>
      </c>
      <c r="C222" s="14" t="str">
        <f>VLOOKUP($A222,'Auth Info'!$A:$G,3,FALSE)</f>
        <v>Hertfordshire</v>
      </c>
      <c r="D222" s="121" t="str">
        <f>VLOOKUP($A222,'Auth Info'!$A:$G,4,FALSE)</f>
        <v>Significant Rural</v>
      </c>
      <c r="E222" s="121" t="str">
        <f>VLOOKUP($A222,'Auth Info'!$A:$G,5,FALSE)</f>
        <v>U</v>
      </c>
      <c r="F222" s="14" t="str">
        <f>VLOOKUP($A222,'Auth Info'!$A:$G,6,FALSE)</f>
        <v>District</v>
      </c>
      <c r="G222" s="14" t="str">
        <f>VLOOKUP($A222,'Auth Info'!$A:$G,7,FALSE)</f>
        <v>Lower</v>
      </c>
      <c r="H222" s="65">
        <f>VLOOKUP(A222,'1'!F:H,2,FALSE)</f>
        <v>498.9</v>
      </c>
      <c r="I222" s="66">
        <f t="shared" si="117"/>
        <v>144</v>
      </c>
      <c r="J222" s="67" t="str">
        <f t="shared" si="98"/>
        <v/>
      </c>
      <c r="K222" s="66" t="str">
        <f t="shared" si="99"/>
        <v/>
      </c>
      <c r="L222" s="67" t="str">
        <f t="shared" si="100"/>
        <v/>
      </c>
      <c r="M222" s="66" t="str">
        <f t="shared" si="101"/>
        <v/>
      </c>
      <c r="N222" s="60"/>
      <c r="O222" s="189">
        <f t="shared" si="118"/>
        <v>0.64800000000000002</v>
      </c>
      <c r="P222" s="74">
        <f t="shared" si="119"/>
        <v>166</v>
      </c>
      <c r="Q222" s="75" t="str">
        <f t="shared" si="102"/>
        <v/>
      </c>
      <c r="R222" s="74" t="str">
        <f t="shared" si="103"/>
        <v/>
      </c>
      <c r="S222" s="75" t="str">
        <f t="shared" si="104"/>
        <v/>
      </c>
      <c r="T222" s="74" t="str">
        <f t="shared" si="105"/>
        <v/>
      </c>
      <c r="U222" s="60"/>
      <c r="V222" s="80">
        <f>VLOOKUP(A222,'3'!A:C,3,FALSE)/100</f>
        <v>1.9E-2</v>
      </c>
      <c r="W222" s="81">
        <f t="shared" si="120"/>
        <v>151</v>
      </c>
      <c r="X222" s="82" t="str">
        <f t="shared" si="106"/>
        <v/>
      </c>
      <c r="Y222" s="81" t="str">
        <f t="shared" si="107"/>
        <v/>
      </c>
      <c r="Z222" s="82" t="str">
        <f t="shared" si="108"/>
        <v/>
      </c>
      <c r="AA222" s="81" t="str">
        <f t="shared" si="109"/>
        <v/>
      </c>
      <c r="AB222" s="60"/>
      <c r="AC222" s="87">
        <f>VLOOKUP(A222,'4'!A:E,4,FALSE)/100</f>
        <v>0.18600000000000003</v>
      </c>
      <c r="AD222" s="88">
        <f t="shared" si="127"/>
        <v>161</v>
      </c>
      <c r="AE222" s="89" t="str">
        <f t="shared" si="110"/>
        <v/>
      </c>
      <c r="AF222" s="88" t="str">
        <f t="shared" si="121"/>
        <v/>
      </c>
      <c r="AG222" s="89" t="str">
        <f t="shared" si="111"/>
        <v/>
      </c>
      <c r="AH222" s="88" t="str">
        <f t="shared" si="122"/>
        <v/>
      </c>
      <c r="AJ222" s="62">
        <f t="shared" si="123"/>
        <v>552</v>
      </c>
      <c r="AK222" s="59">
        <f t="shared" si="124"/>
        <v>181</v>
      </c>
      <c r="AM222" s="42" t="s">
        <v>169</v>
      </c>
      <c r="AN222" s="43" t="s">
        <v>269</v>
      </c>
      <c r="AO222" s="44">
        <v>13361</v>
      </c>
      <c r="AP222" s="44">
        <v>135500</v>
      </c>
      <c r="AQ222" s="40">
        <f t="shared" si="125"/>
        <v>9.8605166051660517E-2</v>
      </c>
      <c r="AR222" s="46">
        <f t="shared" si="126"/>
        <v>91</v>
      </c>
      <c r="AS222" s="47" t="str">
        <f t="shared" si="112"/>
        <v/>
      </c>
      <c r="AT222" s="46" t="str">
        <f t="shared" si="113"/>
        <v/>
      </c>
      <c r="AU222" s="47" t="str">
        <f t="shared" si="114"/>
        <v/>
      </c>
      <c r="AV222" s="46" t="str">
        <f t="shared" si="115"/>
        <v/>
      </c>
      <c r="AX222" s="116" t="s">
        <v>269</v>
      </c>
      <c r="AY222" s="97">
        <v>138500</v>
      </c>
      <c r="AZ222" s="98">
        <v>100</v>
      </c>
      <c r="BA222" s="97">
        <v>89700</v>
      </c>
      <c r="BB222" s="98">
        <v>64.8</v>
      </c>
      <c r="BC222" s="187" t="b">
        <f t="shared" si="116"/>
        <v>1</v>
      </c>
    </row>
    <row r="223" spans="1:55" x14ac:dyDescent="0.2">
      <c r="A223" s="2" t="s">
        <v>700</v>
      </c>
      <c r="B223" s="2" t="str">
        <f>VLOOKUP(A223,'Auth Info'!A:B,2,FALSE)</f>
        <v>East Lindsey</v>
      </c>
      <c r="C223" s="14" t="str">
        <f>VLOOKUP($A223,'Auth Info'!$A:$G,3,FALSE)</f>
        <v>Lincolnshire</v>
      </c>
      <c r="D223" s="121" t="str">
        <f>VLOOKUP($A223,'Auth Info'!$A:$G,4,FALSE)</f>
        <v>Rural-80</v>
      </c>
      <c r="E223" s="121" t="str">
        <f>VLOOKUP($A223,'Auth Info'!$A:$G,5,FALSE)</f>
        <v>Predominantly Rural</v>
      </c>
      <c r="F223" s="14" t="str">
        <f>VLOOKUP($A223,'Auth Info'!$A:$G,6,FALSE)</f>
        <v>District</v>
      </c>
      <c r="G223" s="14" t="str">
        <f>VLOOKUP($A223,'Auth Info'!$A:$G,7,FALSE)</f>
        <v>Lower</v>
      </c>
      <c r="H223" s="65">
        <f>VLOOKUP(A223,'1'!F:H,2,FALSE)</f>
        <v>402.3</v>
      </c>
      <c r="I223" s="66">
        <f t="shared" si="117"/>
        <v>20</v>
      </c>
      <c r="J223" s="67">
        <f t="shared" si="98"/>
        <v>402.3</v>
      </c>
      <c r="K223" s="66">
        <f t="shared" si="99"/>
        <v>8</v>
      </c>
      <c r="L223" s="67" t="str">
        <f t="shared" si="100"/>
        <v/>
      </c>
      <c r="M223" s="66" t="str">
        <f t="shared" si="101"/>
        <v/>
      </c>
      <c r="N223" s="60"/>
      <c r="O223" s="189">
        <f t="shared" si="118"/>
        <v>0.59200000000000008</v>
      </c>
      <c r="P223" s="74">
        <f t="shared" si="119"/>
        <v>17</v>
      </c>
      <c r="Q223" s="75">
        <f t="shared" si="102"/>
        <v>0.59200000000000008</v>
      </c>
      <c r="R223" s="74">
        <f t="shared" si="103"/>
        <v>7</v>
      </c>
      <c r="S223" s="75" t="str">
        <f t="shared" si="104"/>
        <v/>
      </c>
      <c r="T223" s="74" t="str">
        <f t="shared" si="105"/>
        <v/>
      </c>
      <c r="U223" s="60"/>
      <c r="V223" s="80">
        <f>VLOOKUP(A223,'3'!A:C,3,FALSE)/100</f>
        <v>3.7000000000000005E-2</v>
      </c>
      <c r="W223" s="81">
        <f t="shared" si="120"/>
        <v>33</v>
      </c>
      <c r="X223" s="82">
        <f t="shared" si="106"/>
        <v>3.7000000000000005E-2</v>
      </c>
      <c r="Y223" s="81">
        <f t="shared" si="107"/>
        <v>2</v>
      </c>
      <c r="Z223" s="82" t="str">
        <f t="shared" si="108"/>
        <v/>
      </c>
      <c r="AA223" s="81" t="str">
        <f t="shared" si="109"/>
        <v/>
      </c>
      <c r="AB223" s="60"/>
      <c r="AC223" s="87">
        <f>VLOOKUP(A223,'4'!A:E,4,FALSE)/100</f>
        <v>0.29699999999999999</v>
      </c>
      <c r="AD223" s="88">
        <f t="shared" si="127"/>
        <v>28</v>
      </c>
      <c r="AE223" s="89">
        <f t="shared" si="110"/>
        <v>0.29699999999999999</v>
      </c>
      <c r="AF223" s="88">
        <f t="shared" si="121"/>
        <v>5</v>
      </c>
      <c r="AG223" s="89" t="str">
        <f t="shared" si="111"/>
        <v/>
      </c>
      <c r="AH223" s="88" t="str">
        <f t="shared" si="122"/>
        <v/>
      </c>
      <c r="AJ223" s="62">
        <f t="shared" si="123"/>
        <v>222</v>
      </c>
      <c r="AK223" s="59">
        <f t="shared" si="124"/>
        <v>11</v>
      </c>
      <c r="AM223" s="42" t="s">
        <v>169</v>
      </c>
      <c r="AN223" s="43" t="s">
        <v>211</v>
      </c>
      <c r="AO223" s="44">
        <v>11415</v>
      </c>
      <c r="AP223" s="44">
        <v>141000</v>
      </c>
      <c r="AQ223" s="40">
        <f t="shared" si="125"/>
        <v>8.0957446808510636E-2</v>
      </c>
      <c r="AR223" s="46">
        <f t="shared" si="126"/>
        <v>152</v>
      </c>
      <c r="AS223" s="47">
        <f t="shared" si="112"/>
        <v>8.0957446808510636E-2</v>
      </c>
      <c r="AT223" s="46">
        <f t="shared" si="113"/>
        <v>31</v>
      </c>
      <c r="AU223" s="47" t="str">
        <f t="shared" si="114"/>
        <v/>
      </c>
      <c r="AV223" s="46" t="str">
        <f t="shared" si="115"/>
        <v/>
      </c>
      <c r="AX223" s="116" t="s">
        <v>211</v>
      </c>
      <c r="AY223" s="97">
        <v>141600</v>
      </c>
      <c r="AZ223" s="98">
        <v>100</v>
      </c>
      <c r="BA223" s="97">
        <v>83800</v>
      </c>
      <c r="BB223" s="98">
        <v>59.2</v>
      </c>
      <c r="BC223" s="187" t="b">
        <f t="shared" si="116"/>
        <v>1</v>
      </c>
    </row>
    <row r="224" spans="1:55" x14ac:dyDescent="0.2">
      <c r="A224" s="2" t="s">
        <v>704</v>
      </c>
      <c r="B224" s="2" t="str">
        <f>VLOOKUP(A224,'Auth Info'!A:B,2,FALSE)</f>
        <v>East Northamptonshire</v>
      </c>
      <c r="C224" s="14" t="str">
        <f>VLOOKUP($A224,'Auth Info'!$A:$G,3,FALSE)</f>
        <v>Northamptonshire</v>
      </c>
      <c r="D224" s="121" t="str">
        <f>VLOOKUP($A224,'Auth Info'!$A:$G,4,FALSE)</f>
        <v>Rural-50</v>
      </c>
      <c r="E224" s="121" t="str">
        <f>VLOOKUP($A224,'Auth Info'!$A:$G,5,FALSE)</f>
        <v>Predominantly Rural</v>
      </c>
      <c r="F224" s="14" t="str">
        <f>VLOOKUP($A224,'Auth Info'!$A:$G,6,FALSE)</f>
        <v>District</v>
      </c>
      <c r="G224" s="14" t="str">
        <f>VLOOKUP($A224,'Auth Info'!$A:$G,7,FALSE)</f>
        <v>Lower</v>
      </c>
      <c r="H224" s="65">
        <f>VLOOKUP(A224,'1'!F:H,2,FALSE)</f>
        <v>416.3</v>
      </c>
      <c r="I224" s="66">
        <f t="shared" si="117"/>
        <v>34</v>
      </c>
      <c r="J224" s="67" t="str">
        <f t="shared" si="98"/>
        <v/>
      </c>
      <c r="K224" s="66" t="str">
        <f t="shared" si="99"/>
        <v/>
      </c>
      <c r="L224" s="67" t="str">
        <f t="shared" si="100"/>
        <v/>
      </c>
      <c r="M224" s="66" t="str">
        <f t="shared" si="101"/>
        <v/>
      </c>
      <c r="N224" s="60"/>
      <c r="O224" s="189">
        <f t="shared" si="118"/>
        <v>0.629</v>
      </c>
      <c r="P224" s="74">
        <f t="shared" si="119"/>
        <v>102</v>
      </c>
      <c r="Q224" s="75" t="str">
        <f t="shared" si="102"/>
        <v/>
      </c>
      <c r="R224" s="74" t="str">
        <f t="shared" si="103"/>
        <v/>
      </c>
      <c r="S224" s="75" t="str">
        <f t="shared" si="104"/>
        <v/>
      </c>
      <c r="T224" s="74" t="str">
        <f t="shared" si="105"/>
        <v/>
      </c>
      <c r="U224" s="60"/>
      <c r="V224" s="80">
        <f>VLOOKUP(A224,'3'!A:C,3,FALSE)/100</f>
        <v>2.7000000000000003E-2</v>
      </c>
      <c r="W224" s="81">
        <f t="shared" si="120"/>
        <v>78</v>
      </c>
      <c r="X224" s="82" t="str">
        <f t="shared" si="106"/>
        <v/>
      </c>
      <c r="Y224" s="81" t="str">
        <f t="shared" si="107"/>
        <v/>
      </c>
      <c r="Z224" s="82" t="str">
        <f t="shared" si="108"/>
        <v/>
      </c>
      <c r="AA224" s="81" t="str">
        <f t="shared" si="109"/>
        <v/>
      </c>
      <c r="AB224" s="60"/>
      <c r="AC224" s="87">
        <f>VLOOKUP(A224,'4'!A:E,4,FALSE)/100</f>
        <v>0.129</v>
      </c>
      <c r="AD224" s="88">
        <f t="shared" si="127"/>
        <v>197</v>
      </c>
      <c r="AE224" s="89" t="str">
        <f t="shared" si="110"/>
        <v/>
      </c>
      <c r="AF224" s="88" t="str">
        <f t="shared" si="121"/>
        <v/>
      </c>
      <c r="AG224" s="89" t="str">
        <f t="shared" si="111"/>
        <v/>
      </c>
      <c r="AH224" s="88" t="str">
        <f t="shared" si="122"/>
        <v/>
      </c>
      <c r="AJ224" s="62">
        <f t="shared" si="123"/>
        <v>407</v>
      </c>
      <c r="AK224" s="59">
        <f t="shared" si="124"/>
        <v>107</v>
      </c>
      <c r="AM224" s="42" t="s">
        <v>169</v>
      </c>
      <c r="AN224" s="43" t="s">
        <v>219</v>
      </c>
      <c r="AO224" s="44">
        <v>5328</v>
      </c>
      <c r="AP224" s="44">
        <v>86200</v>
      </c>
      <c r="AQ224" s="40">
        <f t="shared" si="125"/>
        <v>6.1809744779582364E-2</v>
      </c>
      <c r="AR224" s="46">
        <f t="shared" si="126"/>
        <v>193</v>
      </c>
      <c r="AS224" s="47" t="str">
        <f t="shared" si="112"/>
        <v/>
      </c>
      <c r="AT224" s="46" t="str">
        <f t="shared" si="113"/>
        <v/>
      </c>
      <c r="AU224" s="47" t="str">
        <f t="shared" si="114"/>
        <v/>
      </c>
      <c r="AV224" s="46" t="str">
        <f t="shared" si="115"/>
        <v/>
      </c>
      <c r="AX224" s="116" t="s">
        <v>219</v>
      </c>
      <c r="AY224" s="97">
        <v>85300</v>
      </c>
      <c r="AZ224" s="98">
        <v>100</v>
      </c>
      <c r="BA224" s="97">
        <v>53700</v>
      </c>
      <c r="BB224" s="98">
        <v>62.9</v>
      </c>
      <c r="BC224" s="187" t="b">
        <f t="shared" si="116"/>
        <v>1</v>
      </c>
    </row>
    <row r="225" spans="1:55" x14ac:dyDescent="0.2">
      <c r="A225" s="2" t="s">
        <v>709</v>
      </c>
      <c r="B225" s="2" t="str">
        <f>VLOOKUP(A225,'Auth Info'!A:B,2,FALSE)</f>
        <v>East Staffordshire</v>
      </c>
      <c r="C225" s="14" t="str">
        <f>VLOOKUP($A225,'Auth Info'!$A:$G,3,FALSE)</f>
        <v>Staffordshire</v>
      </c>
      <c r="D225" s="121" t="str">
        <f>VLOOKUP($A225,'Auth Info'!$A:$G,4,FALSE)</f>
        <v>Significant Rural</v>
      </c>
      <c r="E225" s="121" t="str">
        <f>VLOOKUP($A225,'Auth Info'!$A:$G,5,FALSE)</f>
        <v>U</v>
      </c>
      <c r="F225" s="14" t="str">
        <f>VLOOKUP($A225,'Auth Info'!$A:$G,6,FALSE)</f>
        <v>District</v>
      </c>
      <c r="G225" s="14" t="str">
        <f>VLOOKUP($A225,'Auth Info'!$A:$G,7,FALSE)</f>
        <v>Lower</v>
      </c>
      <c r="H225" s="65">
        <f>VLOOKUP(A225,'1'!F:H,2,FALSE)</f>
        <v>479.1</v>
      </c>
      <c r="I225" s="66">
        <f t="shared" si="117"/>
        <v>116</v>
      </c>
      <c r="J225" s="67" t="str">
        <f t="shared" si="98"/>
        <v/>
      </c>
      <c r="K225" s="66" t="str">
        <f t="shared" si="99"/>
        <v/>
      </c>
      <c r="L225" s="67" t="str">
        <f t="shared" si="100"/>
        <v/>
      </c>
      <c r="M225" s="66" t="str">
        <f t="shared" si="101"/>
        <v/>
      </c>
      <c r="N225" s="60"/>
      <c r="O225" s="189">
        <f t="shared" si="118"/>
        <v>0.63100000000000001</v>
      </c>
      <c r="P225" s="74">
        <f t="shared" si="119"/>
        <v>107</v>
      </c>
      <c r="Q225" s="75" t="str">
        <f t="shared" si="102"/>
        <v/>
      </c>
      <c r="R225" s="74" t="str">
        <f t="shared" si="103"/>
        <v/>
      </c>
      <c r="S225" s="75" t="str">
        <f t="shared" si="104"/>
        <v/>
      </c>
      <c r="T225" s="74" t="str">
        <f t="shared" si="105"/>
        <v/>
      </c>
      <c r="U225" s="60"/>
      <c r="V225" s="80">
        <f>VLOOKUP(A225,'3'!A:C,3,FALSE)/100</f>
        <v>0.03</v>
      </c>
      <c r="W225" s="81">
        <f t="shared" si="120"/>
        <v>60</v>
      </c>
      <c r="X225" s="82" t="str">
        <f t="shared" si="106"/>
        <v/>
      </c>
      <c r="Y225" s="81" t="str">
        <f t="shared" si="107"/>
        <v/>
      </c>
      <c r="Z225" s="82" t="str">
        <f t="shared" si="108"/>
        <v/>
      </c>
      <c r="AA225" s="81" t="str">
        <f t="shared" si="109"/>
        <v/>
      </c>
      <c r="AB225" s="60"/>
      <c r="AC225" s="87">
        <f>VLOOKUP(A225,'4'!A:E,4,FALSE)/100</f>
        <v>0.14599999999999999</v>
      </c>
      <c r="AD225" s="88">
        <f t="shared" si="127"/>
        <v>190</v>
      </c>
      <c r="AE225" s="89" t="str">
        <f t="shared" si="110"/>
        <v/>
      </c>
      <c r="AF225" s="88" t="str">
        <f t="shared" si="121"/>
        <v/>
      </c>
      <c r="AG225" s="89" t="str">
        <f t="shared" si="111"/>
        <v/>
      </c>
      <c r="AH225" s="88" t="str">
        <f t="shared" si="122"/>
        <v/>
      </c>
      <c r="AJ225" s="62">
        <f t="shared" si="123"/>
        <v>333</v>
      </c>
      <c r="AK225" s="59">
        <f t="shared" si="124"/>
        <v>65</v>
      </c>
      <c r="AM225" s="42" t="s">
        <v>169</v>
      </c>
      <c r="AN225" s="43" t="s">
        <v>232</v>
      </c>
      <c r="AO225" s="44">
        <v>12614</v>
      </c>
      <c r="AP225" s="44">
        <v>109100</v>
      </c>
      <c r="AQ225" s="40">
        <f t="shared" si="125"/>
        <v>0.11561869844179652</v>
      </c>
      <c r="AR225" s="46">
        <f t="shared" si="126"/>
        <v>50</v>
      </c>
      <c r="AS225" s="47" t="str">
        <f t="shared" si="112"/>
        <v/>
      </c>
      <c r="AT225" s="46" t="str">
        <f t="shared" si="113"/>
        <v/>
      </c>
      <c r="AU225" s="47" t="str">
        <f t="shared" si="114"/>
        <v/>
      </c>
      <c r="AV225" s="46" t="str">
        <f t="shared" si="115"/>
        <v/>
      </c>
      <c r="AX225" s="116" t="s">
        <v>232</v>
      </c>
      <c r="AY225" s="97">
        <v>109400</v>
      </c>
      <c r="AZ225" s="98">
        <v>100</v>
      </c>
      <c r="BA225" s="97">
        <v>69000</v>
      </c>
      <c r="BB225" s="98">
        <v>63.1</v>
      </c>
      <c r="BC225" s="187" t="b">
        <f t="shared" si="116"/>
        <v>1</v>
      </c>
    </row>
    <row r="226" spans="1:55" x14ac:dyDescent="0.2">
      <c r="A226" s="2" t="s">
        <v>711</v>
      </c>
      <c r="B226" s="2" t="str">
        <f>VLOOKUP(A226,'Auth Info'!A:B,2,FALSE)</f>
        <v>Eastbourne</v>
      </c>
      <c r="C226" s="14" t="str">
        <f>VLOOKUP($A226,'Auth Info'!$A:$G,3,FALSE)</f>
        <v>East Sussex</v>
      </c>
      <c r="D226" s="121" t="str">
        <f>VLOOKUP($A226,'Auth Info'!$A:$G,4,FALSE)</f>
        <v>OU</v>
      </c>
      <c r="E226" s="121" t="str">
        <f>VLOOKUP($A226,'Auth Info'!$A:$G,5,FALSE)</f>
        <v>U</v>
      </c>
      <c r="F226" s="14" t="str">
        <f>VLOOKUP($A226,'Auth Info'!$A:$G,6,FALSE)</f>
        <v>District</v>
      </c>
      <c r="G226" s="14" t="str">
        <f>VLOOKUP($A226,'Auth Info'!$A:$G,7,FALSE)</f>
        <v>Lower</v>
      </c>
      <c r="H226" s="65">
        <f>VLOOKUP(A226,'1'!F:H,2,FALSE)</f>
        <v>459.8</v>
      </c>
      <c r="I226" s="66">
        <f t="shared" si="117"/>
        <v>86</v>
      </c>
      <c r="J226" s="67" t="str">
        <f t="shared" si="98"/>
        <v/>
      </c>
      <c r="K226" s="66" t="str">
        <f t="shared" si="99"/>
        <v/>
      </c>
      <c r="L226" s="67" t="str">
        <f t="shared" si="100"/>
        <v/>
      </c>
      <c r="M226" s="66" t="str">
        <f t="shared" si="101"/>
        <v/>
      </c>
      <c r="N226" s="60"/>
      <c r="O226" s="189">
        <f t="shared" si="118"/>
        <v>0.59799999999999998</v>
      </c>
      <c r="P226" s="74">
        <f t="shared" si="119"/>
        <v>23</v>
      </c>
      <c r="Q226" s="75" t="str">
        <f t="shared" si="102"/>
        <v/>
      </c>
      <c r="R226" s="74" t="str">
        <f t="shared" si="103"/>
        <v/>
      </c>
      <c r="S226" s="75" t="str">
        <f t="shared" si="104"/>
        <v/>
      </c>
      <c r="T226" s="74" t="str">
        <f t="shared" si="105"/>
        <v/>
      </c>
      <c r="U226" s="60"/>
      <c r="V226" s="80">
        <f>VLOOKUP(A226,'3'!A:C,3,FALSE)/100</f>
        <v>3.6000000000000004E-2</v>
      </c>
      <c r="W226" s="81">
        <f t="shared" si="120"/>
        <v>36</v>
      </c>
      <c r="X226" s="82" t="str">
        <f t="shared" si="106"/>
        <v/>
      </c>
      <c r="Y226" s="81" t="str">
        <f t="shared" si="107"/>
        <v/>
      </c>
      <c r="Z226" s="82" t="str">
        <f t="shared" si="108"/>
        <v/>
      </c>
      <c r="AA226" s="81" t="str">
        <f t="shared" si="109"/>
        <v/>
      </c>
      <c r="AB226" s="60"/>
      <c r="AC226" s="87">
        <f>VLOOKUP(A226,'4'!A:E,4,FALSE)/100</f>
        <v>0.255</v>
      </c>
      <c r="AD226" s="88">
        <f t="shared" si="127"/>
        <v>60</v>
      </c>
      <c r="AE226" s="89" t="str">
        <f t="shared" si="110"/>
        <v/>
      </c>
      <c r="AF226" s="88" t="str">
        <f t="shared" si="121"/>
        <v/>
      </c>
      <c r="AG226" s="89" t="str">
        <f t="shared" si="111"/>
        <v/>
      </c>
      <c r="AH226" s="88" t="str">
        <f t="shared" si="122"/>
        <v/>
      </c>
      <c r="AJ226" s="62">
        <f t="shared" si="123"/>
        <v>168</v>
      </c>
      <c r="AK226" s="59">
        <f t="shared" si="124"/>
        <v>3</v>
      </c>
      <c r="AM226" s="42" t="s">
        <v>169</v>
      </c>
      <c r="AN226" s="43" t="s">
        <v>295</v>
      </c>
      <c r="AO226" s="44">
        <v>14544</v>
      </c>
      <c r="AP226" s="44">
        <v>96100</v>
      </c>
      <c r="AQ226" s="40">
        <f t="shared" si="125"/>
        <v>0.1513423517169615</v>
      </c>
      <c r="AR226" s="46">
        <f t="shared" si="126"/>
        <v>23</v>
      </c>
      <c r="AS226" s="47" t="str">
        <f t="shared" si="112"/>
        <v/>
      </c>
      <c r="AT226" s="46" t="str">
        <f t="shared" si="113"/>
        <v/>
      </c>
      <c r="AU226" s="47" t="str">
        <f t="shared" si="114"/>
        <v/>
      </c>
      <c r="AV226" s="46" t="str">
        <f t="shared" si="115"/>
        <v/>
      </c>
      <c r="AX226" s="116" t="s">
        <v>295</v>
      </c>
      <c r="AY226" s="97">
        <v>97000</v>
      </c>
      <c r="AZ226" s="98">
        <v>100</v>
      </c>
      <c r="BA226" s="97">
        <v>58000</v>
      </c>
      <c r="BB226" s="98">
        <v>59.8</v>
      </c>
      <c r="BC226" s="187" t="b">
        <f t="shared" si="116"/>
        <v>1</v>
      </c>
    </row>
    <row r="227" spans="1:55" x14ac:dyDescent="0.2">
      <c r="A227" s="2" t="s">
        <v>712</v>
      </c>
      <c r="B227" s="2" t="str">
        <f>VLOOKUP(A227,'Auth Info'!A:B,2,FALSE)</f>
        <v>Eastleigh</v>
      </c>
      <c r="C227" s="14" t="str">
        <f>VLOOKUP($A227,'Auth Info'!$A:$G,3,FALSE)</f>
        <v>Hampshire</v>
      </c>
      <c r="D227" s="121" t="str">
        <f>VLOOKUP($A227,'Auth Info'!$A:$G,4,FALSE)</f>
        <v>Significant Rural</v>
      </c>
      <c r="E227" s="121" t="str">
        <f>VLOOKUP($A227,'Auth Info'!$A:$G,5,FALSE)</f>
        <v>U</v>
      </c>
      <c r="F227" s="14" t="str">
        <f>VLOOKUP($A227,'Auth Info'!$A:$G,6,FALSE)</f>
        <v>District</v>
      </c>
      <c r="G227" s="14" t="str">
        <f>VLOOKUP($A227,'Auth Info'!$A:$G,7,FALSE)</f>
        <v>Lower</v>
      </c>
      <c r="H227" s="65">
        <f>VLOOKUP(A227,'1'!F:H,2,FALSE)</f>
        <v>481.6</v>
      </c>
      <c r="I227" s="66">
        <f t="shared" si="117"/>
        <v>125</v>
      </c>
      <c r="J227" s="67" t="str">
        <f t="shared" si="98"/>
        <v/>
      </c>
      <c r="K227" s="66" t="str">
        <f t="shared" si="99"/>
        <v/>
      </c>
      <c r="L227" s="67" t="str">
        <f t="shared" si="100"/>
        <v/>
      </c>
      <c r="M227" s="66" t="str">
        <f t="shared" si="101"/>
        <v/>
      </c>
      <c r="N227" s="60"/>
      <c r="O227" s="189">
        <f t="shared" si="118"/>
        <v>0.64500000000000002</v>
      </c>
      <c r="P227" s="74">
        <f t="shared" si="119"/>
        <v>158</v>
      </c>
      <c r="Q227" s="75" t="str">
        <f t="shared" si="102"/>
        <v/>
      </c>
      <c r="R227" s="74" t="str">
        <f t="shared" si="103"/>
        <v/>
      </c>
      <c r="S227" s="75" t="str">
        <f t="shared" si="104"/>
        <v/>
      </c>
      <c r="T227" s="74" t="str">
        <f t="shared" si="105"/>
        <v/>
      </c>
      <c r="U227" s="60"/>
      <c r="V227" s="80">
        <f>VLOOKUP(A227,'3'!A:C,3,FALSE)/100</f>
        <v>2.1000000000000001E-2</v>
      </c>
      <c r="W227" s="81">
        <f t="shared" si="120"/>
        <v>129</v>
      </c>
      <c r="X227" s="82" t="str">
        <f t="shared" si="106"/>
        <v/>
      </c>
      <c r="Y227" s="81" t="str">
        <f t="shared" si="107"/>
        <v/>
      </c>
      <c r="Z227" s="82" t="str">
        <f t="shared" si="108"/>
        <v/>
      </c>
      <c r="AA227" s="81" t="str">
        <f t="shared" si="109"/>
        <v/>
      </c>
      <c r="AB227" s="60"/>
      <c r="AC227" s="87">
        <f>VLOOKUP(A227,'4'!A:E,4,FALSE)/100</f>
        <v>0.25</v>
      </c>
      <c r="AD227" s="88">
        <f t="shared" si="127"/>
        <v>69</v>
      </c>
      <c r="AE227" s="89" t="str">
        <f t="shared" si="110"/>
        <v/>
      </c>
      <c r="AF227" s="88" t="str">
        <f t="shared" si="121"/>
        <v/>
      </c>
      <c r="AG227" s="89" t="str">
        <f t="shared" si="111"/>
        <v/>
      </c>
      <c r="AH227" s="88" t="str">
        <f t="shared" si="122"/>
        <v/>
      </c>
      <c r="AJ227" s="62">
        <f t="shared" si="123"/>
        <v>531</v>
      </c>
      <c r="AK227" s="59">
        <f t="shared" si="124"/>
        <v>168</v>
      </c>
      <c r="AM227" s="42" t="s">
        <v>169</v>
      </c>
      <c r="AN227" s="43" t="s">
        <v>302</v>
      </c>
      <c r="AO227" s="44">
        <v>10812</v>
      </c>
      <c r="AP227" s="44">
        <v>121000</v>
      </c>
      <c r="AQ227" s="40">
        <f t="shared" si="125"/>
        <v>8.9355371900826444E-2</v>
      </c>
      <c r="AR227" s="46">
        <f t="shared" si="126"/>
        <v>119</v>
      </c>
      <c r="AS227" s="47" t="str">
        <f t="shared" si="112"/>
        <v/>
      </c>
      <c r="AT227" s="46" t="str">
        <f t="shared" si="113"/>
        <v/>
      </c>
      <c r="AU227" s="47" t="str">
        <f t="shared" si="114"/>
        <v/>
      </c>
      <c r="AV227" s="46" t="str">
        <f t="shared" si="115"/>
        <v/>
      </c>
      <c r="AX227" s="116" t="s">
        <v>302</v>
      </c>
      <c r="AY227" s="97">
        <v>122400</v>
      </c>
      <c r="AZ227" s="98">
        <v>100</v>
      </c>
      <c r="BA227" s="97">
        <v>78900</v>
      </c>
      <c r="BB227" s="98">
        <v>64.5</v>
      </c>
      <c r="BC227" s="187" t="b">
        <f t="shared" si="116"/>
        <v>1</v>
      </c>
    </row>
    <row r="228" spans="1:55" x14ac:dyDescent="0.2">
      <c r="A228" s="2" t="s">
        <v>713</v>
      </c>
      <c r="B228" s="2" t="str">
        <f>VLOOKUP(A228,'Auth Info'!A:B,2,FALSE)</f>
        <v>Eden</v>
      </c>
      <c r="C228" s="14" t="str">
        <f>VLOOKUP($A228,'Auth Info'!$A:$G,3,FALSE)</f>
        <v>Cumbria</v>
      </c>
      <c r="D228" s="121" t="str">
        <f>VLOOKUP($A228,'Auth Info'!$A:$G,4,FALSE)</f>
        <v>Rural-80</v>
      </c>
      <c r="E228" s="121" t="str">
        <f>VLOOKUP($A228,'Auth Info'!$A:$G,5,FALSE)</f>
        <v>Predominantly Rural</v>
      </c>
      <c r="F228" s="14" t="str">
        <f>VLOOKUP($A228,'Auth Info'!$A:$G,6,FALSE)</f>
        <v>District</v>
      </c>
      <c r="G228" s="14" t="str">
        <f>VLOOKUP($A228,'Auth Info'!$A:$G,7,FALSE)</f>
        <v>Lower</v>
      </c>
      <c r="H228" s="65">
        <f>VLOOKUP(A228,'1'!F:H,2,FALSE)</f>
        <v>424.5</v>
      </c>
      <c r="I228" s="66">
        <f t="shared" si="117"/>
        <v>41</v>
      </c>
      <c r="J228" s="67">
        <f t="shared" si="98"/>
        <v>424.5</v>
      </c>
      <c r="K228" s="66">
        <f t="shared" si="99"/>
        <v>16</v>
      </c>
      <c r="L228" s="67">
        <f t="shared" si="100"/>
        <v>424.5</v>
      </c>
      <c r="M228" s="66">
        <f t="shared" si="101"/>
        <v>4</v>
      </c>
      <c r="N228" s="60"/>
      <c r="O228" s="189">
        <f t="shared" si="118"/>
        <v>0.61599999999999999</v>
      </c>
      <c r="P228" s="74">
        <f t="shared" si="119"/>
        <v>64</v>
      </c>
      <c r="Q228" s="75">
        <f t="shared" si="102"/>
        <v>0.61599999999999999</v>
      </c>
      <c r="R228" s="74">
        <f t="shared" si="103"/>
        <v>30</v>
      </c>
      <c r="S228" s="75">
        <f t="shared" si="104"/>
        <v>0.61599999999999999</v>
      </c>
      <c r="T228" s="74">
        <f t="shared" si="105"/>
        <v>2</v>
      </c>
      <c r="U228" s="60"/>
      <c r="V228" s="80">
        <f>VLOOKUP(A228,'3'!A:C,3,FALSE)/100</f>
        <v>1.3000000000000001E-2</v>
      </c>
      <c r="W228" s="81">
        <f t="shared" si="120"/>
        <v>198</v>
      </c>
      <c r="X228" s="82">
        <f t="shared" si="106"/>
        <v>1.3000000000000001E-2</v>
      </c>
      <c r="Y228" s="81">
        <f t="shared" si="107"/>
        <v>50</v>
      </c>
      <c r="Z228" s="82">
        <f t="shared" si="108"/>
        <v>1.3000000000000001E-2</v>
      </c>
      <c r="AA228" s="81">
        <f t="shared" si="109"/>
        <v>6</v>
      </c>
      <c r="AB228" s="60"/>
      <c r="AC228" s="87">
        <f>VLOOKUP(A228,'4'!A:E,4,FALSE)/100</f>
        <v>0.13900000000000001</v>
      </c>
      <c r="AD228" s="88">
        <f t="shared" si="127"/>
        <v>193</v>
      </c>
      <c r="AE228" s="89">
        <f t="shared" si="110"/>
        <v>0.13900000000000001</v>
      </c>
      <c r="AF228" s="88">
        <f t="shared" si="121"/>
        <v>50</v>
      </c>
      <c r="AG228" s="89">
        <f t="shared" si="111"/>
        <v>0.13900000000000001</v>
      </c>
      <c r="AH228" s="88">
        <f t="shared" si="122"/>
        <v>6</v>
      </c>
      <c r="AJ228" s="62">
        <f t="shared" si="123"/>
        <v>387</v>
      </c>
      <c r="AK228" s="59">
        <f t="shared" si="124"/>
        <v>98</v>
      </c>
      <c r="AM228" s="42" t="s">
        <v>169</v>
      </c>
      <c r="AN228" s="43" t="s">
        <v>174</v>
      </c>
      <c r="AO228" s="44">
        <v>5404</v>
      </c>
      <c r="AP228" s="44">
        <v>51900</v>
      </c>
      <c r="AQ228" s="40">
        <f t="shared" si="125"/>
        <v>0.10412331406551059</v>
      </c>
      <c r="AR228" s="46">
        <f t="shared" si="126"/>
        <v>84</v>
      </c>
      <c r="AS228" s="47">
        <f t="shared" si="112"/>
        <v>0.10412331406551059</v>
      </c>
      <c r="AT228" s="46">
        <f t="shared" si="113"/>
        <v>10</v>
      </c>
      <c r="AU228" s="47">
        <f t="shared" si="114"/>
        <v>0.10412331406551059</v>
      </c>
      <c r="AV228" s="46">
        <f t="shared" si="115"/>
        <v>3</v>
      </c>
      <c r="AX228" s="116" t="s">
        <v>174</v>
      </c>
      <c r="AY228" s="97">
        <v>51800</v>
      </c>
      <c r="AZ228" s="98">
        <v>100</v>
      </c>
      <c r="BA228" s="97">
        <v>31900</v>
      </c>
      <c r="BB228" s="98">
        <v>61.6</v>
      </c>
      <c r="BC228" s="187" t="b">
        <f t="shared" si="116"/>
        <v>1</v>
      </c>
    </row>
    <row r="229" spans="1:55" x14ac:dyDescent="0.2">
      <c r="A229" s="2" t="s">
        <v>718</v>
      </c>
      <c r="B229" s="2" t="str">
        <f>VLOOKUP(A229,'Auth Info'!A:B,2,FALSE)</f>
        <v>Elmbridge</v>
      </c>
      <c r="C229" s="14" t="str">
        <f>VLOOKUP($A229,'Auth Info'!$A:$G,3,FALSE)</f>
        <v>Surrey</v>
      </c>
      <c r="D229" s="121" t="str">
        <f>VLOOKUP($A229,'Auth Info'!$A:$G,4,FALSE)</f>
        <v>MU</v>
      </c>
      <c r="E229" s="121" t="str">
        <f>VLOOKUP($A229,'Auth Info'!$A:$G,5,FALSE)</f>
        <v>U</v>
      </c>
      <c r="F229" s="14" t="str">
        <f>VLOOKUP($A229,'Auth Info'!$A:$G,6,FALSE)</f>
        <v>District</v>
      </c>
      <c r="G229" s="14" t="str">
        <f>VLOOKUP($A229,'Auth Info'!$A:$G,7,FALSE)</f>
        <v>Lower</v>
      </c>
      <c r="H229" s="65">
        <f>VLOOKUP(A229,'1'!F:H,2,FALSE)</f>
        <v>593.6</v>
      </c>
      <c r="I229" s="66">
        <f t="shared" si="117"/>
        <v>192</v>
      </c>
      <c r="J229" s="67" t="str">
        <f t="shared" si="98"/>
        <v/>
      </c>
      <c r="K229" s="66" t="str">
        <f t="shared" si="99"/>
        <v/>
      </c>
      <c r="L229" s="67" t="str">
        <f t="shared" si="100"/>
        <v/>
      </c>
      <c r="M229" s="66" t="str">
        <f t="shared" si="101"/>
        <v/>
      </c>
      <c r="N229" s="60"/>
      <c r="O229" s="189">
        <f t="shared" si="118"/>
        <v>0.63200000000000001</v>
      </c>
      <c r="P229" s="74">
        <f t="shared" si="119"/>
        <v>111</v>
      </c>
      <c r="Q229" s="75" t="str">
        <f t="shared" si="102"/>
        <v/>
      </c>
      <c r="R229" s="74" t="str">
        <f t="shared" si="103"/>
        <v/>
      </c>
      <c r="S229" s="75" t="str">
        <f t="shared" si="104"/>
        <v/>
      </c>
      <c r="T229" s="74" t="str">
        <f t="shared" si="105"/>
        <v/>
      </c>
      <c r="U229" s="60"/>
      <c r="V229" s="80">
        <f>VLOOKUP(A229,'3'!A:C,3,FALSE)/100</f>
        <v>1.4999999999999999E-2</v>
      </c>
      <c r="W229" s="81">
        <f t="shared" si="120"/>
        <v>184</v>
      </c>
      <c r="X229" s="82" t="str">
        <f t="shared" si="106"/>
        <v/>
      </c>
      <c r="Y229" s="81" t="str">
        <f t="shared" si="107"/>
        <v/>
      </c>
      <c r="Z229" s="82" t="str">
        <f t="shared" si="108"/>
        <v/>
      </c>
      <c r="AA229" s="81" t="str">
        <f t="shared" si="109"/>
        <v/>
      </c>
      <c r="AB229" s="60"/>
      <c r="AC229" s="87">
        <f>VLOOKUP(A229,'4'!A:E,4,FALSE)/100</f>
        <v>0.16399999999999998</v>
      </c>
      <c r="AD229" s="88">
        <f t="shared" si="127"/>
        <v>181</v>
      </c>
      <c r="AE229" s="89" t="str">
        <f t="shared" si="110"/>
        <v/>
      </c>
      <c r="AF229" s="88" t="str">
        <f t="shared" si="121"/>
        <v/>
      </c>
      <c r="AG229" s="89" t="str">
        <f t="shared" si="111"/>
        <v/>
      </c>
      <c r="AH229" s="88" t="str">
        <f t="shared" si="122"/>
        <v/>
      </c>
      <c r="AJ229" s="62">
        <f t="shared" si="123"/>
        <v>660</v>
      </c>
      <c r="AK229" s="59">
        <f t="shared" si="124"/>
        <v>200</v>
      </c>
      <c r="AM229" s="42" t="s">
        <v>169</v>
      </c>
      <c r="AN229" s="43" t="s">
        <v>328</v>
      </c>
      <c r="AO229" s="44">
        <v>9862</v>
      </c>
      <c r="AP229" s="44">
        <v>132400</v>
      </c>
      <c r="AQ229" s="40">
        <f t="shared" si="125"/>
        <v>7.4486404833836853E-2</v>
      </c>
      <c r="AR229" s="46">
        <f t="shared" si="126"/>
        <v>173</v>
      </c>
      <c r="AS229" s="47" t="str">
        <f t="shared" si="112"/>
        <v/>
      </c>
      <c r="AT229" s="46" t="str">
        <f t="shared" si="113"/>
        <v/>
      </c>
      <c r="AU229" s="47" t="str">
        <f t="shared" si="114"/>
        <v/>
      </c>
      <c r="AV229" s="46" t="str">
        <f t="shared" si="115"/>
        <v/>
      </c>
      <c r="AX229" s="116" t="s">
        <v>328</v>
      </c>
      <c r="AY229" s="97">
        <v>131900</v>
      </c>
      <c r="AZ229" s="98">
        <v>100</v>
      </c>
      <c r="BA229" s="97">
        <v>83300</v>
      </c>
      <c r="BB229" s="98">
        <v>63.2</v>
      </c>
      <c r="BC229" s="187" t="b">
        <f t="shared" si="116"/>
        <v>1</v>
      </c>
    </row>
    <row r="230" spans="1:55" x14ac:dyDescent="0.2">
      <c r="A230" s="2" t="s">
        <v>721</v>
      </c>
      <c r="B230" s="2" t="str">
        <f>VLOOKUP(A230,'Auth Info'!A:B,2,FALSE)</f>
        <v>Epping Forest</v>
      </c>
      <c r="C230" s="14" t="str">
        <f>VLOOKUP($A230,'Auth Info'!$A:$G,3,FALSE)</f>
        <v>Essex</v>
      </c>
      <c r="D230" s="121" t="str">
        <f>VLOOKUP($A230,'Auth Info'!$A:$G,4,FALSE)</f>
        <v>Significant Rural</v>
      </c>
      <c r="E230" s="121" t="str">
        <f>VLOOKUP($A230,'Auth Info'!$A:$G,5,FALSE)</f>
        <v>U</v>
      </c>
      <c r="F230" s="14" t="str">
        <f>VLOOKUP($A230,'Auth Info'!$A:$G,6,FALSE)</f>
        <v>District</v>
      </c>
      <c r="G230" s="14" t="str">
        <f>VLOOKUP($A230,'Auth Info'!$A:$G,7,FALSE)</f>
        <v>Lower</v>
      </c>
      <c r="H230" s="65">
        <f>VLOOKUP(A230,'1'!F:H,2,FALSE)</f>
        <v>530.20000000000005</v>
      </c>
      <c r="I230" s="66">
        <f t="shared" si="117"/>
        <v>172</v>
      </c>
      <c r="J230" s="67" t="str">
        <f t="shared" si="98"/>
        <v/>
      </c>
      <c r="K230" s="66" t="str">
        <f t="shared" si="99"/>
        <v/>
      </c>
      <c r="L230" s="67" t="str">
        <f t="shared" si="100"/>
        <v/>
      </c>
      <c r="M230" s="66" t="str">
        <f t="shared" si="101"/>
        <v/>
      </c>
      <c r="N230" s="60"/>
      <c r="O230" s="189">
        <f t="shared" si="118"/>
        <v>0.63500000000000001</v>
      </c>
      <c r="P230" s="74">
        <f t="shared" si="119"/>
        <v>119</v>
      </c>
      <c r="Q230" s="75" t="str">
        <f t="shared" si="102"/>
        <v/>
      </c>
      <c r="R230" s="74" t="str">
        <f t="shared" si="103"/>
        <v/>
      </c>
      <c r="S230" s="75" t="str">
        <f t="shared" si="104"/>
        <v/>
      </c>
      <c r="T230" s="74" t="str">
        <f t="shared" si="105"/>
        <v/>
      </c>
      <c r="U230" s="60"/>
      <c r="V230" s="80">
        <f>VLOOKUP(A230,'3'!A:C,3,FALSE)/100</f>
        <v>2.7000000000000003E-2</v>
      </c>
      <c r="W230" s="81">
        <f t="shared" si="120"/>
        <v>78</v>
      </c>
      <c r="X230" s="82" t="str">
        <f t="shared" si="106"/>
        <v/>
      </c>
      <c r="Y230" s="81" t="str">
        <f t="shared" si="107"/>
        <v/>
      </c>
      <c r="Z230" s="82" t="str">
        <f t="shared" si="108"/>
        <v/>
      </c>
      <c r="AA230" s="81" t="str">
        <f t="shared" si="109"/>
        <v/>
      </c>
      <c r="AB230" s="60"/>
      <c r="AC230" s="87">
        <f>VLOOKUP(A230,'4'!A:E,4,FALSE)/100</f>
        <v>0.19800000000000001</v>
      </c>
      <c r="AD230" s="88">
        <f t="shared" si="127"/>
        <v>148</v>
      </c>
      <c r="AE230" s="89" t="str">
        <f t="shared" si="110"/>
        <v/>
      </c>
      <c r="AF230" s="88" t="str">
        <f t="shared" si="121"/>
        <v/>
      </c>
      <c r="AG230" s="89" t="str">
        <f t="shared" si="111"/>
        <v/>
      </c>
      <c r="AH230" s="88" t="str">
        <f t="shared" si="122"/>
        <v/>
      </c>
      <c r="AJ230" s="62">
        <f t="shared" si="123"/>
        <v>549</v>
      </c>
      <c r="AK230" s="59">
        <f t="shared" si="124"/>
        <v>179</v>
      </c>
      <c r="AM230" s="42" t="s">
        <v>169</v>
      </c>
      <c r="AN230" s="43" t="s">
        <v>261</v>
      </c>
      <c r="AO230" s="44">
        <v>8597</v>
      </c>
      <c r="AP230" s="44">
        <v>123900</v>
      </c>
      <c r="AQ230" s="40">
        <f t="shared" si="125"/>
        <v>6.9386602098466504E-2</v>
      </c>
      <c r="AR230" s="46">
        <f t="shared" si="126"/>
        <v>180</v>
      </c>
      <c r="AS230" s="47" t="str">
        <f t="shared" si="112"/>
        <v/>
      </c>
      <c r="AT230" s="46" t="str">
        <f t="shared" si="113"/>
        <v/>
      </c>
      <c r="AU230" s="47" t="str">
        <f t="shared" si="114"/>
        <v/>
      </c>
      <c r="AV230" s="46" t="str">
        <f t="shared" si="115"/>
        <v/>
      </c>
      <c r="AX230" s="116" t="s">
        <v>261</v>
      </c>
      <c r="AY230" s="97">
        <v>124700</v>
      </c>
      <c r="AZ230" s="98">
        <v>100</v>
      </c>
      <c r="BA230" s="97">
        <v>79200</v>
      </c>
      <c r="BB230" s="98">
        <v>63.5</v>
      </c>
      <c r="BC230" s="187" t="b">
        <f t="shared" si="116"/>
        <v>1</v>
      </c>
    </row>
    <row r="231" spans="1:55" x14ac:dyDescent="0.2">
      <c r="A231" s="2" t="s">
        <v>722</v>
      </c>
      <c r="B231" s="2" t="str">
        <f>VLOOKUP(A231,'Auth Info'!A:B,2,FALSE)</f>
        <v>Epsom and Ewell</v>
      </c>
      <c r="C231" s="14" t="str">
        <f>VLOOKUP($A231,'Auth Info'!$A:$G,3,FALSE)</f>
        <v>Surrey</v>
      </c>
      <c r="D231" s="121" t="str">
        <f>VLOOKUP($A231,'Auth Info'!$A:$G,4,FALSE)</f>
        <v>MU</v>
      </c>
      <c r="E231" s="121" t="str">
        <f>VLOOKUP($A231,'Auth Info'!$A:$G,5,FALSE)</f>
        <v>U</v>
      </c>
      <c r="F231" s="14" t="str">
        <f>VLOOKUP($A231,'Auth Info'!$A:$G,6,FALSE)</f>
        <v>District</v>
      </c>
      <c r="G231" s="14" t="str">
        <f>VLOOKUP($A231,'Auth Info'!$A:$G,7,FALSE)</f>
        <v>Lower</v>
      </c>
      <c r="H231" s="65">
        <f>VLOOKUP(A231,'1'!F:H,2,FALSE)</f>
        <v>574.29999999999995</v>
      </c>
      <c r="I231" s="66">
        <f t="shared" si="117"/>
        <v>187</v>
      </c>
      <c r="J231" s="67" t="str">
        <f t="shared" si="98"/>
        <v/>
      </c>
      <c r="K231" s="66" t="str">
        <f t="shared" si="99"/>
        <v/>
      </c>
      <c r="L231" s="67" t="str">
        <f t="shared" si="100"/>
        <v/>
      </c>
      <c r="M231" s="66" t="str">
        <f t="shared" si="101"/>
        <v/>
      </c>
      <c r="N231" s="60"/>
      <c r="O231" s="189">
        <f t="shared" si="118"/>
        <v>0.63900000000000001</v>
      </c>
      <c r="P231" s="74">
        <f t="shared" si="119"/>
        <v>138</v>
      </c>
      <c r="Q231" s="75" t="str">
        <f t="shared" si="102"/>
        <v/>
      </c>
      <c r="R231" s="74" t="str">
        <f t="shared" si="103"/>
        <v/>
      </c>
      <c r="S231" s="75" t="str">
        <f t="shared" si="104"/>
        <v/>
      </c>
      <c r="T231" s="74" t="str">
        <f t="shared" si="105"/>
        <v/>
      </c>
      <c r="U231" s="60"/>
      <c r="V231" s="80">
        <f>VLOOKUP(A231,'3'!A:C,3,FALSE)/100</f>
        <v>1.8000000000000002E-2</v>
      </c>
      <c r="W231" s="81">
        <f t="shared" si="120"/>
        <v>160</v>
      </c>
      <c r="X231" s="82" t="str">
        <f t="shared" si="106"/>
        <v/>
      </c>
      <c r="Y231" s="81" t="str">
        <f t="shared" si="107"/>
        <v/>
      </c>
      <c r="Z231" s="82" t="str">
        <f t="shared" si="108"/>
        <v/>
      </c>
      <c r="AA231" s="81" t="str">
        <f t="shared" si="109"/>
        <v/>
      </c>
      <c r="AB231" s="60"/>
      <c r="AC231" s="87">
        <f>VLOOKUP(A231,'4'!A:E,4,FALSE)/100</f>
        <v>0.21600000000000003</v>
      </c>
      <c r="AD231" s="88">
        <f t="shared" si="127"/>
        <v>121</v>
      </c>
      <c r="AE231" s="89" t="str">
        <f t="shared" si="110"/>
        <v/>
      </c>
      <c r="AF231" s="88" t="str">
        <f t="shared" si="121"/>
        <v/>
      </c>
      <c r="AG231" s="89" t="str">
        <f t="shared" si="111"/>
        <v/>
      </c>
      <c r="AH231" s="88" t="str">
        <f t="shared" si="122"/>
        <v/>
      </c>
      <c r="AJ231" s="62">
        <f t="shared" si="123"/>
        <v>549</v>
      </c>
      <c r="AK231" s="59">
        <f t="shared" si="124"/>
        <v>179</v>
      </c>
      <c r="AM231" s="42" t="s">
        <v>169</v>
      </c>
      <c r="AN231" s="43" t="s">
        <v>329</v>
      </c>
      <c r="AO231" s="44">
        <v>7957</v>
      </c>
      <c r="AP231" s="44">
        <v>72400</v>
      </c>
      <c r="AQ231" s="40">
        <f t="shared" si="125"/>
        <v>0.10990331491712707</v>
      </c>
      <c r="AR231" s="46">
        <f t="shared" si="126"/>
        <v>64</v>
      </c>
      <c r="AS231" s="47" t="str">
        <f t="shared" si="112"/>
        <v/>
      </c>
      <c r="AT231" s="46" t="str">
        <f t="shared" si="113"/>
        <v/>
      </c>
      <c r="AU231" s="47" t="str">
        <f t="shared" si="114"/>
        <v/>
      </c>
      <c r="AV231" s="46" t="str">
        <f t="shared" si="115"/>
        <v/>
      </c>
      <c r="AX231" s="116" t="s">
        <v>329</v>
      </c>
      <c r="AY231" s="97">
        <v>74300</v>
      </c>
      <c r="AZ231" s="98">
        <v>100</v>
      </c>
      <c r="BA231" s="97">
        <v>47500</v>
      </c>
      <c r="BB231" s="98">
        <v>63.9</v>
      </c>
      <c r="BC231" s="187" t="b">
        <f t="shared" si="116"/>
        <v>1</v>
      </c>
    </row>
    <row r="232" spans="1:55" x14ac:dyDescent="0.2">
      <c r="A232" s="2" t="s">
        <v>723</v>
      </c>
      <c r="B232" s="2" t="str">
        <f>VLOOKUP(A232,'Auth Info'!A:B,2,FALSE)</f>
        <v>Erewash</v>
      </c>
      <c r="C232" s="14" t="str">
        <f>VLOOKUP($A232,'Auth Info'!$A:$G,3,FALSE)</f>
        <v>Derbyshire</v>
      </c>
      <c r="D232" s="121" t="str">
        <f>VLOOKUP($A232,'Auth Info'!$A:$G,4,FALSE)</f>
        <v>LU</v>
      </c>
      <c r="E232" s="121" t="str">
        <f>VLOOKUP($A232,'Auth Info'!$A:$G,5,FALSE)</f>
        <v>U</v>
      </c>
      <c r="F232" s="14" t="str">
        <f>VLOOKUP($A232,'Auth Info'!$A:$G,6,FALSE)</f>
        <v>District</v>
      </c>
      <c r="G232" s="14" t="str">
        <f>VLOOKUP($A232,'Auth Info'!$A:$G,7,FALSE)</f>
        <v>Lower</v>
      </c>
      <c r="H232" s="65">
        <f>VLOOKUP(A232,'1'!F:H,2,FALSE)</f>
        <v>443.4</v>
      </c>
      <c r="I232" s="66">
        <f t="shared" si="117"/>
        <v>65</v>
      </c>
      <c r="J232" s="67" t="str">
        <f t="shared" si="98"/>
        <v/>
      </c>
      <c r="K232" s="66" t="str">
        <f t="shared" si="99"/>
        <v/>
      </c>
      <c r="L232" s="67" t="str">
        <f t="shared" si="100"/>
        <v/>
      </c>
      <c r="M232" s="66" t="str">
        <f t="shared" si="101"/>
        <v/>
      </c>
      <c r="N232" s="60"/>
      <c r="O232" s="189">
        <f t="shared" si="118"/>
        <v>0.64500000000000002</v>
      </c>
      <c r="P232" s="74">
        <f t="shared" si="119"/>
        <v>158</v>
      </c>
      <c r="Q232" s="75" t="str">
        <f t="shared" si="102"/>
        <v/>
      </c>
      <c r="R232" s="74" t="str">
        <f t="shared" si="103"/>
        <v/>
      </c>
      <c r="S232" s="75" t="str">
        <f t="shared" si="104"/>
        <v/>
      </c>
      <c r="T232" s="74" t="str">
        <f t="shared" si="105"/>
        <v/>
      </c>
      <c r="U232" s="60"/>
      <c r="V232" s="80">
        <f>VLOOKUP(A232,'3'!A:C,3,FALSE)/100</f>
        <v>4.0999999999999995E-2</v>
      </c>
      <c r="W232" s="81">
        <f t="shared" si="120"/>
        <v>16</v>
      </c>
      <c r="X232" s="82" t="str">
        <f t="shared" si="106"/>
        <v/>
      </c>
      <c r="Y232" s="81" t="str">
        <f t="shared" si="107"/>
        <v/>
      </c>
      <c r="Z232" s="82" t="str">
        <f t="shared" si="108"/>
        <v/>
      </c>
      <c r="AA232" s="81" t="str">
        <f t="shared" si="109"/>
        <v/>
      </c>
      <c r="AB232" s="60"/>
      <c r="AC232" s="87">
        <f>VLOOKUP(A232,'4'!A:E,4,FALSE)/100</f>
        <v>0.18899999999999997</v>
      </c>
      <c r="AD232" s="88">
        <f t="shared" si="127"/>
        <v>158</v>
      </c>
      <c r="AE232" s="89" t="str">
        <f t="shared" si="110"/>
        <v/>
      </c>
      <c r="AF232" s="88" t="str">
        <f t="shared" si="121"/>
        <v/>
      </c>
      <c r="AG232" s="89" t="str">
        <f t="shared" si="111"/>
        <v/>
      </c>
      <c r="AH232" s="88" t="str">
        <f t="shared" si="122"/>
        <v/>
      </c>
      <c r="AJ232" s="62">
        <f t="shared" si="123"/>
        <v>384</v>
      </c>
      <c r="AK232" s="59">
        <f t="shared" si="124"/>
        <v>93</v>
      </c>
      <c r="AM232" s="42" t="s">
        <v>169</v>
      </c>
      <c r="AN232" s="43" t="s">
        <v>199</v>
      </c>
      <c r="AO232" s="44">
        <v>9181</v>
      </c>
      <c r="AP232" s="44">
        <v>111300</v>
      </c>
      <c r="AQ232" s="40">
        <f t="shared" si="125"/>
        <v>8.2488769092542671E-2</v>
      </c>
      <c r="AR232" s="46">
        <f t="shared" si="126"/>
        <v>145</v>
      </c>
      <c r="AS232" s="47" t="str">
        <f t="shared" si="112"/>
        <v/>
      </c>
      <c r="AT232" s="46" t="str">
        <f t="shared" si="113"/>
        <v/>
      </c>
      <c r="AU232" s="47" t="str">
        <f t="shared" si="114"/>
        <v/>
      </c>
      <c r="AV232" s="46" t="str">
        <f t="shared" si="115"/>
        <v/>
      </c>
      <c r="AX232" s="116" t="s">
        <v>199</v>
      </c>
      <c r="AY232" s="97">
        <v>111300</v>
      </c>
      <c r="AZ232" s="98">
        <v>100</v>
      </c>
      <c r="BA232" s="97">
        <v>71800</v>
      </c>
      <c r="BB232" s="98">
        <v>64.5</v>
      </c>
      <c r="BC232" s="187" t="b">
        <f t="shared" si="116"/>
        <v>1</v>
      </c>
    </row>
    <row r="233" spans="1:55" x14ac:dyDescent="0.2">
      <c r="A233" s="2" t="s">
        <v>725</v>
      </c>
      <c r="B233" s="2" t="str">
        <f>VLOOKUP(A233,'Auth Info'!A:B,2,FALSE)</f>
        <v>Exeter</v>
      </c>
      <c r="C233" s="14" t="str">
        <f>VLOOKUP($A233,'Auth Info'!$A:$G,3,FALSE)</f>
        <v>Devon</v>
      </c>
      <c r="D233" s="121" t="str">
        <f>VLOOKUP($A233,'Auth Info'!$A:$G,4,FALSE)</f>
        <v>OU</v>
      </c>
      <c r="E233" s="121" t="str">
        <f>VLOOKUP($A233,'Auth Info'!$A:$G,5,FALSE)</f>
        <v>U</v>
      </c>
      <c r="F233" s="14" t="str">
        <f>VLOOKUP($A233,'Auth Info'!$A:$G,6,FALSE)</f>
        <v>District</v>
      </c>
      <c r="G233" s="14" t="str">
        <f>VLOOKUP($A233,'Auth Info'!$A:$G,7,FALSE)</f>
        <v>Lower</v>
      </c>
      <c r="H233" s="65">
        <f>VLOOKUP(A233,'1'!F:H,2,FALSE)</f>
        <v>484.6</v>
      </c>
      <c r="I233" s="66">
        <f t="shared" si="117"/>
        <v>128</v>
      </c>
      <c r="J233" s="67" t="str">
        <f t="shared" si="98"/>
        <v/>
      </c>
      <c r="K233" s="66" t="str">
        <f t="shared" si="99"/>
        <v/>
      </c>
      <c r="L233" s="67" t="str">
        <f t="shared" si="100"/>
        <v/>
      </c>
      <c r="M233" s="66" t="str">
        <f t="shared" si="101"/>
        <v/>
      </c>
      <c r="N233" s="60"/>
      <c r="O233" s="189">
        <f t="shared" si="118"/>
        <v>0.69299999999999995</v>
      </c>
      <c r="P233" s="74">
        <f t="shared" si="119"/>
        <v>198</v>
      </c>
      <c r="Q233" s="75" t="str">
        <f t="shared" si="102"/>
        <v/>
      </c>
      <c r="R233" s="74" t="str">
        <f t="shared" si="103"/>
        <v/>
      </c>
      <c r="S233" s="75" t="str">
        <f t="shared" si="104"/>
        <v/>
      </c>
      <c r="T233" s="74" t="str">
        <f t="shared" si="105"/>
        <v/>
      </c>
      <c r="U233" s="60"/>
      <c r="V233" s="80">
        <f>VLOOKUP(A233,'3'!A:C,3,FALSE)/100</f>
        <v>2.6000000000000002E-2</v>
      </c>
      <c r="W233" s="81">
        <f t="shared" si="120"/>
        <v>86</v>
      </c>
      <c r="X233" s="82" t="str">
        <f t="shared" si="106"/>
        <v/>
      </c>
      <c r="Y233" s="81" t="str">
        <f t="shared" si="107"/>
        <v/>
      </c>
      <c r="Z233" s="82" t="str">
        <f t="shared" si="108"/>
        <v/>
      </c>
      <c r="AA233" s="81" t="str">
        <f t="shared" si="109"/>
        <v/>
      </c>
      <c r="AB233" s="60"/>
      <c r="AC233" s="87">
        <f>VLOOKUP(A233,'4'!A:E,4,FALSE)/100</f>
        <v>0.33700000000000002</v>
      </c>
      <c r="AD233" s="88">
        <f t="shared" si="127"/>
        <v>8</v>
      </c>
      <c r="AE233" s="89" t="str">
        <f t="shared" si="110"/>
        <v/>
      </c>
      <c r="AF233" s="88" t="str">
        <f t="shared" si="121"/>
        <v/>
      </c>
      <c r="AG233" s="89" t="str">
        <f t="shared" si="111"/>
        <v/>
      </c>
      <c r="AH233" s="88" t="str">
        <f t="shared" si="122"/>
        <v/>
      </c>
      <c r="AJ233" s="62">
        <f t="shared" si="123"/>
        <v>415</v>
      </c>
      <c r="AK233" s="59">
        <f t="shared" si="124"/>
        <v>109</v>
      </c>
      <c r="AM233" s="42" t="s">
        <v>169</v>
      </c>
      <c r="AN233" s="43" t="s">
        <v>347</v>
      </c>
      <c r="AO233" s="44">
        <v>31227</v>
      </c>
      <c r="AP233" s="44">
        <v>123500</v>
      </c>
      <c r="AQ233" s="40">
        <f t="shared" si="125"/>
        <v>0.2528502024291498</v>
      </c>
      <c r="AR233" s="46">
        <f t="shared" si="126"/>
        <v>3</v>
      </c>
      <c r="AS233" s="47" t="str">
        <f t="shared" si="112"/>
        <v/>
      </c>
      <c r="AT233" s="46" t="str">
        <f t="shared" si="113"/>
        <v/>
      </c>
      <c r="AU233" s="47" t="str">
        <f t="shared" si="114"/>
        <v/>
      </c>
      <c r="AV233" s="46" t="str">
        <f t="shared" si="115"/>
        <v/>
      </c>
      <c r="AX233" s="116" t="s">
        <v>347</v>
      </c>
      <c r="AY233" s="97">
        <v>119600</v>
      </c>
      <c r="AZ233" s="98">
        <v>100</v>
      </c>
      <c r="BA233" s="97">
        <v>82900</v>
      </c>
      <c r="BB233" s="98">
        <v>69.3</v>
      </c>
      <c r="BC233" s="187" t="b">
        <f t="shared" si="116"/>
        <v>1</v>
      </c>
    </row>
    <row r="234" spans="1:55" x14ac:dyDescent="0.2">
      <c r="A234" s="2" t="s">
        <v>728</v>
      </c>
      <c r="B234" s="2" t="str">
        <f>VLOOKUP(A234,'Auth Info'!A:B,2,FALSE)</f>
        <v>Fareham</v>
      </c>
      <c r="C234" s="14" t="str">
        <f>VLOOKUP($A234,'Auth Info'!$A:$G,3,FALSE)</f>
        <v>Hampshire</v>
      </c>
      <c r="D234" s="121" t="str">
        <f>VLOOKUP($A234,'Auth Info'!$A:$G,4,FALSE)</f>
        <v>LU</v>
      </c>
      <c r="E234" s="121" t="str">
        <f>VLOOKUP($A234,'Auth Info'!$A:$G,5,FALSE)</f>
        <v>U</v>
      </c>
      <c r="F234" s="14" t="str">
        <f>VLOOKUP($A234,'Auth Info'!$A:$G,6,FALSE)</f>
        <v>District</v>
      </c>
      <c r="G234" s="14" t="str">
        <f>VLOOKUP($A234,'Auth Info'!$A:$G,7,FALSE)</f>
        <v>Lower</v>
      </c>
      <c r="H234" s="65">
        <f>VLOOKUP(A234,'1'!F:H,2,FALSE)</f>
        <v>490.6</v>
      </c>
      <c r="I234" s="66">
        <f t="shared" si="117"/>
        <v>137</v>
      </c>
      <c r="J234" s="67" t="str">
        <f t="shared" ref="J234:J297" si="128">IF(D234=J$169,H234,"")</f>
        <v/>
      </c>
      <c r="K234" s="66" t="str">
        <f t="shared" ref="K234:K297" si="129">IF($D234=J$169,RANK(J234,J$170:J$370,1),"")</f>
        <v/>
      </c>
      <c r="L234" s="67" t="str">
        <f t="shared" ref="L234:L297" si="130">IF($C234=$L$169,H234,"")</f>
        <v/>
      </c>
      <c r="M234" s="66" t="str">
        <f t="shared" ref="M234:M297" si="131">IF($C234=$L$169,RANK(L234,L$170:L$370,1),"")</f>
        <v/>
      </c>
      <c r="N234" s="60"/>
      <c r="O234" s="189">
        <f t="shared" si="118"/>
        <v>0.622</v>
      </c>
      <c r="P234" s="74">
        <f t="shared" si="119"/>
        <v>84</v>
      </c>
      <c r="Q234" s="75" t="str">
        <f t="shared" ref="Q234:Q297" si="132">IF($D234=Q$169,O234,"")</f>
        <v/>
      </c>
      <c r="R234" s="74" t="str">
        <f t="shared" ref="R234:R297" si="133">IF($D234=Q$169,RANK(Q234,Q$170:Q$370,1),"")</f>
        <v/>
      </c>
      <c r="S234" s="75" t="str">
        <f t="shared" ref="S234:S297" si="134">IF($C234=$L$169,O234,"")</f>
        <v/>
      </c>
      <c r="T234" s="74" t="str">
        <f t="shared" ref="T234:T297" si="135">IF($C234=$L$169,RANK(S234,S$170:S$370,1),"")</f>
        <v/>
      </c>
      <c r="U234" s="60"/>
      <c r="V234" s="80">
        <f>VLOOKUP(A234,'3'!A:C,3,FALSE)/100</f>
        <v>1.8000000000000002E-2</v>
      </c>
      <c r="W234" s="81">
        <f t="shared" si="120"/>
        <v>160</v>
      </c>
      <c r="X234" s="82" t="str">
        <f t="shared" ref="X234:X297" si="136">IF($D234=X$169,V234,"")</f>
        <v/>
      </c>
      <c r="Y234" s="81" t="str">
        <f t="shared" ref="Y234:Y297" si="137">IF($D234=X$169,RANK(X234,X$170:X$370,0),"")</f>
        <v/>
      </c>
      <c r="Z234" s="82" t="str">
        <f t="shared" ref="Z234:Z297" si="138">IF($C234=$L$169,V234,"")</f>
        <v/>
      </c>
      <c r="AA234" s="81" t="str">
        <f t="shared" ref="AA234:AA297" si="139">IF($C234=$L$169,RANK(Z234,Z$170:Z$370,0),"")</f>
        <v/>
      </c>
      <c r="AB234" s="60"/>
      <c r="AC234" s="87">
        <f>VLOOKUP(A234,'4'!A:E,4,FALSE)/100</f>
        <v>0.32500000000000001</v>
      </c>
      <c r="AD234" s="88">
        <f t="shared" si="127"/>
        <v>10</v>
      </c>
      <c r="AE234" s="89" t="str">
        <f t="shared" ref="AE234:AE297" si="140">IF($D234=AE$169,AC234,"")</f>
        <v/>
      </c>
      <c r="AF234" s="88" t="str">
        <f t="shared" si="121"/>
        <v/>
      </c>
      <c r="AG234" s="89" t="str">
        <f t="shared" ref="AG234:AG297" si="141">IF($C234=$L$169,AC234,"")</f>
        <v/>
      </c>
      <c r="AH234" s="88" t="str">
        <f t="shared" si="122"/>
        <v/>
      </c>
      <c r="AJ234" s="62">
        <f t="shared" si="123"/>
        <v>469</v>
      </c>
      <c r="AK234" s="59">
        <f t="shared" si="124"/>
        <v>137</v>
      </c>
      <c r="AM234" s="42" t="s">
        <v>169</v>
      </c>
      <c r="AN234" s="43" t="s">
        <v>303</v>
      </c>
      <c r="AO234" s="44">
        <v>11291</v>
      </c>
      <c r="AP234" s="44">
        <v>110300</v>
      </c>
      <c r="AQ234" s="40">
        <f t="shared" si="125"/>
        <v>0.10236627379873073</v>
      </c>
      <c r="AR234" s="46">
        <f t="shared" si="126"/>
        <v>88</v>
      </c>
      <c r="AS234" s="47" t="str">
        <f t="shared" ref="AS234:AS297" si="142">IF($D234=AS$169,AQ234,"")</f>
        <v/>
      </c>
      <c r="AT234" s="46" t="str">
        <f t="shared" ref="AT234:AT297" si="143">IF($D234=AS$169,RANK(AS234,AS$170:AS$370,0),"")</f>
        <v/>
      </c>
      <c r="AU234" s="47" t="str">
        <f t="shared" ref="AU234:AU297" si="144">IF($C234=$L$169,AQ234,"")</f>
        <v/>
      </c>
      <c r="AV234" s="46" t="str">
        <f t="shared" ref="AV234:AV297" si="145">IF($C234=$L$169,RANK(AU234,AU$170:AU$370,0),"")</f>
        <v/>
      </c>
      <c r="AX234" s="116" t="s">
        <v>303</v>
      </c>
      <c r="AY234" s="97">
        <v>112100</v>
      </c>
      <c r="AZ234" s="98">
        <v>100</v>
      </c>
      <c r="BA234" s="97">
        <v>69700</v>
      </c>
      <c r="BB234" s="98">
        <v>62.2</v>
      </c>
      <c r="BC234" s="187" t="b">
        <f t="shared" ref="BC234:BC297" si="146">AX234=B234</f>
        <v>1</v>
      </c>
    </row>
    <row r="235" spans="1:55" x14ac:dyDescent="0.2">
      <c r="A235" s="2" t="s">
        <v>729</v>
      </c>
      <c r="B235" s="2" t="str">
        <f>VLOOKUP(A235,'Auth Info'!A:B,2,FALSE)</f>
        <v>Fenland</v>
      </c>
      <c r="C235" s="14" t="str">
        <f>VLOOKUP($A235,'Auth Info'!$A:$G,3,FALSE)</f>
        <v>Cambridgeshire</v>
      </c>
      <c r="D235" s="121" t="str">
        <f>VLOOKUP($A235,'Auth Info'!$A:$G,4,FALSE)</f>
        <v>Rural-80</v>
      </c>
      <c r="E235" s="121" t="str">
        <f>VLOOKUP($A235,'Auth Info'!$A:$G,5,FALSE)</f>
        <v>Predominantly Rural</v>
      </c>
      <c r="F235" s="14" t="str">
        <f>VLOOKUP($A235,'Auth Info'!$A:$G,6,FALSE)</f>
        <v>District</v>
      </c>
      <c r="G235" s="14" t="str">
        <f>VLOOKUP($A235,'Auth Info'!$A:$G,7,FALSE)</f>
        <v>Lower</v>
      </c>
      <c r="H235" s="65">
        <f>VLOOKUP(A235,'1'!F:H,2,FALSE)</f>
        <v>400.5</v>
      </c>
      <c r="I235" s="66">
        <f t="shared" ref="I235:I298" si="147">RANK(H235,H$170:H$370,1)</f>
        <v>17</v>
      </c>
      <c r="J235" s="67">
        <f t="shared" si="128"/>
        <v>400.5</v>
      </c>
      <c r="K235" s="66">
        <f t="shared" si="129"/>
        <v>7</v>
      </c>
      <c r="L235" s="67" t="str">
        <f t="shared" si="130"/>
        <v/>
      </c>
      <c r="M235" s="66" t="str">
        <f t="shared" si="131"/>
        <v/>
      </c>
      <c r="N235" s="60"/>
      <c r="O235" s="189">
        <f t="shared" ref="O235:O298" si="148">BB235/100</f>
        <v>0.61</v>
      </c>
      <c r="P235" s="74">
        <f t="shared" ref="P235:P298" si="149">RANK(O235,O$170:O$370,1)</f>
        <v>50</v>
      </c>
      <c r="Q235" s="75">
        <f t="shared" si="132"/>
        <v>0.61</v>
      </c>
      <c r="R235" s="74">
        <f t="shared" si="133"/>
        <v>25</v>
      </c>
      <c r="S235" s="75" t="str">
        <f t="shared" si="134"/>
        <v/>
      </c>
      <c r="T235" s="74" t="str">
        <f t="shared" si="135"/>
        <v/>
      </c>
      <c r="U235" s="60"/>
      <c r="V235" s="80">
        <f>VLOOKUP(A235,'3'!A:C,3,FALSE)/100</f>
        <v>3.7000000000000005E-2</v>
      </c>
      <c r="W235" s="81">
        <f t="shared" ref="W235:W298" si="150">RANK(V235,V$170:V$370,0)</f>
        <v>33</v>
      </c>
      <c r="X235" s="82">
        <f t="shared" si="136"/>
        <v>3.7000000000000005E-2</v>
      </c>
      <c r="Y235" s="81">
        <f t="shared" si="137"/>
        <v>2</v>
      </c>
      <c r="Z235" s="82" t="str">
        <f t="shared" si="138"/>
        <v/>
      </c>
      <c r="AA235" s="81" t="str">
        <f t="shared" si="139"/>
        <v/>
      </c>
      <c r="AB235" s="60"/>
      <c r="AC235" s="87">
        <f>VLOOKUP(A235,'4'!A:E,4,FALSE)/100</f>
        <v>0.19699999999999998</v>
      </c>
      <c r="AD235" s="88">
        <f t="shared" si="127"/>
        <v>151</v>
      </c>
      <c r="AE235" s="89">
        <f t="shared" si="140"/>
        <v>0.19699999999999998</v>
      </c>
      <c r="AF235" s="88">
        <f t="shared" ref="AF235:AF298" si="151">IF($D235=AE$169,RANK(AE235,AE$170:AE$370,0),"")</f>
        <v>35</v>
      </c>
      <c r="AG235" s="89" t="str">
        <f t="shared" si="141"/>
        <v/>
      </c>
      <c r="AH235" s="88" t="str">
        <f t="shared" ref="AH235:AH298" si="152">IF($C235=$L$169,RANK(AG235,AG$170:AG$370,0),"")</f>
        <v/>
      </c>
      <c r="AJ235" s="62">
        <f t="shared" ref="AJ235:AJ298" si="153">I235+P235+W235+AR235</f>
        <v>272</v>
      </c>
      <c r="AK235" s="59">
        <f t="shared" ref="AK235:AK298" si="154">RANK(AJ235,$AJ$170:$AJ$370,1)</f>
        <v>33</v>
      </c>
      <c r="AM235" s="42" t="s">
        <v>169</v>
      </c>
      <c r="AN235" s="43" t="s">
        <v>252</v>
      </c>
      <c r="AO235" s="44">
        <v>6839</v>
      </c>
      <c r="AP235" s="44">
        <v>91800</v>
      </c>
      <c r="AQ235" s="40">
        <f t="shared" ref="AQ235:AQ298" si="155">AO235/AP235</f>
        <v>7.4498910675381266E-2</v>
      </c>
      <c r="AR235" s="46">
        <f t="shared" ref="AR235:AR298" si="156">RANK(AQ235,AQ$170:AQ$370,0)</f>
        <v>172</v>
      </c>
      <c r="AS235" s="47">
        <f t="shared" si="142"/>
        <v>7.4498910675381266E-2</v>
      </c>
      <c r="AT235" s="46">
        <f t="shared" si="143"/>
        <v>38</v>
      </c>
      <c r="AU235" s="47" t="str">
        <f t="shared" si="144"/>
        <v/>
      </c>
      <c r="AV235" s="46" t="str">
        <f t="shared" si="145"/>
        <v/>
      </c>
      <c r="AX235" s="116" t="s">
        <v>252</v>
      </c>
      <c r="AY235" s="97">
        <v>91900</v>
      </c>
      <c r="AZ235" s="98">
        <v>100</v>
      </c>
      <c r="BA235" s="97">
        <v>56100</v>
      </c>
      <c r="BB235" s="98">
        <v>61</v>
      </c>
      <c r="BC235" s="187" t="b">
        <f t="shared" si="146"/>
        <v>1</v>
      </c>
    </row>
    <row r="236" spans="1:55" x14ac:dyDescent="0.2">
      <c r="A236" s="2" t="s">
        <v>734</v>
      </c>
      <c r="B236" s="2" t="str">
        <f>VLOOKUP(A236,'Auth Info'!A:B,2,FALSE)</f>
        <v>Forest Heath</v>
      </c>
      <c r="C236" s="14" t="str">
        <f>VLOOKUP($A236,'Auth Info'!$A:$G,3,FALSE)</f>
        <v>Suffolk</v>
      </c>
      <c r="D236" s="121" t="str">
        <f>VLOOKUP($A236,'Auth Info'!$A:$G,4,FALSE)</f>
        <v>Rural-80</v>
      </c>
      <c r="E236" s="121" t="str">
        <f>VLOOKUP($A236,'Auth Info'!$A:$G,5,FALSE)</f>
        <v>Predominantly Rural</v>
      </c>
      <c r="F236" s="14" t="str">
        <f>VLOOKUP($A236,'Auth Info'!$A:$G,6,FALSE)</f>
        <v>District</v>
      </c>
      <c r="G236" s="14" t="str">
        <f>VLOOKUP($A236,'Auth Info'!$A:$G,7,FALSE)</f>
        <v>Lower</v>
      </c>
      <c r="H236" s="65">
        <f>VLOOKUP(A236,'1'!F:H,2,FALSE)</f>
        <v>479.5</v>
      </c>
      <c r="I236" s="66">
        <f t="shared" si="147"/>
        <v>118</v>
      </c>
      <c r="J236" s="67">
        <f t="shared" si="128"/>
        <v>479.5</v>
      </c>
      <c r="K236" s="66">
        <f t="shared" si="129"/>
        <v>35</v>
      </c>
      <c r="L236" s="67" t="str">
        <f t="shared" si="130"/>
        <v/>
      </c>
      <c r="M236" s="66" t="str">
        <f t="shared" si="131"/>
        <v/>
      </c>
      <c r="N236" s="60"/>
      <c r="O236" s="189">
        <f t="shared" si="148"/>
        <v>0.64200000000000002</v>
      </c>
      <c r="P236" s="74">
        <f t="shared" si="149"/>
        <v>149</v>
      </c>
      <c r="Q236" s="75">
        <f t="shared" si="132"/>
        <v>0.64200000000000002</v>
      </c>
      <c r="R236" s="74">
        <f t="shared" si="133"/>
        <v>47</v>
      </c>
      <c r="S236" s="75" t="str">
        <f t="shared" si="134"/>
        <v/>
      </c>
      <c r="T236" s="74" t="str">
        <f t="shared" si="135"/>
        <v/>
      </c>
      <c r="U236" s="60"/>
      <c r="V236" s="80">
        <f>VLOOKUP(A236,'3'!A:C,3,FALSE)/100</f>
        <v>2.2000000000000002E-2</v>
      </c>
      <c r="W236" s="81">
        <f t="shared" si="150"/>
        <v>118</v>
      </c>
      <c r="X236" s="82">
        <f t="shared" si="136"/>
        <v>2.2000000000000002E-2</v>
      </c>
      <c r="Y236" s="81">
        <f t="shared" si="137"/>
        <v>16</v>
      </c>
      <c r="Z236" s="82" t="str">
        <f t="shared" si="138"/>
        <v/>
      </c>
      <c r="AA236" s="81" t="str">
        <f t="shared" si="139"/>
        <v/>
      </c>
      <c r="AB236" s="60"/>
      <c r="AC236" s="87">
        <f>VLOOKUP(A236,'4'!A:E,4,FALSE)/100</f>
        <v>0.23300000000000001</v>
      </c>
      <c r="AD236" s="88">
        <f t="shared" ref="AD236:AD299" si="157">RANK(AC236,AC$170:AC$370,0)</f>
        <v>97</v>
      </c>
      <c r="AE236" s="89">
        <f t="shared" si="140"/>
        <v>0.23300000000000001</v>
      </c>
      <c r="AF236" s="88">
        <f t="shared" si="151"/>
        <v>22</v>
      </c>
      <c r="AG236" s="89" t="str">
        <f t="shared" si="141"/>
        <v/>
      </c>
      <c r="AH236" s="88" t="str">
        <f t="shared" si="152"/>
        <v/>
      </c>
      <c r="AJ236" s="62">
        <f t="shared" si="153"/>
        <v>566</v>
      </c>
      <c r="AK236" s="59">
        <f t="shared" si="154"/>
        <v>185</v>
      </c>
      <c r="AM236" s="42" t="s">
        <v>169</v>
      </c>
      <c r="AN236" s="43" t="s">
        <v>285</v>
      </c>
      <c r="AO236" s="44">
        <v>4465</v>
      </c>
      <c r="AP236" s="44">
        <v>64700</v>
      </c>
      <c r="AQ236" s="40">
        <f t="shared" si="155"/>
        <v>6.901081916537867E-2</v>
      </c>
      <c r="AR236" s="46">
        <f t="shared" si="156"/>
        <v>181</v>
      </c>
      <c r="AS236" s="47">
        <f t="shared" si="142"/>
        <v>6.901081916537867E-2</v>
      </c>
      <c r="AT236" s="46">
        <f t="shared" si="143"/>
        <v>44</v>
      </c>
      <c r="AU236" s="47" t="str">
        <f t="shared" si="144"/>
        <v/>
      </c>
      <c r="AV236" s="46" t="str">
        <f t="shared" si="145"/>
        <v/>
      </c>
      <c r="AX236" s="116" t="s">
        <v>285</v>
      </c>
      <c r="AY236" s="97">
        <v>64300</v>
      </c>
      <c r="AZ236" s="98">
        <v>100</v>
      </c>
      <c r="BA236" s="97">
        <v>41300</v>
      </c>
      <c r="BB236" s="98">
        <v>64.2</v>
      </c>
      <c r="BC236" s="187" t="b">
        <f t="shared" si="146"/>
        <v>1</v>
      </c>
    </row>
    <row r="237" spans="1:55" x14ac:dyDescent="0.2">
      <c r="A237" s="2" t="s">
        <v>735</v>
      </c>
      <c r="B237" s="2" t="str">
        <f>VLOOKUP(A237,'Auth Info'!A:B,2,FALSE)</f>
        <v>Forest of Dean</v>
      </c>
      <c r="C237" s="14" t="str">
        <f>VLOOKUP($A237,'Auth Info'!$A:$G,3,FALSE)</f>
        <v>Gloucestershire</v>
      </c>
      <c r="D237" s="121" t="str">
        <f>VLOOKUP($A237,'Auth Info'!$A:$G,4,FALSE)</f>
        <v>Rural-80</v>
      </c>
      <c r="E237" s="121" t="str">
        <f>VLOOKUP($A237,'Auth Info'!$A:$G,5,FALSE)</f>
        <v>Predominantly Rural</v>
      </c>
      <c r="F237" s="14" t="str">
        <f>VLOOKUP($A237,'Auth Info'!$A:$G,6,FALSE)</f>
        <v>District</v>
      </c>
      <c r="G237" s="14" t="str">
        <f>VLOOKUP($A237,'Auth Info'!$A:$G,7,FALSE)</f>
        <v>Lower</v>
      </c>
      <c r="H237" s="65">
        <f>VLOOKUP(A237,'1'!F:H,2,FALSE)</f>
        <v>431.2</v>
      </c>
      <c r="I237" s="66">
        <f t="shared" si="147"/>
        <v>49</v>
      </c>
      <c r="J237" s="67">
        <f t="shared" si="128"/>
        <v>431.2</v>
      </c>
      <c r="K237" s="66">
        <f t="shared" si="129"/>
        <v>17</v>
      </c>
      <c r="L237" s="67" t="str">
        <f t="shared" si="130"/>
        <v/>
      </c>
      <c r="M237" s="66" t="str">
        <f t="shared" si="131"/>
        <v/>
      </c>
      <c r="N237" s="60"/>
      <c r="O237" s="189">
        <f t="shared" si="148"/>
        <v>0.622</v>
      </c>
      <c r="P237" s="74">
        <f t="shared" si="149"/>
        <v>84</v>
      </c>
      <c r="Q237" s="75">
        <f t="shared" si="132"/>
        <v>0.622</v>
      </c>
      <c r="R237" s="74">
        <f t="shared" si="133"/>
        <v>37</v>
      </c>
      <c r="S237" s="75" t="str">
        <f t="shared" si="134"/>
        <v/>
      </c>
      <c r="T237" s="74" t="str">
        <f t="shared" si="135"/>
        <v/>
      </c>
      <c r="U237" s="60"/>
      <c r="V237" s="80">
        <f>VLOOKUP(A237,'3'!A:C,3,FALSE)/100</f>
        <v>2.7000000000000003E-2</v>
      </c>
      <c r="W237" s="81">
        <f t="shared" si="150"/>
        <v>78</v>
      </c>
      <c r="X237" s="82">
        <f t="shared" si="136"/>
        <v>2.7000000000000003E-2</v>
      </c>
      <c r="Y237" s="81">
        <f t="shared" si="137"/>
        <v>11</v>
      </c>
      <c r="Z237" s="82" t="str">
        <f t="shared" si="138"/>
        <v/>
      </c>
      <c r="AA237" s="81" t="str">
        <f t="shared" si="139"/>
        <v/>
      </c>
      <c r="AB237" s="60"/>
      <c r="AC237" s="87">
        <f>VLOOKUP(A237,'4'!A:E,4,FALSE)/100</f>
        <v>0.23399999999999999</v>
      </c>
      <c r="AD237" s="88">
        <f t="shared" si="157"/>
        <v>95</v>
      </c>
      <c r="AE237" s="89">
        <f t="shared" si="140"/>
        <v>0.23399999999999999</v>
      </c>
      <c r="AF237" s="88">
        <f t="shared" si="151"/>
        <v>21</v>
      </c>
      <c r="AG237" s="89" t="str">
        <f t="shared" si="141"/>
        <v/>
      </c>
      <c r="AH237" s="88" t="str">
        <f t="shared" si="152"/>
        <v/>
      </c>
      <c r="AJ237" s="62">
        <f t="shared" si="153"/>
        <v>364</v>
      </c>
      <c r="AK237" s="59">
        <f t="shared" si="154"/>
        <v>84</v>
      </c>
      <c r="AM237" s="42" t="s">
        <v>169</v>
      </c>
      <c r="AN237" s="43" t="s">
        <v>362</v>
      </c>
      <c r="AO237" s="44">
        <v>6581</v>
      </c>
      <c r="AP237" s="44">
        <v>81900</v>
      </c>
      <c r="AQ237" s="40">
        <f t="shared" si="155"/>
        <v>8.0354090354090357E-2</v>
      </c>
      <c r="AR237" s="46">
        <f t="shared" si="156"/>
        <v>153</v>
      </c>
      <c r="AS237" s="47">
        <f t="shared" si="142"/>
        <v>8.0354090354090357E-2</v>
      </c>
      <c r="AT237" s="46">
        <f t="shared" si="143"/>
        <v>32</v>
      </c>
      <c r="AU237" s="47" t="str">
        <f t="shared" si="144"/>
        <v/>
      </c>
      <c r="AV237" s="46" t="str">
        <f t="shared" si="145"/>
        <v/>
      </c>
      <c r="AX237" s="116" t="s">
        <v>362</v>
      </c>
      <c r="AY237" s="97">
        <v>82900</v>
      </c>
      <c r="AZ237" s="98">
        <v>100</v>
      </c>
      <c r="BA237" s="97">
        <v>51500</v>
      </c>
      <c r="BB237" s="98">
        <v>62.2</v>
      </c>
      <c r="BC237" s="187" t="b">
        <f t="shared" si="146"/>
        <v>1</v>
      </c>
    </row>
    <row r="238" spans="1:55" x14ac:dyDescent="0.2">
      <c r="A238" s="2" t="s">
        <v>736</v>
      </c>
      <c r="B238" s="2" t="str">
        <f>VLOOKUP(A238,'Auth Info'!A:B,2,FALSE)</f>
        <v>Fylde</v>
      </c>
      <c r="C238" s="14" t="str">
        <f>VLOOKUP($A238,'Auth Info'!$A:$G,3,FALSE)</f>
        <v>Lancashire</v>
      </c>
      <c r="D238" s="121" t="str">
        <f>VLOOKUP($A238,'Auth Info'!$A:$G,4,FALSE)</f>
        <v>Significant Rural</v>
      </c>
      <c r="E238" s="121" t="str">
        <f>VLOOKUP($A238,'Auth Info'!$A:$G,5,FALSE)</f>
        <v>U</v>
      </c>
      <c r="F238" s="14" t="str">
        <f>VLOOKUP($A238,'Auth Info'!$A:$G,6,FALSE)</f>
        <v>District</v>
      </c>
      <c r="G238" s="14" t="str">
        <f>VLOOKUP($A238,'Auth Info'!$A:$G,7,FALSE)</f>
        <v>Lower</v>
      </c>
      <c r="H238" s="65">
        <f>VLOOKUP(A238,'1'!F:H,2,FALSE)</f>
        <v>571.29999999999995</v>
      </c>
      <c r="I238" s="66">
        <f t="shared" si="147"/>
        <v>186</v>
      </c>
      <c r="J238" s="67" t="str">
        <f t="shared" si="128"/>
        <v/>
      </c>
      <c r="K238" s="66" t="str">
        <f t="shared" si="129"/>
        <v/>
      </c>
      <c r="L238" s="67" t="str">
        <f t="shared" si="130"/>
        <v/>
      </c>
      <c r="M238" s="66" t="str">
        <f t="shared" si="131"/>
        <v/>
      </c>
      <c r="N238" s="60"/>
      <c r="O238" s="189">
        <f t="shared" si="148"/>
        <v>0.60499999999999998</v>
      </c>
      <c r="P238" s="74">
        <f t="shared" si="149"/>
        <v>35</v>
      </c>
      <c r="Q238" s="75" t="str">
        <f t="shared" si="132"/>
        <v/>
      </c>
      <c r="R238" s="74" t="str">
        <f t="shared" si="133"/>
        <v/>
      </c>
      <c r="S238" s="75" t="str">
        <f t="shared" si="134"/>
        <v/>
      </c>
      <c r="T238" s="74" t="str">
        <f t="shared" si="135"/>
        <v/>
      </c>
      <c r="U238" s="60"/>
      <c r="V238" s="80">
        <f>VLOOKUP(A238,'3'!A:C,3,FALSE)/100</f>
        <v>0.02</v>
      </c>
      <c r="W238" s="81">
        <f t="shared" si="150"/>
        <v>142</v>
      </c>
      <c r="X238" s="82" t="str">
        <f t="shared" si="136"/>
        <v/>
      </c>
      <c r="Y238" s="81" t="str">
        <f t="shared" si="137"/>
        <v/>
      </c>
      <c r="Z238" s="82" t="str">
        <f t="shared" si="138"/>
        <v/>
      </c>
      <c r="AA238" s="81" t="str">
        <f t="shared" si="139"/>
        <v/>
      </c>
      <c r="AB238" s="60"/>
      <c r="AC238" s="87">
        <f>VLOOKUP(A238,'4'!A:E,4,FALSE)/100</f>
        <v>0.316</v>
      </c>
      <c r="AD238" s="88">
        <f t="shared" si="157"/>
        <v>16</v>
      </c>
      <c r="AE238" s="89" t="str">
        <f t="shared" si="140"/>
        <v/>
      </c>
      <c r="AF238" s="88" t="str">
        <f t="shared" si="151"/>
        <v/>
      </c>
      <c r="AG238" s="89" t="str">
        <f t="shared" si="141"/>
        <v/>
      </c>
      <c r="AH238" s="88" t="str">
        <f t="shared" si="152"/>
        <v/>
      </c>
      <c r="AJ238" s="62">
        <f t="shared" si="153"/>
        <v>416</v>
      </c>
      <c r="AK238" s="59">
        <f t="shared" si="154"/>
        <v>110</v>
      </c>
      <c r="AM238" s="42" t="s">
        <v>169</v>
      </c>
      <c r="AN238" s="43" t="s">
        <v>178</v>
      </c>
      <c r="AO238" s="44">
        <v>8761</v>
      </c>
      <c r="AP238" s="44">
        <v>76500</v>
      </c>
      <c r="AQ238" s="40">
        <f t="shared" si="155"/>
        <v>0.11452287581699347</v>
      </c>
      <c r="AR238" s="46">
        <f t="shared" si="156"/>
        <v>53</v>
      </c>
      <c r="AS238" s="47" t="str">
        <f t="shared" si="142"/>
        <v/>
      </c>
      <c r="AT238" s="46" t="str">
        <f t="shared" si="143"/>
        <v/>
      </c>
      <c r="AU238" s="47" t="str">
        <f t="shared" si="144"/>
        <v/>
      </c>
      <c r="AV238" s="46" t="str">
        <f t="shared" si="145"/>
        <v/>
      </c>
      <c r="AX238" s="116" t="s">
        <v>178</v>
      </c>
      <c r="AY238" s="97">
        <v>76600</v>
      </c>
      <c r="AZ238" s="98">
        <v>100</v>
      </c>
      <c r="BA238" s="97">
        <v>46300</v>
      </c>
      <c r="BB238" s="98">
        <v>60.5</v>
      </c>
      <c r="BC238" s="187" t="b">
        <f t="shared" si="146"/>
        <v>1</v>
      </c>
    </row>
    <row r="239" spans="1:55" x14ac:dyDescent="0.2">
      <c r="A239" s="2" t="s">
        <v>739</v>
      </c>
      <c r="B239" s="2" t="str">
        <f>VLOOKUP(A239,'Auth Info'!A:B,2,FALSE)</f>
        <v>Gedling</v>
      </c>
      <c r="C239" s="14" t="str">
        <f>VLOOKUP($A239,'Auth Info'!$A:$G,3,FALSE)</f>
        <v>Nottinghamshire</v>
      </c>
      <c r="D239" s="121" t="str">
        <f>VLOOKUP($A239,'Auth Info'!$A:$G,4,FALSE)</f>
        <v>LU</v>
      </c>
      <c r="E239" s="121" t="str">
        <f>VLOOKUP($A239,'Auth Info'!$A:$G,5,FALSE)</f>
        <v>U</v>
      </c>
      <c r="F239" s="14" t="str">
        <f>VLOOKUP($A239,'Auth Info'!$A:$G,6,FALSE)</f>
        <v>District</v>
      </c>
      <c r="G239" s="14" t="str">
        <f>VLOOKUP($A239,'Auth Info'!$A:$G,7,FALSE)</f>
        <v>Lower</v>
      </c>
      <c r="H239" s="65">
        <f>VLOOKUP(A239,'1'!F:H,2,FALSE)</f>
        <v>410.8</v>
      </c>
      <c r="I239" s="66">
        <f t="shared" si="147"/>
        <v>28</v>
      </c>
      <c r="J239" s="67" t="str">
        <f t="shared" si="128"/>
        <v/>
      </c>
      <c r="K239" s="66" t="str">
        <f t="shared" si="129"/>
        <v/>
      </c>
      <c r="L239" s="67" t="str">
        <f t="shared" si="130"/>
        <v/>
      </c>
      <c r="M239" s="66" t="str">
        <f t="shared" si="131"/>
        <v/>
      </c>
      <c r="N239" s="60"/>
      <c r="O239" s="189">
        <f t="shared" si="148"/>
        <v>0.63700000000000001</v>
      </c>
      <c r="P239" s="74">
        <f t="shared" si="149"/>
        <v>133</v>
      </c>
      <c r="Q239" s="75" t="str">
        <f t="shared" si="132"/>
        <v/>
      </c>
      <c r="R239" s="74" t="str">
        <f t="shared" si="133"/>
        <v/>
      </c>
      <c r="S239" s="75" t="str">
        <f t="shared" si="134"/>
        <v/>
      </c>
      <c r="T239" s="74" t="str">
        <f t="shared" si="135"/>
        <v/>
      </c>
      <c r="U239" s="60"/>
      <c r="V239" s="80">
        <f>VLOOKUP(A239,'3'!A:C,3,FALSE)/100</f>
        <v>3.3000000000000002E-2</v>
      </c>
      <c r="W239" s="81">
        <f t="shared" si="150"/>
        <v>46</v>
      </c>
      <c r="X239" s="82" t="str">
        <f t="shared" si="136"/>
        <v/>
      </c>
      <c r="Y239" s="81" t="str">
        <f t="shared" si="137"/>
        <v/>
      </c>
      <c r="Z239" s="82" t="str">
        <f t="shared" si="138"/>
        <v/>
      </c>
      <c r="AA239" s="81" t="str">
        <f t="shared" si="139"/>
        <v/>
      </c>
      <c r="AB239" s="60"/>
      <c r="AC239" s="87">
        <f>VLOOKUP(A239,'4'!A:E,4,FALSE)/100</f>
        <v>0.37200000000000005</v>
      </c>
      <c r="AD239" s="88">
        <f t="shared" si="157"/>
        <v>4</v>
      </c>
      <c r="AE239" s="89" t="str">
        <f t="shared" si="140"/>
        <v/>
      </c>
      <c r="AF239" s="88" t="str">
        <f t="shared" si="151"/>
        <v/>
      </c>
      <c r="AG239" s="89" t="str">
        <f t="shared" si="141"/>
        <v/>
      </c>
      <c r="AH239" s="88" t="str">
        <f t="shared" si="152"/>
        <v/>
      </c>
      <c r="AJ239" s="62">
        <f t="shared" si="153"/>
        <v>342</v>
      </c>
      <c r="AK239" s="59">
        <f t="shared" si="154"/>
        <v>70</v>
      </c>
      <c r="AM239" s="42" t="s">
        <v>169</v>
      </c>
      <c r="AN239" s="43" t="s">
        <v>227</v>
      </c>
      <c r="AO239" s="44">
        <v>9575</v>
      </c>
      <c r="AP239" s="44">
        <v>112100</v>
      </c>
      <c r="AQ239" s="40">
        <f t="shared" si="155"/>
        <v>8.5414808206958071E-2</v>
      </c>
      <c r="AR239" s="46">
        <f t="shared" si="156"/>
        <v>135</v>
      </c>
      <c r="AS239" s="47" t="str">
        <f t="shared" si="142"/>
        <v/>
      </c>
      <c r="AT239" s="46" t="str">
        <f t="shared" si="143"/>
        <v/>
      </c>
      <c r="AU239" s="47" t="str">
        <f t="shared" si="144"/>
        <v/>
      </c>
      <c r="AV239" s="46" t="str">
        <f t="shared" si="145"/>
        <v/>
      </c>
      <c r="AX239" s="116" t="s">
        <v>227</v>
      </c>
      <c r="AY239" s="97">
        <v>113200</v>
      </c>
      <c r="AZ239" s="98">
        <v>100</v>
      </c>
      <c r="BA239" s="97">
        <v>72100</v>
      </c>
      <c r="BB239" s="98">
        <v>63.7</v>
      </c>
      <c r="BC239" s="187" t="b">
        <f t="shared" si="146"/>
        <v>1</v>
      </c>
    </row>
    <row r="240" spans="1:55" x14ac:dyDescent="0.2">
      <c r="A240" s="2" t="s">
        <v>742</v>
      </c>
      <c r="B240" s="2" t="str">
        <f>VLOOKUP(A240,'Auth Info'!A:B,2,FALSE)</f>
        <v>Gloucester</v>
      </c>
      <c r="C240" s="14" t="str">
        <f>VLOOKUP($A240,'Auth Info'!$A:$G,3,FALSE)</f>
        <v>Gloucestershire</v>
      </c>
      <c r="D240" s="121" t="str">
        <f>VLOOKUP($A240,'Auth Info'!$A:$G,4,FALSE)</f>
        <v>OU</v>
      </c>
      <c r="E240" s="121" t="str">
        <f>VLOOKUP($A240,'Auth Info'!$A:$G,5,FALSE)</f>
        <v>U</v>
      </c>
      <c r="F240" s="14" t="str">
        <f>VLOOKUP($A240,'Auth Info'!$A:$G,6,FALSE)</f>
        <v>District</v>
      </c>
      <c r="G240" s="14" t="str">
        <f>VLOOKUP($A240,'Auth Info'!$A:$G,7,FALSE)</f>
        <v>Lower</v>
      </c>
      <c r="H240" s="65">
        <f>VLOOKUP(A240,'1'!F:H,2,FALSE)</f>
        <v>491</v>
      </c>
      <c r="I240" s="66">
        <f t="shared" si="147"/>
        <v>138</v>
      </c>
      <c r="J240" s="67" t="str">
        <f t="shared" si="128"/>
        <v/>
      </c>
      <c r="K240" s="66" t="str">
        <f t="shared" si="129"/>
        <v/>
      </c>
      <c r="L240" s="67" t="str">
        <f t="shared" si="130"/>
        <v/>
      </c>
      <c r="M240" s="66" t="str">
        <f t="shared" si="131"/>
        <v/>
      </c>
      <c r="N240" s="60"/>
      <c r="O240" s="189">
        <f t="shared" si="148"/>
        <v>0.64800000000000002</v>
      </c>
      <c r="P240" s="74">
        <f t="shared" si="149"/>
        <v>166</v>
      </c>
      <c r="Q240" s="75" t="str">
        <f t="shared" si="132"/>
        <v/>
      </c>
      <c r="R240" s="74" t="str">
        <f t="shared" si="133"/>
        <v/>
      </c>
      <c r="S240" s="75" t="str">
        <f t="shared" si="134"/>
        <v/>
      </c>
      <c r="T240" s="74" t="str">
        <f t="shared" si="135"/>
        <v/>
      </c>
      <c r="U240" s="60"/>
      <c r="V240" s="80">
        <f>VLOOKUP(A240,'3'!A:C,3,FALSE)/100</f>
        <v>3.6000000000000004E-2</v>
      </c>
      <c r="W240" s="81">
        <f t="shared" si="150"/>
        <v>36</v>
      </c>
      <c r="X240" s="82" t="str">
        <f t="shared" si="136"/>
        <v/>
      </c>
      <c r="Y240" s="81" t="str">
        <f t="shared" si="137"/>
        <v/>
      </c>
      <c r="Z240" s="82" t="str">
        <f t="shared" si="138"/>
        <v/>
      </c>
      <c r="AA240" s="81" t="str">
        <f t="shared" si="139"/>
        <v/>
      </c>
      <c r="AB240" s="60"/>
      <c r="AC240" s="87">
        <f>VLOOKUP(A240,'4'!A:E,4,FALSE)/100</f>
        <v>0.20300000000000001</v>
      </c>
      <c r="AD240" s="88">
        <f t="shared" si="157"/>
        <v>143</v>
      </c>
      <c r="AE240" s="89" t="str">
        <f t="shared" si="140"/>
        <v/>
      </c>
      <c r="AF240" s="88" t="str">
        <f t="shared" si="151"/>
        <v/>
      </c>
      <c r="AG240" s="89" t="str">
        <f t="shared" si="141"/>
        <v/>
      </c>
      <c r="AH240" s="88" t="str">
        <f t="shared" si="152"/>
        <v/>
      </c>
      <c r="AJ240" s="62">
        <f t="shared" si="153"/>
        <v>349</v>
      </c>
      <c r="AK240" s="59">
        <f t="shared" si="154"/>
        <v>76</v>
      </c>
      <c r="AM240" s="42" t="s">
        <v>169</v>
      </c>
      <c r="AN240" s="43" t="s">
        <v>363</v>
      </c>
      <c r="AO240" s="44">
        <v>22116</v>
      </c>
      <c r="AP240" s="44">
        <v>115300</v>
      </c>
      <c r="AQ240" s="40">
        <f t="shared" si="155"/>
        <v>0.19181266261925412</v>
      </c>
      <c r="AR240" s="46">
        <f t="shared" si="156"/>
        <v>9</v>
      </c>
      <c r="AS240" s="47" t="str">
        <f t="shared" si="142"/>
        <v/>
      </c>
      <c r="AT240" s="46" t="str">
        <f t="shared" si="143"/>
        <v/>
      </c>
      <c r="AU240" s="47" t="str">
        <f t="shared" si="144"/>
        <v/>
      </c>
      <c r="AV240" s="46" t="str">
        <f t="shared" si="145"/>
        <v/>
      </c>
      <c r="AX240" s="116" t="s">
        <v>363</v>
      </c>
      <c r="AY240" s="97">
        <v>118400</v>
      </c>
      <c r="AZ240" s="98">
        <v>100</v>
      </c>
      <c r="BA240" s="97">
        <v>76800</v>
      </c>
      <c r="BB240" s="98">
        <v>64.8</v>
      </c>
      <c r="BC240" s="187" t="b">
        <f t="shared" si="146"/>
        <v>1</v>
      </c>
    </row>
    <row r="241" spans="1:55" x14ac:dyDescent="0.2">
      <c r="A241" s="2" t="s">
        <v>744</v>
      </c>
      <c r="B241" s="2" t="str">
        <f>VLOOKUP(A241,'Auth Info'!A:B,2,FALSE)</f>
        <v>Gosport</v>
      </c>
      <c r="C241" s="14" t="str">
        <f>VLOOKUP($A241,'Auth Info'!$A:$G,3,FALSE)</f>
        <v>Hampshire</v>
      </c>
      <c r="D241" s="121" t="str">
        <f>VLOOKUP($A241,'Auth Info'!$A:$G,4,FALSE)</f>
        <v>LU</v>
      </c>
      <c r="E241" s="121" t="str">
        <f>VLOOKUP($A241,'Auth Info'!$A:$G,5,FALSE)</f>
        <v>U</v>
      </c>
      <c r="F241" s="14" t="str">
        <f>VLOOKUP($A241,'Auth Info'!$A:$G,6,FALSE)</f>
        <v>District</v>
      </c>
      <c r="G241" s="14" t="str">
        <f>VLOOKUP($A241,'Auth Info'!$A:$G,7,FALSE)</f>
        <v>Lower</v>
      </c>
      <c r="H241" s="65">
        <f>VLOOKUP(A241,'1'!F:H,2,FALSE)</f>
        <v>513.70000000000005</v>
      </c>
      <c r="I241" s="66">
        <f t="shared" si="147"/>
        <v>162</v>
      </c>
      <c r="J241" s="67" t="str">
        <f t="shared" si="128"/>
        <v/>
      </c>
      <c r="K241" s="66" t="str">
        <f t="shared" si="129"/>
        <v/>
      </c>
      <c r="L241" s="67" t="str">
        <f t="shared" si="130"/>
        <v/>
      </c>
      <c r="M241" s="66" t="str">
        <f t="shared" si="131"/>
        <v/>
      </c>
      <c r="N241" s="60"/>
      <c r="O241" s="189">
        <f t="shared" si="148"/>
        <v>0.63600000000000001</v>
      </c>
      <c r="P241" s="74">
        <f t="shared" si="149"/>
        <v>126</v>
      </c>
      <c r="Q241" s="75" t="str">
        <f t="shared" si="132"/>
        <v/>
      </c>
      <c r="R241" s="74" t="str">
        <f t="shared" si="133"/>
        <v/>
      </c>
      <c r="S241" s="75" t="str">
        <f t="shared" si="134"/>
        <v/>
      </c>
      <c r="T241" s="74" t="str">
        <f t="shared" si="135"/>
        <v/>
      </c>
      <c r="U241" s="60"/>
      <c r="V241" s="80">
        <f>VLOOKUP(A241,'3'!A:C,3,FALSE)/100</f>
        <v>2.8999999999999998E-2</v>
      </c>
      <c r="W241" s="81">
        <f t="shared" si="150"/>
        <v>69</v>
      </c>
      <c r="X241" s="82" t="str">
        <f t="shared" si="136"/>
        <v/>
      </c>
      <c r="Y241" s="81" t="str">
        <f t="shared" si="137"/>
        <v/>
      </c>
      <c r="Z241" s="82" t="str">
        <f t="shared" si="138"/>
        <v/>
      </c>
      <c r="AA241" s="81" t="str">
        <f t="shared" si="139"/>
        <v/>
      </c>
      <c r="AB241" s="60"/>
      <c r="AC241" s="87">
        <f>VLOOKUP(A241,'4'!A:E,4,FALSE)/100</f>
        <v>0.28699999999999998</v>
      </c>
      <c r="AD241" s="88">
        <f t="shared" si="157"/>
        <v>34</v>
      </c>
      <c r="AE241" s="89" t="str">
        <f t="shared" si="140"/>
        <v/>
      </c>
      <c r="AF241" s="88" t="str">
        <f t="shared" si="151"/>
        <v/>
      </c>
      <c r="AG241" s="89" t="str">
        <f t="shared" si="141"/>
        <v/>
      </c>
      <c r="AH241" s="88" t="str">
        <f t="shared" si="152"/>
        <v/>
      </c>
      <c r="AJ241" s="62">
        <f t="shared" si="153"/>
        <v>474</v>
      </c>
      <c r="AK241" s="59">
        <f t="shared" si="154"/>
        <v>141</v>
      </c>
      <c r="AM241" s="42" t="s">
        <v>169</v>
      </c>
      <c r="AN241" s="43" t="s">
        <v>304</v>
      </c>
      <c r="AO241" s="44">
        <v>7163</v>
      </c>
      <c r="AP241" s="44">
        <v>80000</v>
      </c>
      <c r="AQ241" s="40">
        <f t="shared" si="155"/>
        <v>8.9537500000000006E-2</v>
      </c>
      <c r="AR241" s="46">
        <f t="shared" si="156"/>
        <v>117</v>
      </c>
      <c r="AS241" s="47" t="str">
        <f t="shared" si="142"/>
        <v/>
      </c>
      <c r="AT241" s="46" t="str">
        <f t="shared" si="143"/>
        <v/>
      </c>
      <c r="AU241" s="47" t="str">
        <f t="shared" si="144"/>
        <v/>
      </c>
      <c r="AV241" s="46" t="str">
        <f t="shared" si="145"/>
        <v/>
      </c>
      <c r="AX241" s="116" t="s">
        <v>304</v>
      </c>
      <c r="AY241" s="97">
        <v>79900</v>
      </c>
      <c r="AZ241" s="98">
        <v>100</v>
      </c>
      <c r="BA241" s="97">
        <v>50800</v>
      </c>
      <c r="BB241" s="98">
        <v>63.6</v>
      </c>
      <c r="BC241" s="187" t="b">
        <f t="shared" si="146"/>
        <v>1</v>
      </c>
    </row>
    <row r="242" spans="1:55" x14ac:dyDescent="0.2">
      <c r="A242" s="2" t="s">
        <v>745</v>
      </c>
      <c r="B242" s="2" t="str">
        <f>VLOOKUP(A242,'Auth Info'!A:B,2,FALSE)</f>
        <v>Gravesham</v>
      </c>
      <c r="C242" s="14" t="str">
        <f>VLOOKUP($A242,'Auth Info'!$A:$G,3,FALSE)</f>
        <v>Kent</v>
      </c>
      <c r="D242" s="121" t="str">
        <f>VLOOKUP($A242,'Auth Info'!$A:$G,4,FALSE)</f>
        <v>MU</v>
      </c>
      <c r="E242" s="121" t="str">
        <f>VLOOKUP($A242,'Auth Info'!$A:$G,5,FALSE)</f>
        <v>U</v>
      </c>
      <c r="F242" s="14" t="str">
        <f>VLOOKUP($A242,'Auth Info'!$A:$G,6,FALSE)</f>
        <v>District</v>
      </c>
      <c r="G242" s="14" t="str">
        <f>VLOOKUP($A242,'Auth Info'!$A:$G,7,FALSE)</f>
        <v>Lower</v>
      </c>
      <c r="H242" s="65">
        <f>VLOOKUP(A242,'1'!F:H,2,FALSE)</f>
        <v>604.70000000000005</v>
      </c>
      <c r="I242" s="66">
        <f t="shared" si="147"/>
        <v>195</v>
      </c>
      <c r="J242" s="67" t="str">
        <f t="shared" si="128"/>
        <v/>
      </c>
      <c r="K242" s="66" t="str">
        <f t="shared" si="129"/>
        <v/>
      </c>
      <c r="L242" s="67" t="str">
        <f t="shared" si="130"/>
        <v/>
      </c>
      <c r="M242" s="66" t="str">
        <f t="shared" si="131"/>
        <v/>
      </c>
      <c r="N242" s="60"/>
      <c r="O242" s="189">
        <f t="shared" si="148"/>
        <v>0.63800000000000001</v>
      </c>
      <c r="P242" s="74">
        <f t="shared" si="149"/>
        <v>135</v>
      </c>
      <c r="Q242" s="75" t="str">
        <f t="shared" si="132"/>
        <v/>
      </c>
      <c r="R242" s="74" t="str">
        <f t="shared" si="133"/>
        <v/>
      </c>
      <c r="S242" s="75" t="str">
        <f t="shared" si="134"/>
        <v/>
      </c>
      <c r="T242" s="74" t="str">
        <f t="shared" si="135"/>
        <v/>
      </c>
      <c r="U242" s="60"/>
      <c r="V242" s="80">
        <f>VLOOKUP(A242,'3'!A:C,3,FALSE)/100</f>
        <v>4.0999999999999995E-2</v>
      </c>
      <c r="W242" s="81">
        <f t="shared" si="150"/>
        <v>16</v>
      </c>
      <c r="X242" s="82" t="str">
        <f t="shared" si="136"/>
        <v/>
      </c>
      <c r="Y242" s="81" t="str">
        <f t="shared" si="137"/>
        <v/>
      </c>
      <c r="Z242" s="82" t="str">
        <f t="shared" si="138"/>
        <v/>
      </c>
      <c r="AA242" s="81" t="str">
        <f t="shared" si="139"/>
        <v/>
      </c>
      <c r="AB242" s="60"/>
      <c r="AC242" s="87">
        <f>VLOOKUP(A242,'4'!A:E,4,FALSE)/100</f>
        <v>0.22</v>
      </c>
      <c r="AD242" s="88">
        <f t="shared" si="157"/>
        <v>115</v>
      </c>
      <c r="AE242" s="89" t="str">
        <f t="shared" si="140"/>
        <v/>
      </c>
      <c r="AF242" s="88" t="str">
        <f t="shared" si="151"/>
        <v/>
      </c>
      <c r="AG242" s="89" t="str">
        <f t="shared" si="141"/>
        <v/>
      </c>
      <c r="AH242" s="88" t="str">
        <f t="shared" si="152"/>
        <v/>
      </c>
      <c r="AJ242" s="62">
        <f t="shared" si="153"/>
        <v>490</v>
      </c>
      <c r="AK242" s="59">
        <f t="shared" si="154"/>
        <v>150</v>
      </c>
      <c r="AM242" s="42" t="s">
        <v>169</v>
      </c>
      <c r="AN242" s="43" t="s">
        <v>315</v>
      </c>
      <c r="AO242" s="44">
        <v>8103</v>
      </c>
      <c r="AP242" s="44">
        <v>98000</v>
      </c>
      <c r="AQ242" s="40">
        <f t="shared" si="155"/>
        <v>8.268367346938775E-2</v>
      </c>
      <c r="AR242" s="46">
        <f t="shared" si="156"/>
        <v>144</v>
      </c>
      <c r="AS242" s="47" t="str">
        <f t="shared" si="142"/>
        <v/>
      </c>
      <c r="AT242" s="46" t="str">
        <f t="shared" si="143"/>
        <v/>
      </c>
      <c r="AU242" s="47" t="str">
        <f t="shared" si="144"/>
        <v/>
      </c>
      <c r="AV242" s="46" t="str">
        <f t="shared" si="145"/>
        <v/>
      </c>
      <c r="AX242" s="116" t="s">
        <v>315</v>
      </c>
      <c r="AY242" s="97">
        <v>99600</v>
      </c>
      <c r="AZ242" s="98">
        <v>100</v>
      </c>
      <c r="BA242" s="97">
        <v>63500</v>
      </c>
      <c r="BB242" s="98">
        <v>63.8</v>
      </c>
      <c r="BC242" s="187" t="b">
        <f t="shared" si="146"/>
        <v>1</v>
      </c>
    </row>
    <row r="243" spans="1:55" x14ac:dyDescent="0.2">
      <c r="A243" s="2" t="s">
        <v>747</v>
      </c>
      <c r="B243" s="2" t="str">
        <f>VLOOKUP(A243,'Auth Info'!A:B,2,FALSE)</f>
        <v>Great Yarmouth</v>
      </c>
      <c r="C243" s="14" t="str">
        <f>VLOOKUP($A243,'Auth Info'!$A:$G,3,FALSE)</f>
        <v>Norfolk</v>
      </c>
      <c r="D243" s="121" t="str">
        <f>VLOOKUP($A243,'Auth Info'!$A:$G,4,FALSE)</f>
        <v>Significant Rural</v>
      </c>
      <c r="E243" s="121" t="str">
        <f>VLOOKUP($A243,'Auth Info'!$A:$G,5,FALSE)</f>
        <v>U</v>
      </c>
      <c r="F243" s="14" t="str">
        <f>VLOOKUP($A243,'Auth Info'!$A:$G,6,FALSE)</f>
        <v>District</v>
      </c>
      <c r="G243" s="14" t="str">
        <f>VLOOKUP($A243,'Auth Info'!$A:$G,7,FALSE)</f>
        <v>Lower</v>
      </c>
      <c r="H243" s="65">
        <f>VLOOKUP(A243,'1'!F:H,2,FALSE)</f>
        <v>470</v>
      </c>
      <c r="I243" s="66">
        <f t="shared" si="147"/>
        <v>105</v>
      </c>
      <c r="J243" s="67" t="str">
        <f t="shared" si="128"/>
        <v/>
      </c>
      <c r="K243" s="66" t="str">
        <f t="shared" si="129"/>
        <v/>
      </c>
      <c r="L243" s="67" t="str">
        <f t="shared" si="130"/>
        <v/>
      </c>
      <c r="M243" s="66" t="str">
        <f t="shared" si="131"/>
        <v/>
      </c>
      <c r="N243" s="60"/>
      <c r="O243" s="189">
        <f t="shared" si="148"/>
        <v>0.61699999999999999</v>
      </c>
      <c r="P243" s="74">
        <f t="shared" si="149"/>
        <v>68</v>
      </c>
      <c r="Q243" s="75" t="str">
        <f t="shared" si="132"/>
        <v/>
      </c>
      <c r="R243" s="74" t="str">
        <f t="shared" si="133"/>
        <v/>
      </c>
      <c r="S243" s="75" t="str">
        <f t="shared" si="134"/>
        <v/>
      </c>
      <c r="T243" s="74" t="str">
        <f t="shared" si="135"/>
        <v/>
      </c>
      <c r="U243" s="60"/>
      <c r="V243" s="80">
        <f>VLOOKUP(A243,'3'!A:C,3,FALSE)/100</f>
        <v>6.0999999999999999E-2</v>
      </c>
      <c r="W243" s="81">
        <f t="shared" si="150"/>
        <v>1</v>
      </c>
      <c r="X243" s="82" t="str">
        <f t="shared" si="136"/>
        <v/>
      </c>
      <c r="Y243" s="81" t="str">
        <f t="shared" si="137"/>
        <v/>
      </c>
      <c r="Z243" s="82" t="str">
        <f t="shared" si="138"/>
        <v/>
      </c>
      <c r="AA243" s="81" t="str">
        <f t="shared" si="139"/>
        <v/>
      </c>
      <c r="AB243" s="60"/>
      <c r="AC243" s="87">
        <f>VLOOKUP(A243,'4'!A:E,4,FALSE)/100</f>
        <v>0.20699999999999999</v>
      </c>
      <c r="AD243" s="88">
        <f t="shared" si="157"/>
        <v>137</v>
      </c>
      <c r="AE243" s="89" t="str">
        <f t="shared" si="140"/>
        <v/>
      </c>
      <c r="AF243" s="88" t="str">
        <f t="shared" si="151"/>
        <v/>
      </c>
      <c r="AG243" s="89" t="str">
        <f t="shared" si="141"/>
        <v/>
      </c>
      <c r="AH243" s="88" t="str">
        <f t="shared" si="152"/>
        <v/>
      </c>
      <c r="AJ243" s="62">
        <f t="shared" si="153"/>
        <v>231</v>
      </c>
      <c r="AK243" s="59">
        <f t="shared" si="154"/>
        <v>15</v>
      </c>
      <c r="AM243" s="42" t="s">
        <v>169</v>
      </c>
      <c r="AN243" s="43" t="s">
        <v>279</v>
      </c>
      <c r="AO243" s="44">
        <v>10717</v>
      </c>
      <c r="AP243" s="44">
        <v>94400</v>
      </c>
      <c r="AQ243" s="40">
        <f t="shared" si="155"/>
        <v>0.11352754237288136</v>
      </c>
      <c r="AR243" s="46">
        <f t="shared" si="156"/>
        <v>57</v>
      </c>
      <c r="AS243" s="47" t="str">
        <f t="shared" si="142"/>
        <v/>
      </c>
      <c r="AT243" s="46" t="str">
        <f t="shared" si="143"/>
        <v/>
      </c>
      <c r="AU243" s="47" t="str">
        <f t="shared" si="144"/>
        <v/>
      </c>
      <c r="AV243" s="46" t="str">
        <f t="shared" si="145"/>
        <v/>
      </c>
      <c r="AX243" s="116" t="s">
        <v>279</v>
      </c>
      <c r="AY243" s="97">
        <v>97200</v>
      </c>
      <c r="AZ243" s="98">
        <v>100</v>
      </c>
      <c r="BA243" s="97">
        <v>60000</v>
      </c>
      <c r="BB243" s="98">
        <v>61.7</v>
      </c>
      <c r="BC243" s="187" t="b">
        <f t="shared" si="146"/>
        <v>1</v>
      </c>
    </row>
    <row r="244" spans="1:55" x14ac:dyDescent="0.2">
      <c r="A244" s="2" t="s">
        <v>750</v>
      </c>
      <c r="B244" s="2" t="str">
        <f>VLOOKUP(A244,'Auth Info'!A:B,2,FALSE)</f>
        <v>Guildford</v>
      </c>
      <c r="C244" s="14" t="str">
        <f>VLOOKUP($A244,'Auth Info'!$A:$G,3,FALSE)</f>
        <v>Surrey</v>
      </c>
      <c r="D244" s="121" t="str">
        <f>VLOOKUP($A244,'Auth Info'!$A:$G,4,FALSE)</f>
        <v>Significant Rural</v>
      </c>
      <c r="E244" s="121" t="str">
        <f>VLOOKUP($A244,'Auth Info'!$A:$G,5,FALSE)</f>
        <v>U</v>
      </c>
      <c r="F244" s="14" t="str">
        <f>VLOOKUP($A244,'Auth Info'!$A:$G,6,FALSE)</f>
        <v>District</v>
      </c>
      <c r="G244" s="14" t="str">
        <f>VLOOKUP($A244,'Auth Info'!$A:$G,7,FALSE)</f>
        <v>Lower</v>
      </c>
      <c r="H244" s="65">
        <f>VLOOKUP(A244,'1'!F:H,2,FALSE)</f>
        <v>570.9</v>
      </c>
      <c r="I244" s="66">
        <f t="shared" si="147"/>
        <v>185</v>
      </c>
      <c r="J244" s="67" t="str">
        <f t="shared" si="128"/>
        <v/>
      </c>
      <c r="K244" s="66" t="str">
        <f t="shared" si="129"/>
        <v/>
      </c>
      <c r="L244" s="67" t="str">
        <f t="shared" si="130"/>
        <v/>
      </c>
      <c r="M244" s="66" t="str">
        <f t="shared" si="131"/>
        <v/>
      </c>
      <c r="N244" s="60"/>
      <c r="O244" s="189">
        <f t="shared" si="148"/>
        <v>0.67099999999999993</v>
      </c>
      <c r="P244" s="74">
        <f t="shared" si="149"/>
        <v>189</v>
      </c>
      <c r="Q244" s="75" t="str">
        <f t="shared" si="132"/>
        <v/>
      </c>
      <c r="R244" s="74" t="str">
        <f t="shared" si="133"/>
        <v/>
      </c>
      <c r="S244" s="75" t="str">
        <f t="shared" si="134"/>
        <v/>
      </c>
      <c r="T244" s="74" t="str">
        <f t="shared" si="135"/>
        <v/>
      </c>
      <c r="U244" s="60"/>
      <c r="V244" s="80">
        <f>VLOOKUP(A244,'3'!A:C,3,FALSE)/100</f>
        <v>1.8000000000000002E-2</v>
      </c>
      <c r="W244" s="81">
        <f t="shared" si="150"/>
        <v>160</v>
      </c>
      <c r="X244" s="82" t="str">
        <f t="shared" si="136"/>
        <v/>
      </c>
      <c r="Y244" s="81" t="str">
        <f t="shared" si="137"/>
        <v/>
      </c>
      <c r="Z244" s="82" t="str">
        <f t="shared" si="138"/>
        <v/>
      </c>
      <c r="AA244" s="81" t="str">
        <f t="shared" si="139"/>
        <v/>
      </c>
      <c r="AB244" s="60"/>
      <c r="AC244" s="87">
        <f>VLOOKUP(A244,'4'!A:E,4,FALSE)/100</f>
        <v>0.17</v>
      </c>
      <c r="AD244" s="88">
        <f t="shared" si="157"/>
        <v>178</v>
      </c>
      <c r="AE244" s="89" t="str">
        <f t="shared" si="140"/>
        <v/>
      </c>
      <c r="AF244" s="88" t="str">
        <f t="shared" si="151"/>
        <v/>
      </c>
      <c r="AG244" s="89" t="str">
        <f t="shared" si="141"/>
        <v/>
      </c>
      <c r="AH244" s="88" t="str">
        <f t="shared" si="152"/>
        <v/>
      </c>
      <c r="AJ244" s="62">
        <f t="shared" si="153"/>
        <v>553</v>
      </c>
      <c r="AK244" s="59">
        <f t="shared" si="154"/>
        <v>182</v>
      </c>
      <c r="AM244" s="42" t="s">
        <v>169</v>
      </c>
      <c r="AN244" s="43" t="s">
        <v>330</v>
      </c>
      <c r="AO244" s="44">
        <v>21609</v>
      </c>
      <c r="AP244" s="44">
        <v>135700</v>
      </c>
      <c r="AQ244" s="40">
        <f t="shared" si="155"/>
        <v>0.159240972733972</v>
      </c>
      <c r="AR244" s="46">
        <f t="shared" si="156"/>
        <v>19</v>
      </c>
      <c r="AS244" s="47" t="str">
        <f t="shared" si="142"/>
        <v/>
      </c>
      <c r="AT244" s="46" t="str">
        <f t="shared" si="143"/>
        <v/>
      </c>
      <c r="AU244" s="47" t="str">
        <f t="shared" si="144"/>
        <v/>
      </c>
      <c r="AV244" s="46" t="str">
        <f t="shared" si="145"/>
        <v/>
      </c>
      <c r="AX244" s="116" t="s">
        <v>330</v>
      </c>
      <c r="AY244" s="97">
        <v>137100</v>
      </c>
      <c r="AZ244" s="98">
        <v>100</v>
      </c>
      <c r="BA244" s="97">
        <v>91900</v>
      </c>
      <c r="BB244" s="98">
        <v>67.099999999999994</v>
      </c>
      <c r="BC244" s="187" t="b">
        <f t="shared" si="146"/>
        <v>1</v>
      </c>
    </row>
    <row r="245" spans="1:55" x14ac:dyDescent="0.2">
      <c r="A245" s="2" t="s">
        <v>757</v>
      </c>
      <c r="B245" s="2" t="str">
        <f>VLOOKUP(A245,'Auth Info'!A:B,2,FALSE)</f>
        <v>Hambleton</v>
      </c>
      <c r="C245" s="14" t="str">
        <f>VLOOKUP($A245,'Auth Info'!$A:$G,3,FALSE)</f>
        <v>North Yorkshire</v>
      </c>
      <c r="D245" s="121" t="str">
        <f>VLOOKUP($A245,'Auth Info'!$A:$G,4,FALSE)</f>
        <v>Rural-80</v>
      </c>
      <c r="E245" s="121" t="str">
        <f>VLOOKUP($A245,'Auth Info'!$A:$G,5,FALSE)</f>
        <v>Predominantly Rural</v>
      </c>
      <c r="F245" s="14" t="str">
        <f>VLOOKUP($A245,'Auth Info'!$A:$G,6,FALSE)</f>
        <v>District</v>
      </c>
      <c r="G245" s="14" t="str">
        <f>VLOOKUP($A245,'Auth Info'!$A:$G,7,FALSE)</f>
        <v>Lower</v>
      </c>
      <c r="H245" s="65">
        <f>VLOOKUP(A245,'1'!F:H,2,FALSE)</f>
        <v>468.9</v>
      </c>
      <c r="I245" s="66">
        <f t="shared" si="147"/>
        <v>101</v>
      </c>
      <c r="J245" s="67">
        <f t="shared" si="128"/>
        <v>468.9</v>
      </c>
      <c r="K245" s="66">
        <f t="shared" si="129"/>
        <v>34</v>
      </c>
      <c r="L245" s="67" t="str">
        <f t="shared" si="130"/>
        <v/>
      </c>
      <c r="M245" s="66" t="str">
        <f t="shared" si="131"/>
        <v/>
      </c>
      <c r="N245" s="60"/>
      <c r="O245" s="189">
        <f t="shared" si="148"/>
        <v>0.61399999999999999</v>
      </c>
      <c r="P245" s="74">
        <f t="shared" si="149"/>
        <v>59</v>
      </c>
      <c r="Q245" s="75">
        <f t="shared" si="132"/>
        <v>0.61399999999999999</v>
      </c>
      <c r="R245" s="74">
        <f t="shared" si="133"/>
        <v>27</v>
      </c>
      <c r="S245" s="75" t="str">
        <f t="shared" si="134"/>
        <v/>
      </c>
      <c r="T245" s="74" t="str">
        <f t="shared" si="135"/>
        <v/>
      </c>
      <c r="U245" s="60"/>
      <c r="V245" s="80">
        <f>VLOOKUP(A245,'3'!A:C,3,FALSE)/100</f>
        <v>2.1000000000000001E-2</v>
      </c>
      <c r="W245" s="81">
        <f t="shared" si="150"/>
        <v>129</v>
      </c>
      <c r="X245" s="82">
        <f t="shared" si="136"/>
        <v>2.1000000000000001E-2</v>
      </c>
      <c r="Y245" s="81">
        <f t="shared" si="137"/>
        <v>22</v>
      </c>
      <c r="Z245" s="82" t="str">
        <f t="shared" si="138"/>
        <v/>
      </c>
      <c r="AA245" s="81" t="str">
        <f t="shared" si="139"/>
        <v/>
      </c>
      <c r="AB245" s="60"/>
      <c r="AC245" s="87">
        <f>VLOOKUP(A245,'4'!A:E,4,FALSE)/100</f>
        <v>0.31900000000000001</v>
      </c>
      <c r="AD245" s="88">
        <f t="shared" si="157"/>
        <v>14</v>
      </c>
      <c r="AE245" s="89">
        <f t="shared" si="140"/>
        <v>0.31900000000000001</v>
      </c>
      <c r="AF245" s="88">
        <f t="shared" si="151"/>
        <v>3</v>
      </c>
      <c r="AG245" s="89" t="str">
        <f t="shared" si="141"/>
        <v/>
      </c>
      <c r="AH245" s="88" t="str">
        <f t="shared" si="152"/>
        <v/>
      </c>
      <c r="AJ245" s="62">
        <f t="shared" si="153"/>
        <v>321</v>
      </c>
      <c r="AK245" s="59">
        <f t="shared" si="154"/>
        <v>56</v>
      </c>
      <c r="AM245" s="42" t="s">
        <v>169</v>
      </c>
      <c r="AN245" s="43" t="s">
        <v>189</v>
      </c>
      <c r="AO245" s="44">
        <v>11364</v>
      </c>
      <c r="AP245" s="44">
        <v>87100</v>
      </c>
      <c r="AQ245" s="40">
        <f t="shared" si="155"/>
        <v>0.13047072330654419</v>
      </c>
      <c r="AR245" s="46">
        <f t="shared" si="156"/>
        <v>32</v>
      </c>
      <c r="AS245" s="47">
        <f t="shared" si="142"/>
        <v>0.13047072330654419</v>
      </c>
      <c r="AT245" s="46">
        <f t="shared" si="143"/>
        <v>4</v>
      </c>
      <c r="AU245" s="47" t="str">
        <f t="shared" si="144"/>
        <v/>
      </c>
      <c r="AV245" s="46" t="str">
        <f t="shared" si="145"/>
        <v/>
      </c>
      <c r="AX245" s="116" t="s">
        <v>189</v>
      </c>
      <c r="AY245" s="97">
        <v>87600</v>
      </c>
      <c r="AZ245" s="98">
        <v>100</v>
      </c>
      <c r="BA245" s="97">
        <v>53700</v>
      </c>
      <c r="BB245" s="98">
        <v>61.4</v>
      </c>
      <c r="BC245" s="187" t="b">
        <f t="shared" si="146"/>
        <v>1</v>
      </c>
    </row>
    <row r="246" spans="1:55" x14ac:dyDescent="0.2">
      <c r="A246" s="2" t="s">
        <v>761</v>
      </c>
      <c r="B246" s="2" t="str">
        <f>VLOOKUP(A246,'Auth Info'!A:B,2,FALSE)</f>
        <v>Harborough</v>
      </c>
      <c r="C246" s="14" t="str">
        <f>VLOOKUP($A246,'Auth Info'!$A:$G,3,FALSE)</f>
        <v>Leicestershire</v>
      </c>
      <c r="D246" s="121" t="str">
        <f>VLOOKUP($A246,'Auth Info'!$A:$G,4,FALSE)</f>
        <v>Rural-80</v>
      </c>
      <c r="E246" s="121" t="str">
        <f>VLOOKUP($A246,'Auth Info'!$A:$G,5,FALSE)</f>
        <v>Predominantly Rural</v>
      </c>
      <c r="F246" s="14" t="str">
        <f>VLOOKUP($A246,'Auth Info'!$A:$G,6,FALSE)</f>
        <v>District</v>
      </c>
      <c r="G246" s="14" t="str">
        <f>VLOOKUP($A246,'Auth Info'!$A:$G,7,FALSE)</f>
        <v>Lower</v>
      </c>
      <c r="H246" s="65">
        <f>VLOOKUP(A246,'1'!F:H,2,FALSE)</f>
        <v>461.1</v>
      </c>
      <c r="I246" s="66">
        <f t="shared" si="147"/>
        <v>87</v>
      </c>
      <c r="J246" s="67">
        <f t="shared" si="128"/>
        <v>461.1</v>
      </c>
      <c r="K246" s="66">
        <f t="shared" si="129"/>
        <v>30</v>
      </c>
      <c r="L246" s="67" t="str">
        <f t="shared" si="130"/>
        <v/>
      </c>
      <c r="M246" s="66" t="str">
        <f t="shared" si="131"/>
        <v/>
      </c>
      <c r="N246" s="60"/>
      <c r="O246" s="189">
        <f t="shared" si="148"/>
        <v>0.621</v>
      </c>
      <c r="P246" s="74">
        <f t="shared" si="149"/>
        <v>80</v>
      </c>
      <c r="Q246" s="75">
        <f t="shared" si="132"/>
        <v>0.621</v>
      </c>
      <c r="R246" s="74">
        <f t="shared" si="133"/>
        <v>35</v>
      </c>
      <c r="S246" s="75" t="str">
        <f t="shared" si="134"/>
        <v/>
      </c>
      <c r="T246" s="74" t="str">
        <f t="shared" si="135"/>
        <v/>
      </c>
      <c r="U246" s="60"/>
      <c r="V246" s="80">
        <f>VLOOKUP(A246,'3'!A:C,3,FALSE)/100</f>
        <v>1.6E-2</v>
      </c>
      <c r="W246" s="81">
        <f t="shared" si="150"/>
        <v>177</v>
      </c>
      <c r="X246" s="82">
        <f t="shared" si="136"/>
        <v>1.6E-2</v>
      </c>
      <c r="Y246" s="81">
        <f t="shared" si="137"/>
        <v>38</v>
      </c>
      <c r="Z246" s="82" t="str">
        <f t="shared" si="138"/>
        <v/>
      </c>
      <c r="AA246" s="81" t="str">
        <f t="shared" si="139"/>
        <v/>
      </c>
      <c r="AB246" s="60"/>
      <c r="AC246" s="87">
        <f>VLOOKUP(A246,'4'!A:E,4,FALSE)/100</f>
        <v>0.17300000000000001</v>
      </c>
      <c r="AD246" s="88">
        <f t="shared" si="157"/>
        <v>176</v>
      </c>
      <c r="AE246" s="89">
        <f t="shared" si="140"/>
        <v>0.17300000000000001</v>
      </c>
      <c r="AF246" s="88">
        <f t="shared" si="151"/>
        <v>43</v>
      </c>
      <c r="AG246" s="89" t="str">
        <f t="shared" si="141"/>
        <v/>
      </c>
      <c r="AH246" s="88" t="str">
        <f t="shared" si="152"/>
        <v/>
      </c>
      <c r="AJ246" s="62">
        <f t="shared" si="153"/>
        <v>527</v>
      </c>
      <c r="AK246" s="59">
        <f t="shared" si="154"/>
        <v>164</v>
      </c>
      <c r="AM246" s="42" t="s">
        <v>169</v>
      </c>
      <c r="AN246" s="43" t="s">
        <v>205</v>
      </c>
      <c r="AO246" s="44">
        <v>5622</v>
      </c>
      <c r="AP246" s="44">
        <v>82800</v>
      </c>
      <c r="AQ246" s="40">
        <f t="shared" si="155"/>
        <v>6.7898550724637685E-2</v>
      </c>
      <c r="AR246" s="46">
        <f t="shared" si="156"/>
        <v>183</v>
      </c>
      <c r="AS246" s="47">
        <f t="shared" si="142"/>
        <v>6.7898550724637685E-2</v>
      </c>
      <c r="AT246" s="46">
        <f t="shared" si="143"/>
        <v>45</v>
      </c>
      <c r="AU246" s="47" t="str">
        <f t="shared" si="144"/>
        <v/>
      </c>
      <c r="AV246" s="46" t="str">
        <f t="shared" si="145"/>
        <v/>
      </c>
      <c r="AX246" s="116" t="s">
        <v>205</v>
      </c>
      <c r="AY246" s="97">
        <v>84000</v>
      </c>
      <c r="AZ246" s="98">
        <v>100</v>
      </c>
      <c r="BA246" s="97">
        <v>52200</v>
      </c>
      <c r="BB246" s="98">
        <v>62.1</v>
      </c>
      <c r="BC246" s="187" t="b">
        <f t="shared" si="146"/>
        <v>1</v>
      </c>
    </row>
    <row r="247" spans="1:55" x14ac:dyDescent="0.2">
      <c r="A247" s="2" t="s">
        <v>764</v>
      </c>
      <c r="B247" s="2" t="str">
        <f>VLOOKUP(A247,'Auth Info'!A:B,2,FALSE)</f>
        <v>Harlow</v>
      </c>
      <c r="C247" s="14" t="str">
        <f>VLOOKUP($A247,'Auth Info'!$A:$G,3,FALSE)</f>
        <v>Essex</v>
      </c>
      <c r="D247" s="121" t="str">
        <f>VLOOKUP($A247,'Auth Info'!$A:$G,4,FALSE)</f>
        <v>OU</v>
      </c>
      <c r="E247" s="121" t="str">
        <f>VLOOKUP($A247,'Auth Info'!$A:$G,5,FALSE)</f>
        <v>U</v>
      </c>
      <c r="F247" s="14" t="str">
        <f>VLOOKUP($A247,'Auth Info'!$A:$G,6,FALSE)</f>
        <v>District</v>
      </c>
      <c r="G247" s="14" t="str">
        <f>VLOOKUP($A247,'Auth Info'!$A:$G,7,FALSE)</f>
        <v>Lower</v>
      </c>
      <c r="H247" s="65">
        <f>VLOOKUP(A247,'1'!F:H,2,FALSE)</f>
        <v>553</v>
      </c>
      <c r="I247" s="66">
        <f t="shared" si="147"/>
        <v>179</v>
      </c>
      <c r="J247" s="67" t="str">
        <f t="shared" si="128"/>
        <v/>
      </c>
      <c r="K247" s="66" t="str">
        <f t="shared" si="129"/>
        <v/>
      </c>
      <c r="L247" s="67" t="str">
        <f t="shared" si="130"/>
        <v/>
      </c>
      <c r="M247" s="66" t="str">
        <f t="shared" si="131"/>
        <v/>
      </c>
      <c r="N247" s="60"/>
      <c r="O247" s="189">
        <f t="shared" si="148"/>
        <v>0.64700000000000002</v>
      </c>
      <c r="P247" s="74">
        <f t="shared" si="149"/>
        <v>163</v>
      </c>
      <c r="Q247" s="75" t="str">
        <f t="shared" si="132"/>
        <v/>
      </c>
      <c r="R247" s="74" t="str">
        <f t="shared" si="133"/>
        <v/>
      </c>
      <c r="S247" s="75" t="str">
        <f t="shared" si="134"/>
        <v/>
      </c>
      <c r="T247" s="74" t="str">
        <f t="shared" si="135"/>
        <v/>
      </c>
      <c r="U247" s="60"/>
      <c r="V247" s="80">
        <f>VLOOKUP(A247,'3'!A:C,3,FALSE)/100</f>
        <v>4.4999999999999998E-2</v>
      </c>
      <c r="W247" s="81">
        <f t="shared" si="150"/>
        <v>7</v>
      </c>
      <c r="X247" s="82" t="str">
        <f t="shared" si="136"/>
        <v/>
      </c>
      <c r="Y247" s="81" t="str">
        <f t="shared" si="137"/>
        <v/>
      </c>
      <c r="Z247" s="82" t="str">
        <f t="shared" si="138"/>
        <v/>
      </c>
      <c r="AA247" s="81" t="str">
        <f t="shared" si="139"/>
        <v/>
      </c>
      <c r="AB247" s="60"/>
      <c r="AC247" s="87">
        <f>VLOOKUP(A247,'4'!A:E,4,FALSE)/100</f>
        <v>0.29299999999999998</v>
      </c>
      <c r="AD247" s="88">
        <f t="shared" si="157"/>
        <v>29</v>
      </c>
      <c r="AE247" s="89" t="str">
        <f t="shared" si="140"/>
        <v/>
      </c>
      <c r="AF247" s="88" t="str">
        <f t="shared" si="151"/>
        <v/>
      </c>
      <c r="AG247" s="89" t="str">
        <f t="shared" si="141"/>
        <v/>
      </c>
      <c r="AH247" s="88" t="str">
        <f t="shared" si="152"/>
        <v/>
      </c>
      <c r="AJ247" s="62">
        <f t="shared" si="153"/>
        <v>385</v>
      </c>
      <c r="AK247" s="59">
        <f t="shared" si="154"/>
        <v>95</v>
      </c>
      <c r="AM247" s="42" t="s">
        <v>169</v>
      </c>
      <c r="AN247" s="43" t="s">
        <v>262</v>
      </c>
      <c r="AO247" s="44">
        <v>9952</v>
      </c>
      <c r="AP247" s="44">
        <v>79000</v>
      </c>
      <c r="AQ247" s="40">
        <f t="shared" si="155"/>
        <v>0.1259746835443038</v>
      </c>
      <c r="AR247" s="46">
        <f t="shared" si="156"/>
        <v>36</v>
      </c>
      <c r="AS247" s="47" t="str">
        <f t="shared" si="142"/>
        <v/>
      </c>
      <c r="AT247" s="46" t="str">
        <f t="shared" si="143"/>
        <v/>
      </c>
      <c r="AU247" s="47" t="str">
        <f t="shared" si="144"/>
        <v/>
      </c>
      <c r="AV247" s="46" t="str">
        <f t="shared" si="145"/>
        <v/>
      </c>
      <c r="AX247" s="116" t="s">
        <v>262</v>
      </c>
      <c r="AY247" s="97">
        <v>81700</v>
      </c>
      <c r="AZ247" s="98">
        <v>100</v>
      </c>
      <c r="BA247" s="97">
        <v>52800</v>
      </c>
      <c r="BB247" s="98">
        <v>64.7</v>
      </c>
      <c r="BC247" s="187" t="b">
        <f t="shared" si="146"/>
        <v>1</v>
      </c>
    </row>
    <row r="248" spans="1:55" x14ac:dyDescent="0.2">
      <c r="A248" s="2" t="s">
        <v>765</v>
      </c>
      <c r="B248" s="2" t="str">
        <f>VLOOKUP(A248,'Auth Info'!A:B,2,FALSE)</f>
        <v>Harrogate</v>
      </c>
      <c r="C248" s="14" t="str">
        <f>VLOOKUP($A248,'Auth Info'!$A:$G,3,FALSE)</f>
        <v>North Yorkshire</v>
      </c>
      <c r="D248" s="121" t="str">
        <f>VLOOKUP($A248,'Auth Info'!$A:$G,4,FALSE)</f>
        <v>Significant Rural</v>
      </c>
      <c r="E248" s="121" t="str">
        <f>VLOOKUP($A248,'Auth Info'!$A:$G,5,FALSE)</f>
        <v>U</v>
      </c>
      <c r="F248" s="14" t="str">
        <f>VLOOKUP($A248,'Auth Info'!$A:$G,6,FALSE)</f>
        <v>District</v>
      </c>
      <c r="G248" s="14" t="str">
        <f>VLOOKUP($A248,'Auth Info'!$A:$G,7,FALSE)</f>
        <v>Lower</v>
      </c>
      <c r="H248" s="65">
        <f>VLOOKUP(A248,'1'!F:H,2,FALSE)</f>
        <v>450.4</v>
      </c>
      <c r="I248" s="66">
        <f t="shared" si="147"/>
        <v>76</v>
      </c>
      <c r="J248" s="67" t="str">
        <f t="shared" si="128"/>
        <v/>
      </c>
      <c r="K248" s="66" t="str">
        <f t="shared" si="129"/>
        <v/>
      </c>
      <c r="L248" s="67" t="str">
        <f t="shared" si="130"/>
        <v/>
      </c>
      <c r="M248" s="66" t="str">
        <f t="shared" si="131"/>
        <v/>
      </c>
      <c r="N248" s="60"/>
      <c r="O248" s="189">
        <f t="shared" si="148"/>
        <v>0.629</v>
      </c>
      <c r="P248" s="74">
        <f t="shared" si="149"/>
        <v>102</v>
      </c>
      <c r="Q248" s="75" t="str">
        <f t="shared" si="132"/>
        <v/>
      </c>
      <c r="R248" s="74" t="str">
        <f t="shared" si="133"/>
        <v/>
      </c>
      <c r="S248" s="75" t="str">
        <f t="shared" si="134"/>
        <v/>
      </c>
      <c r="T248" s="74" t="str">
        <f t="shared" si="135"/>
        <v/>
      </c>
      <c r="U248" s="60"/>
      <c r="V248" s="80">
        <f>VLOOKUP(A248,'3'!A:C,3,FALSE)/100</f>
        <v>0.02</v>
      </c>
      <c r="W248" s="81">
        <f t="shared" si="150"/>
        <v>142</v>
      </c>
      <c r="X248" s="82" t="str">
        <f t="shared" si="136"/>
        <v/>
      </c>
      <c r="Y248" s="81" t="str">
        <f t="shared" si="137"/>
        <v/>
      </c>
      <c r="Z248" s="82" t="str">
        <f t="shared" si="138"/>
        <v/>
      </c>
      <c r="AA248" s="81" t="str">
        <f t="shared" si="139"/>
        <v/>
      </c>
      <c r="AB248" s="60"/>
      <c r="AC248" s="87">
        <f>VLOOKUP(A248,'4'!A:E,4,FALSE)/100</f>
        <v>0.22600000000000001</v>
      </c>
      <c r="AD248" s="88">
        <f t="shared" si="157"/>
        <v>107</v>
      </c>
      <c r="AE248" s="89" t="str">
        <f t="shared" si="140"/>
        <v/>
      </c>
      <c r="AF248" s="88" t="str">
        <f t="shared" si="151"/>
        <v/>
      </c>
      <c r="AG248" s="89" t="str">
        <f t="shared" si="141"/>
        <v/>
      </c>
      <c r="AH248" s="88" t="str">
        <f t="shared" si="152"/>
        <v/>
      </c>
      <c r="AJ248" s="62">
        <f t="shared" si="153"/>
        <v>394</v>
      </c>
      <c r="AK248" s="59">
        <f t="shared" si="154"/>
        <v>103</v>
      </c>
      <c r="AM248" s="42" t="s">
        <v>169</v>
      </c>
      <c r="AN248" s="43" t="s">
        <v>190</v>
      </c>
      <c r="AO248" s="44">
        <v>17197</v>
      </c>
      <c r="AP248" s="44">
        <v>160500</v>
      </c>
      <c r="AQ248" s="40">
        <f t="shared" si="155"/>
        <v>0.10714641744548287</v>
      </c>
      <c r="AR248" s="46">
        <f t="shared" si="156"/>
        <v>74</v>
      </c>
      <c r="AS248" s="47" t="str">
        <f t="shared" si="142"/>
        <v/>
      </c>
      <c r="AT248" s="46" t="str">
        <f t="shared" si="143"/>
        <v/>
      </c>
      <c r="AU248" s="47" t="str">
        <f t="shared" si="144"/>
        <v/>
      </c>
      <c r="AV248" s="46" t="str">
        <f t="shared" si="145"/>
        <v/>
      </c>
      <c r="AX248" s="116" t="s">
        <v>190</v>
      </c>
      <c r="AY248" s="97">
        <v>158700</v>
      </c>
      <c r="AZ248" s="98">
        <v>100</v>
      </c>
      <c r="BA248" s="97">
        <v>99700</v>
      </c>
      <c r="BB248" s="98">
        <v>62.9</v>
      </c>
      <c r="BC248" s="187" t="b">
        <f t="shared" si="146"/>
        <v>1</v>
      </c>
    </row>
    <row r="249" spans="1:55" x14ac:dyDescent="0.2">
      <c r="A249" s="2" t="s">
        <v>768</v>
      </c>
      <c r="B249" s="2" t="str">
        <f>VLOOKUP(A249,'Auth Info'!A:B,2,FALSE)</f>
        <v>Hart</v>
      </c>
      <c r="C249" s="14" t="str">
        <f>VLOOKUP($A249,'Auth Info'!$A:$G,3,FALSE)</f>
        <v>Hampshire</v>
      </c>
      <c r="D249" s="121" t="str">
        <f>VLOOKUP($A249,'Auth Info'!$A:$G,4,FALSE)</f>
        <v>Significant Rural</v>
      </c>
      <c r="E249" s="121" t="str">
        <f>VLOOKUP($A249,'Auth Info'!$A:$G,5,FALSE)</f>
        <v>U</v>
      </c>
      <c r="F249" s="14" t="str">
        <f>VLOOKUP($A249,'Auth Info'!$A:$G,6,FALSE)</f>
        <v>District</v>
      </c>
      <c r="G249" s="14" t="str">
        <f>VLOOKUP($A249,'Auth Info'!$A:$G,7,FALSE)</f>
        <v>Lower</v>
      </c>
      <c r="H249" s="65">
        <f>VLOOKUP(A249,'1'!F:H,2,FALSE)</f>
        <v>606.79999999999995</v>
      </c>
      <c r="I249" s="66">
        <f t="shared" si="147"/>
        <v>196</v>
      </c>
      <c r="J249" s="67" t="str">
        <f t="shared" si="128"/>
        <v/>
      </c>
      <c r="K249" s="66" t="str">
        <f t="shared" si="129"/>
        <v/>
      </c>
      <c r="L249" s="67" t="str">
        <f t="shared" si="130"/>
        <v/>
      </c>
      <c r="M249" s="66" t="str">
        <f t="shared" si="131"/>
        <v/>
      </c>
      <c r="N249" s="60"/>
      <c r="O249" s="189">
        <f t="shared" si="148"/>
        <v>0.63900000000000001</v>
      </c>
      <c r="P249" s="74">
        <f t="shared" si="149"/>
        <v>138</v>
      </c>
      <c r="Q249" s="75" t="str">
        <f t="shared" si="132"/>
        <v/>
      </c>
      <c r="R249" s="74" t="str">
        <f t="shared" si="133"/>
        <v/>
      </c>
      <c r="S249" s="75" t="str">
        <f t="shared" si="134"/>
        <v/>
      </c>
      <c r="T249" s="74" t="str">
        <f t="shared" si="135"/>
        <v/>
      </c>
      <c r="U249" s="60"/>
      <c r="V249" s="80">
        <f>VLOOKUP(A249,'3'!A:C,3,FALSE)/100</f>
        <v>1.3000000000000001E-2</v>
      </c>
      <c r="W249" s="81">
        <f t="shared" si="150"/>
        <v>198</v>
      </c>
      <c r="X249" s="82" t="str">
        <f t="shared" si="136"/>
        <v/>
      </c>
      <c r="Y249" s="81" t="str">
        <f t="shared" si="137"/>
        <v/>
      </c>
      <c r="Z249" s="82" t="str">
        <f t="shared" si="138"/>
        <v/>
      </c>
      <c r="AA249" s="81" t="str">
        <f t="shared" si="139"/>
        <v/>
      </c>
      <c r="AB249" s="60"/>
      <c r="AC249" s="87">
        <f>VLOOKUP(A249,'4'!A:E,4,FALSE)/100</f>
        <v>0.157</v>
      </c>
      <c r="AD249" s="88">
        <f t="shared" si="157"/>
        <v>185</v>
      </c>
      <c r="AE249" s="89" t="str">
        <f t="shared" si="140"/>
        <v/>
      </c>
      <c r="AF249" s="88" t="str">
        <f t="shared" si="151"/>
        <v/>
      </c>
      <c r="AG249" s="89" t="str">
        <f t="shared" si="141"/>
        <v/>
      </c>
      <c r="AH249" s="88" t="str">
        <f t="shared" si="152"/>
        <v/>
      </c>
      <c r="AJ249" s="62">
        <f t="shared" si="153"/>
        <v>717</v>
      </c>
      <c r="AK249" s="59">
        <f t="shared" si="154"/>
        <v>201</v>
      </c>
      <c r="AM249" s="42" t="s">
        <v>169</v>
      </c>
      <c r="AN249" s="43" t="s">
        <v>305</v>
      </c>
      <c r="AO249" s="44">
        <v>6141</v>
      </c>
      <c r="AP249" s="44">
        <v>90600</v>
      </c>
      <c r="AQ249" s="40">
        <f t="shared" si="155"/>
        <v>6.7781456953642377E-2</v>
      </c>
      <c r="AR249" s="46">
        <f t="shared" si="156"/>
        <v>185</v>
      </c>
      <c r="AS249" s="47" t="str">
        <f t="shared" si="142"/>
        <v/>
      </c>
      <c r="AT249" s="46" t="str">
        <f t="shared" si="143"/>
        <v/>
      </c>
      <c r="AU249" s="47" t="str">
        <f t="shared" si="144"/>
        <v/>
      </c>
      <c r="AV249" s="46" t="str">
        <f t="shared" si="145"/>
        <v/>
      </c>
      <c r="AX249" s="116" t="s">
        <v>305</v>
      </c>
      <c r="AY249" s="97">
        <v>91200</v>
      </c>
      <c r="AZ249" s="98">
        <v>100</v>
      </c>
      <c r="BA249" s="97">
        <v>58300</v>
      </c>
      <c r="BB249" s="98">
        <v>63.9</v>
      </c>
      <c r="BC249" s="187" t="b">
        <f t="shared" si="146"/>
        <v>1</v>
      </c>
    </row>
    <row r="250" spans="1:55" x14ac:dyDescent="0.2">
      <c r="A250" s="2" t="s">
        <v>771</v>
      </c>
      <c r="B250" s="2" t="str">
        <f>VLOOKUP(A250,'Auth Info'!A:B,2,FALSE)</f>
        <v>Hastings</v>
      </c>
      <c r="C250" s="14" t="str">
        <f>VLOOKUP($A250,'Auth Info'!$A:$G,3,FALSE)</f>
        <v>East Sussex</v>
      </c>
      <c r="D250" s="121" t="str">
        <f>VLOOKUP($A250,'Auth Info'!$A:$G,4,FALSE)</f>
        <v>OU</v>
      </c>
      <c r="E250" s="121" t="str">
        <f>VLOOKUP($A250,'Auth Info'!$A:$G,5,FALSE)</f>
        <v>U</v>
      </c>
      <c r="F250" s="14" t="str">
        <f>VLOOKUP($A250,'Auth Info'!$A:$G,6,FALSE)</f>
        <v>District</v>
      </c>
      <c r="G250" s="14" t="str">
        <f>VLOOKUP($A250,'Auth Info'!$A:$G,7,FALSE)</f>
        <v>Lower</v>
      </c>
      <c r="H250" s="65">
        <f>VLOOKUP(A250,'1'!F:H,2,FALSE)</f>
        <v>432.5</v>
      </c>
      <c r="I250" s="66">
        <f t="shared" si="147"/>
        <v>50</v>
      </c>
      <c r="J250" s="67" t="str">
        <f t="shared" si="128"/>
        <v/>
      </c>
      <c r="K250" s="66" t="str">
        <f t="shared" si="129"/>
        <v/>
      </c>
      <c r="L250" s="67" t="str">
        <f t="shared" si="130"/>
        <v/>
      </c>
      <c r="M250" s="66" t="str">
        <f t="shared" si="131"/>
        <v/>
      </c>
      <c r="N250" s="60"/>
      <c r="O250" s="189">
        <f t="shared" si="148"/>
        <v>0.63100000000000001</v>
      </c>
      <c r="P250" s="74">
        <f t="shared" si="149"/>
        <v>107</v>
      </c>
      <c r="Q250" s="75" t="str">
        <f t="shared" si="132"/>
        <v/>
      </c>
      <c r="R250" s="74" t="str">
        <f t="shared" si="133"/>
        <v/>
      </c>
      <c r="S250" s="75" t="str">
        <f t="shared" si="134"/>
        <v/>
      </c>
      <c r="T250" s="74" t="str">
        <f t="shared" si="135"/>
        <v/>
      </c>
      <c r="U250" s="60"/>
      <c r="V250" s="80">
        <f>VLOOKUP(A250,'3'!A:C,3,FALSE)/100</f>
        <v>5.7000000000000002E-2</v>
      </c>
      <c r="W250" s="81">
        <f t="shared" si="150"/>
        <v>2</v>
      </c>
      <c r="X250" s="82" t="str">
        <f t="shared" si="136"/>
        <v/>
      </c>
      <c r="Y250" s="81" t="str">
        <f t="shared" si="137"/>
        <v/>
      </c>
      <c r="Z250" s="82" t="str">
        <f t="shared" si="138"/>
        <v/>
      </c>
      <c r="AA250" s="81" t="str">
        <f t="shared" si="139"/>
        <v/>
      </c>
      <c r="AB250" s="60"/>
      <c r="AC250" s="87">
        <f>VLOOKUP(A250,'4'!A:E,4,FALSE)/100</f>
        <v>0.24199999999999999</v>
      </c>
      <c r="AD250" s="88">
        <f t="shared" si="157"/>
        <v>79</v>
      </c>
      <c r="AE250" s="89" t="str">
        <f t="shared" si="140"/>
        <v/>
      </c>
      <c r="AF250" s="88" t="str">
        <f t="shared" si="151"/>
        <v/>
      </c>
      <c r="AG250" s="89" t="str">
        <f t="shared" si="141"/>
        <v/>
      </c>
      <c r="AH250" s="88" t="str">
        <f t="shared" si="152"/>
        <v/>
      </c>
      <c r="AJ250" s="62">
        <f t="shared" si="153"/>
        <v>184</v>
      </c>
      <c r="AK250" s="59">
        <f t="shared" si="154"/>
        <v>5</v>
      </c>
      <c r="AM250" s="42" t="s">
        <v>169</v>
      </c>
      <c r="AN250" s="43" t="s">
        <v>296</v>
      </c>
      <c r="AO250" s="44">
        <v>12359</v>
      </c>
      <c r="AP250" s="44">
        <v>86400</v>
      </c>
      <c r="AQ250" s="40">
        <f t="shared" si="155"/>
        <v>0.14304398148148148</v>
      </c>
      <c r="AR250" s="46">
        <f t="shared" si="156"/>
        <v>25</v>
      </c>
      <c r="AS250" s="47" t="str">
        <f t="shared" si="142"/>
        <v/>
      </c>
      <c r="AT250" s="46" t="str">
        <f t="shared" si="143"/>
        <v/>
      </c>
      <c r="AU250" s="47" t="str">
        <f t="shared" si="144"/>
        <v/>
      </c>
      <c r="AV250" s="46" t="str">
        <f t="shared" si="145"/>
        <v/>
      </c>
      <c r="AX250" s="116" t="s">
        <v>296</v>
      </c>
      <c r="AY250" s="97">
        <v>87200</v>
      </c>
      <c r="AZ250" s="98">
        <v>100</v>
      </c>
      <c r="BA250" s="97">
        <v>55000</v>
      </c>
      <c r="BB250" s="98">
        <v>63.1</v>
      </c>
      <c r="BC250" s="187" t="b">
        <f t="shared" si="146"/>
        <v>1</v>
      </c>
    </row>
    <row r="251" spans="1:55" x14ac:dyDescent="0.2">
      <c r="A251" s="2" t="s">
        <v>772</v>
      </c>
      <c r="B251" s="2" t="str">
        <f>VLOOKUP(A251,'Auth Info'!A:B,2,FALSE)</f>
        <v>Havant</v>
      </c>
      <c r="C251" s="14" t="str">
        <f>VLOOKUP($A251,'Auth Info'!$A:$G,3,FALSE)</f>
        <v>Hampshire</v>
      </c>
      <c r="D251" s="121" t="str">
        <f>VLOOKUP($A251,'Auth Info'!$A:$G,4,FALSE)</f>
        <v>LU</v>
      </c>
      <c r="E251" s="121" t="str">
        <f>VLOOKUP($A251,'Auth Info'!$A:$G,5,FALSE)</f>
        <v>U</v>
      </c>
      <c r="F251" s="14" t="str">
        <f>VLOOKUP($A251,'Auth Info'!$A:$G,6,FALSE)</f>
        <v>District</v>
      </c>
      <c r="G251" s="14" t="str">
        <f>VLOOKUP($A251,'Auth Info'!$A:$G,7,FALSE)</f>
        <v>Lower</v>
      </c>
      <c r="H251" s="65">
        <f>VLOOKUP(A251,'1'!F:H,2,FALSE)</f>
        <v>509.7</v>
      </c>
      <c r="I251" s="66">
        <f t="shared" si="147"/>
        <v>153</v>
      </c>
      <c r="J251" s="67" t="str">
        <f t="shared" si="128"/>
        <v/>
      </c>
      <c r="K251" s="66" t="str">
        <f t="shared" si="129"/>
        <v/>
      </c>
      <c r="L251" s="67" t="str">
        <f t="shared" si="130"/>
        <v/>
      </c>
      <c r="M251" s="66" t="str">
        <f t="shared" si="131"/>
        <v/>
      </c>
      <c r="N251" s="60"/>
      <c r="O251" s="189">
        <f t="shared" si="148"/>
        <v>0.60499999999999998</v>
      </c>
      <c r="P251" s="74">
        <f t="shared" si="149"/>
        <v>35</v>
      </c>
      <c r="Q251" s="75" t="str">
        <f t="shared" si="132"/>
        <v/>
      </c>
      <c r="R251" s="74" t="str">
        <f t="shared" si="133"/>
        <v/>
      </c>
      <c r="S251" s="75" t="str">
        <f t="shared" si="134"/>
        <v/>
      </c>
      <c r="T251" s="74" t="str">
        <f t="shared" si="135"/>
        <v/>
      </c>
      <c r="U251" s="60"/>
      <c r="V251" s="80">
        <f>VLOOKUP(A251,'3'!A:C,3,FALSE)/100</f>
        <v>3.3000000000000002E-2</v>
      </c>
      <c r="W251" s="81">
        <f t="shared" si="150"/>
        <v>46</v>
      </c>
      <c r="X251" s="82" t="str">
        <f t="shared" si="136"/>
        <v/>
      </c>
      <c r="Y251" s="81" t="str">
        <f t="shared" si="137"/>
        <v/>
      </c>
      <c r="Z251" s="82" t="str">
        <f t="shared" si="138"/>
        <v/>
      </c>
      <c r="AA251" s="81" t="str">
        <f t="shared" si="139"/>
        <v/>
      </c>
      <c r="AB251" s="60"/>
      <c r="AC251" s="87">
        <f>VLOOKUP(A251,'4'!A:E,4,FALSE)/100</f>
        <v>0.21899999999999997</v>
      </c>
      <c r="AD251" s="88">
        <f t="shared" si="157"/>
        <v>117</v>
      </c>
      <c r="AE251" s="89" t="str">
        <f t="shared" si="140"/>
        <v/>
      </c>
      <c r="AF251" s="88" t="str">
        <f t="shared" si="151"/>
        <v/>
      </c>
      <c r="AG251" s="89" t="str">
        <f t="shared" si="141"/>
        <v/>
      </c>
      <c r="AH251" s="88" t="str">
        <f t="shared" si="152"/>
        <v/>
      </c>
      <c r="AJ251" s="62">
        <f t="shared" si="153"/>
        <v>388</v>
      </c>
      <c r="AK251" s="59">
        <f t="shared" si="154"/>
        <v>100</v>
      </c>
      <c r="AM251" s="42" t="s">
        <v>169</v>
      </c>
      <c r="AN251" s="43" t="s">
        <v>306</v>
      </c>
      <c r="AO251" s="44">
        <v>9440</v>
      </c>
      <c r="AP251" s="44">
        <v>117600</v>
      </c>
      <c r="AQ251" s="40">
        <f t="shared" si="155"/>
        <v>8.0272108843537415E-2</v>
      </c>
      <c r="AR251" s="46">
        <f t="shared" si="156"/>
        <v>154</v>
      </c>
      <c r="AS251" s="47" t="str">
        <f t="shared" si="142"/>
        <v/>
      </c>
      <c r="AT251" s="46" t="str">
        <f t="shared" si="143"/>
        <v/>
      </c>
      <c r="AU251" s="47" t="str">
        <f t="shared" si="144"/>
        <v/>
      </c>
      <c r="AV251" s="46" t="str">
        <f t="shared" si="145"/>
        <v/>
      </c>
      <c r="AX251" s="116" t="s">
        <v>306</v>
      </c>
      <c r="AY251" s="97">
        <v>116800</v>
      </c>
      <c r="AZ251" s="98">
        <v>100</v>
      </c>
      <c r="BA251" s="97">
        <v>70700</v>
      </c>
      <c r="BB251" s="98">
        <v>60.5</v>
      </c>
      <c r="BC251" s="187" t="b">
        <f t="shared" si="146"/>
        <v>1</v>
      </c>
    </row>
    <row r="252" spans="1:55" x14ac:dyDescent="0.2">
      <c r="A252" s="2" t="s">
        <v>778</v>
      </c>
      <c r="B252" s="2" t="str">
        <f>VLOOKUP(A252,'Auth Info'!A:B,2,FALSE)</f>
        <v>Hertsmere</v>
      </c>
      <c r="C252" s="14" t="str">
        <f>VLOOKUP($A252,'Auth Info'!$A:$G,3,FALSE)</f>
        <v>Hertfordshire</v>
      </c>
      <c r="D252" s="121" t="str">
        <f>VLOOKUP($A252,'Auth Info'!$A:$G,4,FALSE)</f>
        <v>Significant Rural</v>
      </c>
      <c r="E252" s="121" t="str">
        <f>VLOOKUP($A252,'Auth Info'!$A:$G,5,FALSE)</f>
        <v>U</v>
      </c>
      <c r="F252" s="14" t="str">
        <f>VLOOKUP($A252,'Auth Info'!$A:$G,6,FALSE)</f>
        <v>District</v>
      </c>
      <c r="G252" s="14" t="str">
        <f>VLOOKUP($A252,'Auth Info'!$A:$G,7,FALSE)</f>
        <v>Lower</v>
      </c>
      <c r="H252" s="65">
        <f>VLOOKUP(A252,'1'!F:H,2,FALSE)</f>
        <v>509.8</v>
      </c>
      <c r="I252" s="66">
        <f t="shared" si="147"/>
        <v>155</v>
      </c>
      <c r="J252" s="67" t="str">
        <f t="shared" si="128"/>
        <v/>
      </c>
      <c r="K252" s="66" t="str">
        <f t="shared" si="129"/>
        <v/>
      </c>
      <c r="L252" s="67" t="str">
        <f t="shared" si="130"/>
        <v/>
      </c>
      <c r="M252" s="66" t="str">
        <f t="shared" si="131"/>
        <v/>
      </c>
      <c r="N252" s="60"/>
      <c r="O252" s="189">
        <f t="shared" si="148"/>
        <v>0.63600000000000001</v>
      </c>
      <c r="P252" s="74">
        <f t="shared" si="149"/>
        <v>126</v>
      </c>
      <c r="Q252" s="75" t="str">
        <f t="shared" si="132"/>
        <v/>
      </c>
      <c r="R252" s="74" t="str">
        <f t="shared" si="133"/>
        <v/>
      </c>
      <c r="S252" s="75" t="str">
        <f t="shared" si="134"/>
        <v/>
      </c>
      <c r="T252" s="74" t="str">
        <f t="shared" si="135"/>
        <v/>
      </c>
      <c r="U252" s="60"/>
      <c r="V252" s="80">
        <f>VLOOKUP(A252,'3'!A:C,3,FALSE)/100</f>
        <v>2.6000000000000002E-2</v>
      </c>
      <c r="W252" s="81">
        <f t="shared" si="150"/>
        <v>86</v>
      </c>
      <c r="X252" s="82" t="str">
        <f t="shared" si="136"/>
        <v/>
      </c>
      <c r="Y252" s="81" t="str">
        <f t="shared" si="137"/>
        <v/>
      </c>
      <c r="Z252" s="82" t="str">
        <f t="shared" si="138"/>
        <v/>
      </c>
      <c r="AA252" s="81" t="str">
        <f t="shared" si="139"/>
        <v/>
      </c>
      <c r="AB252" s="60"/>
      <c r="AC252" s="87">
        <f>VLOOKUP(A252,'4'!A:E,4,FALSE)/100</f>
        <v>0.16800000000000001</v>
      </c>
      <c r="AD252" s="88">
        <f t="shared" si="157"/>
        <v>179</v>
      </c>
      <c r="AE252" s="89" t="str">
        <f t="shared" si="140"/>
        <v/>
      </c>
      <c r="AF252" s="88" t="str">
        <f t="shared" si="151"/>
        <v/>
      </c>
      <c r="AG252" s="89" t="str">
        <f t="shared" si="141"/>
        <v/>
      </c>
      <c r="AH252" s="88" t="str">
        <f t="shared" si="152"/>
        <v/>
      </c>
      <c r="AJ252" s="62">
        <f t="shared" si="153"/>
        <v>536</v>
      </c>
      <c r="AK252" s="59">
        <f t="shared" si="154"/>
        <v>171</v>
      </c>
      <c r="AM252" s="42" t="s">
        <v>169</v>
      </c>
      <c r="AN252" s="43" t="s">
        <v>270</v>
      </c>
      <c r="AO252" s="44">
        <v>7432</v>
      </c>
      <c r="AP252" s="44">
        <v>98700</v>
      </c>
      <c r="AQ252" s="40">
        <f t="shared" si="155"/>
        <v>7.5298885511651467E-2</v>
      </c>
      <c r="AR252" s="46">
        <f t="shared" si="156"/>
        <v>169</v>
      </c>
      <c r="AS252" s="47" t="str">
        <f t="shared" si="142"/>
        <v/>
      </c>
      <c r="AT252" s="46" t="str">
        <f t="shared" si="143"/>
        <v/>
      </c>
      <c r="AU252" s="47" t="str">
        <f t="shared" si="144"/>
        <v/>
      </c>
      <c r="AV252" s="46" t="str">
        <f t="shared" si="145"/>
        <v/>
      </c>
      <c r="AX252" s="116" t="s">
        <v>270</v>
      </c>
      <c r="AY252" s="97">
        <v>99900</v>
      </c>
      <c r="AZ252" s="98">
        <v>100</v>
      </c>
      <c r="BA252" s="97">
        <v>63600</v>
      </c>
      <c r="BB252" s="98">
        <v>63.6</v>
      </c>
      <c r="BC252" s="187" t="b">
        <f t="shared" si="146"/>
        <v>1</v>
      </c>
    </row>
    <row r="253" spans="1:55" x14ac:dyDescent="0.2">
      <c r="A253" s="2" t="s">
        <v>779</v>
      </c>
      <c r="B253" s="2" t="str">
        <f>VLOOKUP(A253,'Auth Info'!A:B,2,FALSE)</f>
        <v>High Peak</v>
      </c>
      <c r="C253" s="14" t="str">
        <f>VLOOKUP($A253,'Auth Info'!$A:$G,3,FALSE)</f>
        <v>Derbyshire</v>
      </c>
      <c r="D253" s="121" t="str">
        <f>VLOOKUP($A253,'Auth Info'!$A:$G,4,FALSE)</f>
        <v>Rural-50</v>
      </c>
      <c r="E253" s="121" t="str">
        <f>VLOOKUP($A253,'Auth Info'!$A:$G,5,FALSE)</f>
        <v>Predominantly Rural</v>
      </c>
      <c r="F253" s="14" t="str">
        <f>VLOOKUP($A253,'Auth Info'!$A:$G,6,FALSE)</f>
        <v>District</v>
      </c>
      <c r="G253" s="14" t="str">
        <f>VLOOKUP($A253,'Auth Info'!$A:$G,7,FALSE)</f>
        <v>Lower</v>
      </c>
      <c r="H253" s="65">
        <f>VLOOKUP(A253,'1'!F:H,2,FALSE)</f>
        <v>469.4</v>
      </c>
      <c r="I253" s="66">
        <f t="shared" si="147"/>
        <v>102</v>
      </c>
      <c r="J253" s="67" t="str">
        <f t="shared" si="128"/>
        <v/>
      </c>
      <c r="K253" s="66" t="str">
        <f t="shared" si="129"/>
        <v/>
      </c>
      <c r="L253" s="67" t="str">
        <f t="shared" si="130"/>
        <v/>
      </c>
      <c r="M253" s="66" t="str">
        <f t="shared" si="131"/>
        <v/>
      </c>
      <c r="N253" s="60"/>
      <c r="O253" s="189">
        <f t="shared" si="148"/>
        <v>0.64599999999999991</v>
      </c>
      <c r="P253" s="74">
        <f t="shared" si="149"/>
        <v>162</v>
      </c>
      <c r="Q253" s="75" t="str">
        <f t="shared" si="132"/>
        <v/>
      </c>
      <c r="R253" s="74" t="str">
        <f t="shared" si="133"/>
        <v/>
      </c>
      <c r="S253" s="75" t="str">
        <f t="shared" si="134"/>
        <v/>
      </c>
      <c r="T253" s="74" t="str">
        <f t="shared" si="135"/>
        <v/>
      </c>
      <c r="U253" s="60"/>
      <c r="V253" s="80">
        <f>VLOOKUP(A253,'3'!A:C,3,FALSE)/100</f>
        <v>0.03</v>
      </c>
      <c r="W253" s="81">
        <f t="shared" si="150"/>
        <v>60</v>
      </c>
      <c r="X253" s="82" t="str">
        <f t="shared" si="136"/>
        <v/>
      </c>
      <c r="Y253" s="81" t="str">
        <f t="shared" si="137"/>
        <v/>
      </c>
      <c r="Z253" s="82" t="str">
        <f t="shared" si="138"/>
        <v/>
      </c>
      <c r="AA253" s="81" t="str">
        <f t="shared" si="139"/>
        <v/>
      </c>
      <c r="AB253" s="60"/>
      <c r="AC253" s="87">
        <f>VLOOKUP(A253,'4'!A:E,4,FALSE)/100</f>
        <v>0.22699999999999998</v>
      </c>
      <c r="AD253" s="88">
        <f t="shared" si="157"/>
        <v>106</v>
      </c>
      <c r="AE253" s="89" t="str">
        <f t="shared" si="140"/>
        <v/>
      </c>
      <c r="AF253" s="88" t="str">
        <f t="shared" si="151"/>
        <v/>
      </c>
      <c r="AG253" s="89" t="str">
        <f t="shared" si="141"/>
        <v/>
      </c>
      <c r="AH253" s="88" t="str">
        <f t="shared" si="152"/>
        <v/>
      </c>
      <c r="AJ253" s="62">
        <f t="shared" si="153"/>
        <v>426</v>
      </c>
      <c r="AK253" s="59">
        <f t="shared" si="154"/>
        <v>118</v>
      </c>
      <c r="AM253" s="42" t="s">
        <v>169</v>
      </c>
      <c r="AN253" s="43" t="s">
        <v>200</v>
      </c>
      <c r="AO253" s="44">
        <v>8711</v>
      </c>
      <c r="AP253" s="44">
        <v>93200</v>
      </c>
      <c r="AQ253" s="40">
        <f t="shared" si="155"/>
        <v>9.3465665236051501E-2</v>
      </c>
      <c r="AR253" s="46">
        <f t="shared" si="156"/>
        <v>102</v>
      </c>
      <c r="AS253" s="47" t="str">
        <f t="shared" si="142"/>
        <v/>
      </c>
      <c r="AT253" s="46" t="str">
        <f t="shared" si="143"/>
        <v/>
      </c>
      <c r="AU253" s="47" t="str">
        <f t="shared" si="144"/>
        <v/>
      </c>
      <c r="AV253" s="46" t="str">
        <f t="shared" si="145"/>
        <v/>
      </c>
      <c r="AX253" s="116" t="s">
        <v>200</v>
      </c>
      <c r="AY253" s="97">
        <v>92600</v>
      </c>
      <c r="AZ253" s="98">
        <v>100</v>
      </c>
      <c r="BA253" s="97">
        <v>59800</v>
      </c>
      <c r="BB253" s="98">
        <v>64.599999999999994</v>
      </c>
      <c r="BC253" s="187" t="b">
        <f t="shared" si="146"/>
        <v>1</v>
      </c>
    </row>
    <row r="254" spans="1:55" x14ac:dyDescent="0.2">
      <c r="A254" s="2" t="s">
        <v>784</v>
      </c>
      <c r="B254" s="2" t="str">
        <f>VLOOKUP(A254,'Auth Info'!A:B,2,FALSE)</f>
        <v>Hinckley and Bosworth</v>
      </c>
      <c r="C254" s="14" t="str">
        <f>VLOOKUP($A254,'Auth Info'!$A:$G,3,FALSE)</f>
        <v>Leicestershire</v>
      </c>
      <c r="D254" s="121" t="str">
        <f>VLOOKUP($A254,'Auth Info'!$A:$G,4,FALSE)</f>
        <v>Significant Rural</v>
      </c>
      <c r="E254" s="121" t="str">
        <f>VLOOKUP($A254,'Auth Info'!$A:$G,5,FALSE)</f>
        <v>U</v>
      </c>
      <c r="F254" s="14" t="str">
        <f>VLOOKUP($A254,'Auth Info'!$A:$G,6,FALSE)</f>
        <v>District</v>
      </c>
      <c r="G254" s="14" t="str">
        <f>VLOOKUP($A254,'Auth Info'!$A:$G,7,FALSE)</f>
        <v>Lower</v>
      </c>
      <c r="H254" s="65">
        <f>VLOOKUP(A254,'1'!F:H,2,FALSE)</f>
        <v>469.7</v>
      </c>
      <c r="I254" s="66">
        <f t="shared" si="147"/>
        <v>104</v>
      </c>
      <c r="J254" s="67" t="str">
        <f t="shared" si="128"/>
        <v/>
      </c>
      <c r="K254" s="66" t="str">
        <f t="shared" si="129"/>
        <v/>
      </c>
      <c r="L254" s="67" t="str">
        <f t="shared" si="130"/>
        <v/>
      </c>
      <c r="M254" s="66" t="str">
        <f t="shared" si="131"/>
        <v/>
      </c>
      <c r="N254" s="60"/>
      <c r="O254" s="189">
        <f t="shared" si="148"/>
        <v>0.64</v>
      </c>
      <c r="P254" s="74">
        <f t="shared" si="149"/>
        <v>143</v>
      </c>
      <c r="Q254" s="75" t="str">
        <f t="shared" si="132"/>
        <v/>
      </c>
      <c r="R254" s="74" t="str">
        <f t="shared" si="133"/>
        <v/>
      </c>
      <c r="S254" s="75" t="str">
        <f t="shared" si="134"/>
        <v/>
      </c>
      <c r="T254" s="74" t="str">
        <f t="shared" si="135"/>
        <v/>
      </c>
      <c r="U254" s="60"/>
      <c r="V254" s="80">
        <f>VLOOKUP(A254,'3'!A:C,3,FALSE)/100</f>
        <v>2.4E-2</v>
      </c>
      <c r="W254" s="81">
        <f t="shared" si="150"/>
        <v>99</v>
      </c>
      <c r="X254" s="82" t="str">
        <f t="shared" si="136"/>
        <v/>
      </c>
      <c r="Y254" s="81" t="str">
        <f t="shared" si="137"/>
        <v/>
      </c>
      <c r="Z254" s="82" t="str">
        <f t="shared" si="138"/>
        <v/>
      </c>
      <c r="AA254" s="81" t="str">
        <f t="shared" si="139"/>
        <v/>
      </c>
      <c r="AB254" s="60"/>
      <c r="AC254" s="87">
        <f>VLOOKUP(A254,'4'!A:E,4,FALSE)/100</f>
        <v>0.25600000000000001</v>
      </c>
      <c r="AD254" s="88">
        <f t="shared" si="157"/>
        <v>59</v>
      </c>
      <c r="AE254" s="89" t="str">
        <f t="shared" si="140"/>
        <v/>
      </c>
      <c r="AF254" s="88" t="str">
        <f t="shared" si="151"/>
        <v/>
      </c>
      <c r="AG254" s="89" t="str">
        <f t="shared" si="141"/>
        <v/>
      </c>
      <c r="AH254" s="88" t="str">
        <f t="shared" si="152"/>
        <v/>
      </c>
      <c r="AJ254" s="62">
        <f t="shared" si="153"/>
        <v>537</v>
      </c>
      <c r="AK254" s="59">
        <f t="shared" si="154"/>
        <v>173</v>
      </c>
      <c r="AM254" s="42" t="s">
        <v>169</v>
      </c>
      <c r="AN254" s="43" t="s">
        <v>206</v>
      </c>
      <c r="AO254" s="44">
        <v>6813</v>
      </c>
      <c r="AP254" s="44">
        <v>105200</v>
      </c>
      <c r="AQ254" s="40">
        <f t="shared" si="155"/>
        <v>6.4762357414448662E-2</v>
      </c>
      <c r="AR254" s="46">
        <f t="shared" si="156"/>
        <v>191</v>
      </c>
      <c r="AS254" s="47" t="str">
        <f t="shared" si="142"/>
        <v/>
      </c>
      <c r="AT254" s="46" t="str">
        <f t="shared" si="143"/>
        <v/>
      </c>
      <c r="AU254" s="47" t="str">
        <f t="shared" si="144"/>
        <v/>
      </c>
      <c r="AV254" s="46" t="str">
        <f t="shared" si="145"/>
        <v/>
      </c>
      <c r="AX254" s="116" t="s">
        <v>206</v>
      </c>
      <c r="AY254" s="97">
        <v>105100</v>
      </c>
      <c r="AZ254" s="98">
        <v>100</v>
      </c>
      <c r="BA254" s="97">
        <v>67200</v>
      </c>
      <c r="BB254" s="98">
        <v>64</v>
      </c>
      <c r="BC254" s="187" t="b">
        <f t="shared" si="146"/>
        <v>1</v>
      </c>
    </row>
    <row r="255" spans="1:55" x14ac:dyDescent="0.2">
      <c r="A255" s="2" t="s">
        <v>785</v>
      </c>
      <c r="B255" s="2" t="str">
        <f>VLOOKUP(A255,'Auth Info'!A:B,2,FALSE)</f>
        <v>Horsham</v>
      </c>
      <c r="C255" s="14" t="str">
        <f>VLOOKUP($A255,'Auth Info'!$A:$G,3,FALSE)</f>
        <v>West Sussex</v>
      </c>
      <c r="D255" s="121" t="str">
        <f>VLOOKUP($A255,'Auth Info'!$A:$G,4,FALSE)</f>
        <v>Rural-50</v>
      </c>
      <c r="E255" s="121" t="str">
        <f>VLOOKUP($A255,'Auth Info'!$A:$G,5,FALSE)</f>
        <v>Predominantly Rural</v>
      </c>
      <c r="F255" s="14" t="str">
        <f>VLOOKUP($A255,'Auth Info'!$A:$G,6,FALSE)</f>
        <v>District</v>
      </c>
      <c r="G255" s="14" t="str">
        <f>VLOOKUP($A255,'Auth Info'!$A:$G,7,FALSE)</f>
        <v>Lower</v>
      </c>
      <c r="H255" s="65">
        <f>VLOOKUP(A255,'1'!F:H,2,FALSE)</f>
        <v>502.6</v>
      </c>
      <c r="I255" s="66">
        <f t="shared" si="147"/>
        <v>147</v>
      </c>
      <c r="J255" s="67" t="str">
        <f t="shared" si="128"/>
        <v/>
      </c>
      <c r="K255" s="66" t="str">
        <f t="shared" si="129"/>
        <v/>
      </c>
      <c r="L255" s="67" t="str">
        <f t="shared" si="130"/>
        <v/>
      </c>
      <c r="M255" s="66" t="str">
        <f t="shared" si="131"/>
        <v/>
      </c>
      <c r="N255" s="60"/>
      <c r="O255" s="189">
        <f t="shared" si="148"/>
        <v>0.61699999999999999</v>
      </c>
      <c r="P255" s="74">
        <f t="shared" si="149"/>
        <v>68</v>
      </c>
      <c r="Q255" s="75" t="str">
        <f t="shared" si="132"/>
        <v/>
      </c>
      <c r="R255" s="74" t="str">
        <f t="shared" si="133"/>
        <v/>
      </c>
      <c r="S255" s="75" t="str">
        <f t="shared" si="134"/>
        <v/>
      </c>
      <c r="T255" s="74" t="str">
        <f t="shared" si="135"/>
        <v/>
      </c>
      <c r="U255" s="60"/>
      <c r="V255" s="80">
        <f>VLOOKUP(A255,'3'!A:C,3,FALSE)/100</f>
        <v>1.9E-2</v>
      </c>
      <c r="W255" s="81">
        <f t="shared" si="150"/>
        <v>151</v>
      </c>
      <c r="X255" s="82" t="str">
        <f t="shared" si="136"/>
        <v/>
      </c>
      <c r="Y255" s="81" t="str">
        <f t="shared" si="137"/>
        <v/>
      </c>
      <c r="Z255" s="82" t="str">
        <f t="shared" si="138"/>
        <v/>
      </c>
      <c r="AA255" s="81" t="str">
        <f t="shared" si="139"/>
        <v/>
      </c>
      <c r="AB255" s="60"/>
      <c r="AC255" s="87">
        <f>VLOOKUP(A255,'4'!A:E,4,FALSE)/100</f>
        <v>0.14499999999999999</v>
      </c>
      <c r="AD255" s="88">
        <f t="shared" si="157"/>
        <v>191</v>
      </c>
      <c r="AE255" s="89" t="str">
        <f t="shared" si="140"/>
        <v/>
      </c>
      <c r="AF255" s="88" t="str">
        <f t="shared" si="151"/>
        <v/>
      </c>
      <c r="AG255" s="89" t="str">
        <f t="shared" si="141"/>
        <v/>
      </c>
      <c r="AH255" s="88" t="str">
        <f t="shared" si="152"/>
        <v/>
      </c>
      <c r="AJ255" s="62">
        <f t="shared" si="153"/>
        <v>536</v>
      </c>
      <c r="AK255" s="59">
        <f t="shared" si="154"/>
        <v>171</v>
      </c>
      <c r="AM255" s="42" t="s">
        <v>169</v>
      </c>
      <c r="AN255" s="43" t="s">
        <v>343</v>
      </c>
      <c r="AO255" s="44">
        <v>9826</v>
      </c>
      <c r="AP255" s="44">
        <v>130700</v>
      </c>
      <c r="AQ255" s="40">
        <f t="shared" si="155"/>
        <v>7.5179801071155322E-2</v>
      </c>
      <c r="AR255" s="46">
        <f t="shared" si="156"/>
        <v>170</v>
      </c>
      <c r="AS255" s="47" t="str">
        <f t="shared" si="142"/>
        <v/>
      </c>
      <c r="AT255" s="46" t="str">
        <f t="shared" si="143"/>
        <v/>
      </c>
      <c r="AU255" s="47" t="str">
        <f t="shared" si="144"/>
        <v/>
      </c>
      <c r="AV255" s="46" t="str">
        <f t="shared" si="145"/>
        <v/>
      </c>
      <c r="AX255" s="116" t="s">
        <v>343</v>
      </c>
      <c r="AY255" s="97">
        <v>130800</v>
      </c>
      <c r="AZ255" s="98">
        <v>100</v>
      </c>
      <c r="BA255" s="97">
        <v>80700</v>
      </c>
      <c r="BB255" s="98">
        <v>61.7</v>
      </c>
      <c r="BC255" s="187" t="b">
        <f t="shared" si="146"/>
        <v>1</v>
      </c>
    </row>
    <row r="256" spans="1:55" x14ac:dyDescent="0.2">
      <c r="A256" s="2" t="s">
        <v>788</v>
      </c>
      <c r="B256" s="2" t="str">
        <f>VLOOKUP(A256,'Auth Info'!A:B,2,FALSE)</f>
        <v>Huntingdonshire</v>
      </c>
      <c r="C256" s="14" t="str">
        <f>VLOOKUP($A256,'Auth Info'!$A:$G,3,FALSE)</f>
        <v>Cambridgeshire</v>
      </c>
      <c r="D256" s="121" t="str">
        <f>VLOOKUP($A256,'Auth Info'!$A:$G,4,FALSE)</f>
        <v>Rural-80</v>
      </c>
      <c r="E256" s="121" t="str">
        <f>VLOOKUP($A256,'Auth Info'!$A:$G,5,FALSE)</f>
        <v>Predominantly Rural</v>
      </c>
      <c r="F256" s="14" t="str">
        <f>VLOOKUP($A256,'Auth Info'!$A:$G,6,FALSE)</f>
        <v>District</v>
      </c>
      <c r="G256" s="14" t="str">
        <f>VLOOKUP($A256,'Auth Info'!$A:$G,7,FALSE)</f>
        <v>Lower</v>
      </c>
      <c r="H256" s="65">
        <f>VLOOKUP(A256,'1'!F:H,2,FALSE)</f>
        <v>497.9</v>
      </c>
      <c r="I256" s="66">
        <f t="shared" si="147"/>
        <v>143</v>
      </c>
      <c r="J256" s="67">
        <f t="shared" si="128"/>
        <v>497.9</v>
      </c>
      <c r="K256" s="66">
        <f t="shared" si="129"/>
        <v>44</v>
      </c>
      <c r="L256" s="67" t="str">
        <f t="shared" si="130"/>
        <v/>
      </c>
      <c r="M256" s="66" t="str">
        <f t="shared" si="131"/>
        <v/>
      </c>
      <c r="N256" s="60"/>
      <c r="O256" s="189">
        <f t="shared" si="148"/>
        <v>0.64500000000000002</v>
      </c>
      <c r="P256" s="74">
        <f t="shared" si="149"/>
        <v>158</v>
      </c>
      <c r="Q256" s="75">
        <f t="shared" si="132"/>
        <v>0.64500000000000002</v>
      </c>
      <c r="R256" s="74">
        <f t="shared" si="133"/>
        <v>48</v>
      </c>
      <c r="S256" s="75" t="str">
        <f t="shared" si="134"/>
        <v/>
      </c>
      <c r="T256" s="74" t="str">
        <f t="shared" si="135"/>
        <v/>
      </c>
      <c r="U256" s="60"/>
      <c r="V256" s="80">
        <f>VLOOKUP(A256,'3'!A:C,3,FALSE)/100</f>
        <v>2.2000000000000002E-2</v>
      </c>
      <c r="W256" s="81">
        <f t="shared" si="150"/>
        <v>118</v>
      </c>
      <c r="X256" s="82">
        <f t="shared" si="136"/>
        <v>2.2000000000000002E-2</v>
      </c>
      <c r="Y256" s="81">
        <f t="shared" si="137"/>
        <v>16</v>
      </c>
      <c r="Z256" s="82" t="str">
        <f t="shared" si="138"/>
        <v/>
      </c>
      <c r="AA256" s="81" t="str">
        <f t="shared" si="139"/>
        <v/>
      </c>
      <c r="AB256" s="60"/>
      <c r="AC256" s="87">
        <f>VLOOKUP(A256,'4'!A:E,4,FALSE)/100</f>
        <v>0.253</v>
      </c>
      <c r="AD256" s="88">
        <f t="shared" si="157"/>
        <v>65</v>
      </c>
      <c r="AE256" s="89">
        <f t="shared" si="140"/>
        <v>0.253</v>
      </c>
      <c r="AF256" s="88">
        <f t="shared" si="151"/>
        <v>14</v>
      </c>
      <c r="AG256" s="89" t="str">
        <f t="shared" si="141"/>
        <v/>
      </c>
      <c r="AH256" s="88" t="str">
        <f t="shared" si="152"/>
        <v/>
      </c>
      <c r="AJ256" s="62">
        <f t="shared" si="153"/>
        <v>458</v>
      </c>
      <c r="AK256" s="59">
        <f t="shared" si="154"/>
        <v>134</v>
      </c>
      <c r="AM256" s="42" t="s">
        <v>169</v>
      </c>
      <c r="AN256" s="43" t="s">
        <v>253</v>
      </c>
      <c r="AO256" s="44">
        <v>21175</v>
      </c>
      <c r="AP256" s="44">
        <v>168900</v>
      </c>
      <c r="AQ256" s="40">
        <f t="shared" si="155"/>
        <v>0.12537004144464181</v>
      </c>
      <c r="AR256" s="46">
        <f t="shared" si="156"/>
        <v>39</v>
      </c>
      <c r="AS256" s="47">
        <f t="shared" si="142"/>
        <v>0.12537004144464181</v>
      </c>
      <c r="AT256" s="46">
        <f t="shared" si="143"/>
        <v>6</v>
      </c>
      <c r="AU256" s="47" t="str">
        <f t="shared" si="144"/>
        <v/>
      </c>
      <c r="AV256" s="46" t="str">
        <f t="shared" si="145"/>
        <v/>
      </c>
      <c r="AX256" s="116" t="s">
        <v>253</v>
      </c>
      <c r="AY256" s="97">
        <v>167300</v>
      </c>
      <c r="AZ256" s="98">
        <v>100</v>
      </c>
      <c r="BA256" s="97">
        <v>107900</v>
      </c>
      <c r="BB256" s="98">
        <v>64.5</v>
      </c>
      <c r="BC256" s="187" t="b">
        <f t="shared" si="146"/>
        <v>1</v>
      </c>
    </row>
    <row r="257" spans="1:55" x14ac:dyDescent="0.2">
      <c r="A257" s="2" t="s">
        <v>789</v>
      </c>
      <c r="B257" s="2" t="str">
        <f>VLOOKUP(A257,'Auth Info'!A:B,2,FALSE)</f>
        <v>Hyndburn</v>
      </c>
      <c r="C257" s="14" t="str">
        <f>VLOOKUP($A257,'Auth Info'!$A:$G,3,FALSE)</f>
        <v>Lancashire</v>
      </c>
      <c r="D257" s="121" t="str">
        <f>VLOOKUP($A257,'Auth Info'!$A:$G,4,FALSE)</f>
        <v>OU</v>
      </c>
      <c r="E257" s="121" t="str">
        <f>VLOOKUP($A257,'Auth Info'!$A:$G,5,FALSE)</f>
        <v>U</v>
      </c>
      <c r="F257" s="14" t="str">
        <f>VLOOKUP($A257,'Auth Info'!$A:$G,6,FALSE)</f>
        <v>District</v>
      </c>
      <c r="G257" s="14" t="str">
        <f>VLOOKUP($A257,'Auth Info'!$A:$G,7,FALSE)</f>
        <v>Lower</v>
      </c>
      <c r="H257" s="65">
        <f>VLOOKUP(A257,'1'!F:H,2,FALSE)</f>
        <v>426.8</v>
      </c>
      <c r="I257" s="66">
        <f t="shared" si="147"/>
        <v>43</v>
      </c>
      <c r="J257" s="67" t="str">
        <f t="shared" si="128"/>
        <v/>
      </c>
      <c r="K257" s="66" t="str">
        <f t="shared" si="129"/>
        <v/>
      </c>
      <c r="L257" s="67" t="str">
        <f t="shared" si="130"/>
        <v/>
      </c>
      <c r="M257" s="66" t="str">
        <f t="shared" si="131"/>
        <v/>
      </c>
      <c r="N257" s="60"/>
      <c r="O257" s="189">
        <f t="shared" si="148"/>
        <v>0.628</v>
      </c>
      <c r="P257" s="74">
        <f t="shared" si="149"/>
        <v>101</v>
      </c>
      <c r="Q257" s="75" t="str">
        <f t="shared" si="132"/>
        <v/>
      </c>
      <c r="R257" s="74" t="str">
        <f t="shared" si="133"/>
        <v/>
      </c>
      <c r="S257" s="75" t="str">
        <f t="shared" si="134"/>
        <v/>
      </c>
      <c r="T257" s="74" t="str">
        <f t="shared" si="135"/>
        <v/>
      </c>
      <c r="U257" s="60"/>
      <c r="V257" s="80">
        <f>VLOOKUP(A257,'3'!A:C,3,FALSE)/100</f>
        <v>3.7999999999999999E-2</v>
      </c>
      <c r="W257" s="81">
        <f t="shared" si="150"/>
        <v>27</v>
      </c>
      <c r="X257" s="82" t="str">
        <f t="shared" si="136"/>
        <v/>
      </c>
      <c r="Y257" s="81" t="str">
        <f t="shared" si="137"/>
        <v/>
      </c>
      <c r="Z257" s="82" t="str">
        <f t="shared" si="138"/>
        <v/>
      </c>
      <c r="AA257" s="81" t="str">
        <f t="shared" si="139"/>
        <v/>
      </c>
      <c r="AB257" s="60"/>
      <c r="AC257" s="87">
        <f>VLOOKUP(A257,'4'!A:E,4,FALSE)/100</f>
        <v>0.24199999999999999</v>
      </c>
      <c r="AD257" s="88">
        <f t="shared" si="157"/>
        <v>79</v>
      </c>
      <c r="AE257" s="89" t="str">
        <f t="shared" si="140"/>
        <v/>
      </c>
      <c r="AF257" s="88" t="str">
        <f t="shared" si="151"/>
        <v/>
      </c>
      <c r="AG257" s="89" t="str">
        <f t="shared" si="141"/>
        <v/>
      </c>
      <c r="AH257" s="88" t="str">
        <f t="shared" si="152"/>
        <v/>
      </c>
      <c r="AJ257" s="62">
        <f t="shared" si="153"/>
        <v>250</v>
      </c>
      <c r="AK257" s="59">
        <f t="shared" si="154"/>
        <v>24</v>
      </c>
      <c r="AM257" s="42" t="s">
        <v>169</v>
      </c>
      <c r="AN257" s="43" t="s">
        <v>179</v>
      </c>
      <c r="AO257" s="44">
        <v>8594</v>
      </c>
      <c r="AP257" s="44">
        <v>81600</v>
      </c>
      <c r="AQ257" s="40">
        <f t="shared" si="155"/>
        <v>0.10531862745098039</v>
      </c>
      <c r="AR257" s="46">
        <f t="shared" si="156"/>
        <v>79</v>
      </c>
      <c r="AS257" s="47" t="str">
        <f t="shared" si="142"/>
        <v/>
      </c>
      <c r="AT257" s="46" t="str">
        <f t="shared" si="143"/>
        <v/>
      </c>
      <c r="AU257" s="47" t="str">
        <f t="shared" si="144"/>
        <v/>
      </c>
      <c r="AV257" s="46" t="str">
        <f t="shared" si="145"/>
        <v/>
      </c>
      <c r="AX257" s="116" t="s">
        <v>179</v>
      </c>
      <c r="AY257" s="97">
        <v>81100</v>
      </c>
      <c r="AZ257" s="98">
        <v>100</v>
      </c>
      <c r="BA257" s="97">
        <v>50900</v>
      </c>
      <c r="BB257" s="98">
        <v>62.8</v>
      </c>
      <c r="BC257" s="187" t="b">
        <f t="shared" si="146"/>
        <v>1</v>
      </c>
    </row>
    <row r="258" spans="1:55" x14ac:dyDescent="0.2">
      <c r="A258" s="2" t="s">
        <v>792</v>
      </c>
      <c r="B258" s="2" t="str">
        <f>VLOOKUP(A258,'Auth Info'!A:B,2,FALSE)</f>
        <v>Ipswich</v>
      </c>
      <c r="C258" s="14" t="str">
        <f>VLOOKUP($A258,'Auth Info'!$A:$G,3,FALSE)</f>
        <v>Suffolk</v>
      </c>
      <c r="D258" s="121" t="str">
        <f>VLOOKUP($A258,'Auth Info'!$A:$G,4,FALSE)</f>
        <v>OU</v>
      </c>
      <c r="E258" s="121" t="str">
        <f>VLOOKUP($A258,'Auth Info'!$A:$G,5,FALSE)</f>
        <v>U</v>
      </c>
      <c r="F258" s="14" t="str">
        <f>VLOOKUP($A258,'Auth Info'!$A:$G,6,FALSE)</f>
        <v>District</v>
      </c>
      <c r="G258" s="14" t="str">
        <f>VLOOKUP($A258,'Auth Info'!$A:$G,7,FALSE)</f>
        <v>Lower</v>
      </c>
      <c r="H258" s="65">
        <f>VLOOKUP(A258,'1'!F:H,2,FALSE)</f>
        <v>475</v>
      </c>
      <c r="I258" s="66">
        <f t="shared" si="147"/>
        <v>113</v>
      </c>
      <c r="J258" s="67" t="str">
        <f t="shared" si="128"/>
        <v/>
      </c>
      <c r="K258" s="66" t="str">
        <f t="shared" si="129"/>
        <v/>
      </c>
      <c r="L258" s="67" t="str">
        <f t="shared" si="130"/>
        <v/>
      </c>
      <c r="M258" s="66" t="str">
        <f t="shared" si="131"/>
        <v/>
      </c>
      <c r="N258" s="60"/>
      <c r="O258" s="189">
        <f t="shared" si="148"/>
        <v>0.65599999999999992</v>
      </c>
      <c r="P258" s="74">
        <f t="shared" si="149"/>
        <v>179</v>
      </c>
      <c r="Q258" s="75" t="str">
        <f t="shared" si="132"/>
        <v/>
      </c>
      <c r="R258" s="74" t="str">
        <f t="shared" si="133"/>
        <v/>
      </c>
      <c r="S258" s="75" t="str">
        <f t="shared" si="134"/>
        <v/>
      </c>
      <c r="T258" s="74" t="str">
        <f t="shared" si="135"/>
        <v/>
      </c>
      <c r="U258" s="60"/>
      <c r="V258" s="80">
        <f>VLOOKUP(A258,'3'!A:C,3,FALSE)/100</f>
        <v>4.5999999999999999E-2</v>
      </c>
      <c r="W258" s="81">
        <f t="shared" si="150"/>
        <v>6</v>
      </c>
      <c r="X258" s="82" t="str">
        <f t="shared" si="136"/>
        <v/>
      </c>
      <c r="Y258" s="81" t="str">
        <f t="shared" si="137"/>
        <v/>
      </c>
      <c r="Z258" s="82" t="str">
        <f t="shared" si="138"/>
        <v/>
      </c>
      <c r="AA258" s="81" t="str">
        <f t="shared" si="139"/>
        <v/>
      </c>
      <c r="AB258" s="60"/>
      <c r="AC258" s="87">
        <f>VLOOKUP(A258,'4'!A:E,4,FALSE)/100</f>
        <v>0.23</v>
      </c>
      <c r="AD258" s="88">
        <f t="shared" si="157"/>
        <v>102</v>
      </c>
      <c r="AE258" s="89" t="str">
        <f t="shared" si="140"/>
        <v/>
      </c>
      <c r="AF258" s="88" t="str">
        <f t="shared" si="151"/>
        <v/>
      </c>
      <c r="AG258" s="89" t="str">
        <f t="shared" si="141"/>
        <v/>
      </c>
      <c r="AH258" s="88" t="str">
        <f t="shared" si="152"/>
        <v/>
      </c>
      <c r="AJ258" s="62">
        <f t="shared" si="153"/>
        <v>309</v>
      </c>
      <c r="AK258" s="59">
        <f t="shared" si="154"/>
        <v>52</v>
      </c>
      <c r="AM258" s="42" t="s">
        <v>169</v>
      </c>
      <c r="AN258" s="43" t="s">
        <v>286</v>
      </c>
      <c r="AO258" s="44">
        <v>21559</v>
      </c>
      <c r="AP258" s="44">
        <v>122300</v>
      </c>
      <c r="AQ258" s="40">
        <f t="shared" si="155"/>
        <v>0.17627964022894521</v>
      </c>
      <c r="AR258" s="46">
        <f t="shared" si="156"/>
        <v>11</v>
      </c>
      <c r="AS258" s="47" t="str">
        <f t="shared" si="142"/>
        <v/>
      </c>
      <c r="AT258" s="46" t="str">
        <f t="shared" si="143"/>
        <v/>
      </c>
      <c r="AU258" s="47" t="str">
        <f t="shared" si="144"/>
        <v/>
      </c>
      <c r="AV258" s="46" t="str">
        <f t="shared" si="145"/>
        <v/>
      </c>
      <c r="AX258" s="116" t="s">
        <v>286</v>
      </c>
      <c r="AY258" s="97">
        <v>128300</v>
      </c>
      <c r="AZ258" s="98">
        <v>100</v>
      </c>
      <c r="BA258" s="97">
        <v>84100</v>
      </c>
      <c r="BB258" s="98">
        <v>65.599999999999994</v>
      </c>
      <c r="BC258" s="187" t="b">
        <f t="shared" si="146"/>
        <v>1</v>
      </c>
    </row>
    <row r="259" spans="1:55" x14ac:dyDescent="0.2">
      <c r="A259" s="2" t="s">
        <v>802</v>
      </c>
      <c r="B259" s="2" t="str">
        <f>VLOOKUP(A259,'Auth Info'!A:B,2,FALSE)</f>
        <v>Kettering</v>
      </c>
      <c r="C259" s="14" t="str">
        <f>VLOOKUP($A259,'Auth Info'!$A:$G,3,FALSE)</f>
        <v>Northamptonshire</v>
      </c>
      <c r="D259" s="121" t="str">
        <f>VLOOKUP($A259,'Auth Info'!$A:$G,4,FALSE)</f>
        <v>Significant Rural</v>
      </c>
      <c r="E259" s="121" t="str">
        <f>VLOOKUP($A259,'Auth Info'!$A:$G,5,FALSE)</f>
        <v>U</v>
      </c>
      <c r="F259" s="14" t="str">
        <f>VLOOKUP($A259,'Auth Info'!$A:$G,6,FALSE)</f>
        <v>District</v>
      </c>
      <c r="G259" s="14" t="str">
        <f>VLOOKUP($A259,'Auth Info'!$A:$G,7,FALSE)</f>
        <v>Lower</v>
      </c>
      <c r="H259" s="65">
        <f>VLOOKUP(A259,'1'!F:H,2,FALSE)</f>
        <v>443.5</v>
      </c>
      <c r="I259" s="66">
        <f t="shared" si="147"/>
        <v>66</v>
      </c>
      <c r="J259" s="67" t="str">
        <f t="shared" si="128"/>
        <v/>
      </c>
      <c r="K259" s="66" t="str">
        <f t="shared" si="129"/>
        <v/>
      </c>
      <c r="L259" s="67" t="str">
        <f t="shared" si="130"/>
        <v/>
      </c>
      <c r="M259" s="66" t="str">
        <f t="shared" si="131"/>
        <v/>
      </c>
      <c r="N259" s="60"/>
      <c r="O259" s="189">
        <f t="shared" si="148"/>
        <v>0.63600000000000001</v>
      </c>
      <c r="P259" s="74">
        <f t="shared" si="149"/>
        <v>126</v>
      </c>
      <c r="Q259" s="75" t="str">
        <f t="shared" si="132"/>
        <v/>
      </c>
      <c r="R259" s="74" t="str">
        <f t="shared" si="133"/>
        <v/>
      </c>
      <c r="S259" s="75" t="str">
        <f t="shared" si="134"/>
        <v/>
      </c>
      <c r="T259" s="74" t="str">
        <f t="shared" si="135"/>
        <v/>
      </c>
      <c r="U259" s="60"/>
      <c r="V259" s="80">
        <f>VLOOKUP(A259,'3'!A:C,3,FALSE)/100</f>
        <v>3.6000000000000004E-2</v>
      </c>
      <c r="W259" s="81">
        <f t="shared" si="150"/>
        <v>36</v>
      </c>
      <c r="X259" s="82" t="str">
        <f t="shared" si="136"/>
        <v/>
      </c>
      <c r="Y259" s="81" t="str">
        <f t="shared" si="137"/>
        <v/>
      </c>
      <c r="Z259" s="82" t="str">
        <f t="shared" si="138"/>
        <v/>
      </c>
      <c r="AA259" s="81" t="str">
        <f t="shared" si="139"/>
        <v/>
      </c>
      <c r="AB259" s="60"/>
      <c r="AC259" s="87">
        <f>VLOOKUP(A259,'4'!A:E,4,FALSE)/100</f>
        <v>0.28100000000000003</v>
      </c>
      <c r="AD259" s="88">
        <f t="shared" si="157"/>
        <v>40</v>
      </c>
      <c r="AE259" s="89" t="str">
        <f t="shared" si="140"/>
        <v/>
      </c>
      <c r="AF259" s="88" t="str">
        <f t="shared" si="151"/>
        <v/>
      </c>
      <c r="AG259" s="89" t="str">
        <f t="shared" si="141"/>
        <v/>
      </c>
      <c r="AH259" s="88" t="str">
        <f t="shared" si="152"/>
        <v/>
      </c>
      <c r="AJ259" s="62">
        <f t="shared" si="153"/>
        <v>272</v>
      </c>
      <c r="AK259" s="59">
        <f t="shared" si="154"/>
        <v>33</v>
      </c>
      <c r="AM259" s="42" t="s">
        <v>169</v>
      </c>
      <c r="AN259" s="43" t="s">
        <v>220</v>
      </c>
      <c r="AO259" s="44">
        <v>10931</v>
      </c>
      <c r="AP259" s="44">
        <v>90700</v>
      </c>
      <c r="AQ259" s="40">
        <f t="shared" si="155"/>
        <v>0.12051819184123484</v>
      </c>
      <c r="AR259" s="46">
        <f t="shared" si="156"/>
        <v>44</v>
      </c>
      <c r="AS259" s="47" t="str">
        <f t="shared" si="142"/>
        <v/>
      </c>
      <c r="AT259" s="46" t="str">
        <f t="shared" si="143"/>
        <v/>
      </c>
      <c r="AU259" s="47" t="str">
        <f t="shared" si="144"/>
        <v/>
      </c>
      <c r="AV259" s="46" t="str">
        <f t="shared" si="145"/>
        <v/>
      </c>
      <c r="AX259" s="116" t="s">
        <v>220</v>
      </c>
      <c r="AY259" s="97">
        <v>90600</v>
      </c>
      <c r="AZ259" s="98">
        <v>100</v>
      </c>
      <c r="BA259" s="97">
        <v>57700</v>
      </c>
      <c r="BB259" s="98">
        <v>63.6</v>
      </c>
      <c r="BC259" s="187" t="b">
        <f t="shared" si="146"/>
        <v>1</v>
      </c>
    </row>
    <row r="260" spans="1:55" x14ac:dyDescent="0.2">
      <c r="A260" s="2" t="s">
        <v>803</v>
      </c>
      <c r="B260" s="2" t="str">
        <f>VLOOKUP(A260,'Auth Info'!A:B,2,FALSE)</f>
        <v>King`s Lynn and West Norfolk</v>
      </c>
      <c r="C260" s="14" t="str">
        <f>VLOOKUP($A260,'Auth Info'!$A:$G,3,FALSE)</f>
        <v>Norfolk</v>
      </c>
      <c r="D260" s="121" t="str">
        <f>VLOOKUP($A260,'Auth Info'!$A:$G,4,FALSE)</f>
        <v>Rural-50</v>
      </c>
      <c r="E260" s="121" t="str">
        <f>VLOOKUP($A260,'Auth Info'!$A:$G,5,FALSE)</f>
        <v>Predominantly Rural</v>
      </c>
      <c r="F260" s="14" t="str">
        <f>VLOOKUP($A260,'Auth Info'!$A:$G,6,FALSE)</f>
        <v>District</v>
      </c>
      <c r="G260" s="14" t="str">
        <f>VLOOKUP($A260,'Auth Info'!$A:$G,7,FALSE)</f>
        <v>Lower</v>
      </c>
      <c r="H260" s="65">
        <f>VLOOKUP(A260,'1'!F:H,2,FALSE)</f>
        <v>473.1</v>
      </c>
      <c r="I260" s="66">
        <f t="shared" si="147"/>
        <v>109</v>
      </c>
      <c r="J260" s="67" t="str">
        <f t="shared" si="128"/>
        <v/>
      </c>
      <c r="K260" s="66" t="str">
        <f t="shared" si="129"/>
        <v/>
      </c>
      <c r="L260" s="67" t="str">
        <f t="shared" si="130"/>
        <v/>
      </c>
      <c r="M260" s="66" t="str">
        <f t="shared" si="131"/>
        <v/>
      </c>
      <c r="N260" s="60"/>
      <c r="O260" s="189">
        <f t="shared" si="148"/>
        <v>0.59099999999999997</v>
      </c>
      <c r="P260" s="74">
        <f t="shared" si="149"/>
        <v>16</v>
      </c>
      <c r="Q260" s="75" t="str">
        <f t="shared" si="132"/>
        <v/>
      </c>
      <c r="R260" s="74" t="str">
        <f t="shared" si="133"/>
        <v/>
      </c>
      <c r="S260" s="75" t="str">
        <f t="shared" si="134"/>
        <v/>
      </c>
      <c r="T260" s="74" t="str">
        <f t="shared" si="135"/>
        <v/>
      </c>
      <c r="U260" s="60"/>
      <c r="V260" s="80">
        <f>VLOOKUP(A260,'3'!A:C,3,FALSE)/100</f>
        <v>3.3000000000000002E-2</v>
      </c>
      <c r="W260" s="81">
        <f t="shared" si="150"/>
        <v>46</v>
      </c>
      <c r="X260" s="82" t="str">
        <f t="shared" si="136"/>
        <v/>
      </c>
      <c r="Y260" s="81" t="str">
        <f t="shared" si="137"/>
        <v/>
      </c>
      <c r="Z260" s="82" t="str">
        <f t="shared" si="138"/>
        <v/>
      </c>
      <c r="AA260" s="81" t="str">
        <f t="shared" si="139"/>
        <v/>
      </c>
      <c r="AB260" s="60"/>
      <c r="AC260" s="87">
        <f>VLOOKUP(A260,'4'!A:E,4,FALSE)/100</f>
        <v>0.24199999999999999</v>
      </c>
      <c r="AD260" s="88">
        <f t="shared" si="157"/>
        <v>79</v>
      </c>
      <c r="AE260" s="89" t="str">
        <f t="shared" si="140"/>
        <v/>
      </c>
      <c r="AF260" s="88" t="str">
        <f t="shared" si="151"/>
        <v/>
      </c>
      <c r="AG260" s="89" t="str">
        <f t="shared" si="141"/>
        <v/>
      </c>
      <c r="AH260" s="88" t="str">
        <f t="shared" si="152"/>
        <v/>
      </c>
      <c r="AJ260" s="62">
        <f t="shared" si="153"/>
        <v>260</v>
      </c>
      <c r="AK260" s="59">
        <f t="shared" si="154"/>
        <v>25</v>
      </c>
      <c r="AM260" s="42" t="s">
        <v>169</v>
      </c>
      <c r="AN260" s="43" t="s">
        <v>280</v>
      </c>
      <c r="AO260" s="44">
        <v>14762</v>
      </c>
      <c r="AP260" s="44">
        <v>144800</v>
      </c>
      <c r="AQ260" s="40">
        <f t="shared" si="155"/>
        <v>0.10194751381215469</v>
      </c>
      <c r="AR260" s="46">
        <f t="shared" si="156"/>
        <v>89</v>
      </c>
      <c r="AS260" s="47" t="str">
        <f t="shared" si="142"/>
        <v/>
      </c>
      <c r="AT260" s="46" t="str">
        <f t="shared" si="143"/>
        <v/>
      </c>
      <c r="AU260" s="47" t="str">
        <f t="shared" si="144"/>
        <v/>
      </c>
      <c r="AV260" s="46" t="str">
        <f t="shared" si="145"/>
        <v/>
      </c>
      <c r="AX260" s="116" t="s">
        <v>280</v>
      </c>
      <c r="AY260" s="97">
        <v>143600</v>
      </c>
      <c r="AZ260" s="98">
        <v>100</v>
      </c>
      <c r="BA260" s="97">
        <v>84900</v>
      </c>
      <c r="BB260" s="98">
        <v>59.1</v>
      </c>
      <c r="BC260" s="187" t="b">
        <f t="shared" si="146"/>
        <v>1</v>
      </c>
    </row>
    <row r="261" spans="1:55" x14ac:dyDescent="0.2">
      <c r="A261" s="2" t="s">
        <v>815</v>
      </c>
      <c r="B261" s="2" t="str">
        <f>VLOOKUP(A261,'Auth Info'!A:B,2,FALSE)</f>
        <v>Lancaster</v>
      </c>
      <c r="C261" s="14" t="str">
        <f>VLOOKUP($A261,'Auth Info'!$A:$G,3,FALSE)</f>
        <v>Lancashire</v>
      </c>
      <c r="D261" s="121" t="str">
        <f>VLOOKUP($A261,'Auth Info'!$A:$G,4,FALSE)</f>
        <v>Significant Rural</v>
      </c>
      <c r="E261" s="121" t="str">
        <f>VLOOKUP($A261,'Auth Info'!$A:$G,5,FALSE)</f>
        <v>U</v>
      </c>
      <c r="F261" s="14" t="str">
        <f>VLOOKUP($A261,'Auth Info'!$A:$G,6,FALSE)</f>
        <v>District</v>
      </c>
      <c r="G261" s="14" t="str">
        <f>VLOOKUP($A261,'Auth Info'!$A:$G,7,FALSE)</f>
        <v>Lower</v>
      </c>
      <c r="H261" s="65">
        <f>VLOOKUP(A261,'1'!F:H,2,FALSE)</f>
        <v>479.6</v>
      </c>
      <c r="I261" s="66">
        <f t="shared" si="147"/>
        <v>119</v>
      </c>
      <c r="J261" s="67" t="str">
        <f t="shared" si="128"/>
        <v/>
      </c>
      <c r="K261" s="66" t="str">
        <f t="shared" si="129"/>
        <v/>
      </c>
      <c r="L261" s="67" t="str">
        <f t="shared" si="130"/>
        <v/>
      </c>
      <c r="M261" s="66" t="str">
        <f t="shared" si="131"/>
        <v/>
      </c>
      <c r="N261" s="60"/>
      <c r="O261" s="189">
        <f t="shared" si="148"/>
        <v>0.65500000000000003</v>
      </c>
      <c r="P261" s="74">
        <f t="shared" si="149"/>
        <v>177</v>
      </c>
      <c r="Q261" s="75" t="str">
        <f t="shared" si="132"/>
        <v/>
      </c>
      <c r="R261" s="74" t="str">
        <f t="shared" si="133"/>
        <v/>
      </c>
      <c r="S261" s="75" t="str">
        <f t="shared" si="134"/>
        <v/>
      </c>
      <c r="T261" s="74" t="str">
        <f t="shared" si="135"/>
        <v/>
      </c>
      <c r="U261" s="60"/>
      <c r="V261" s="80">
        <f>VLOOKUP(A261,'3'!A:C,3,FALSE)/100</f>
        <v>2.7999999999999997E-2</v>
      </c>
      <c r="W261" s="81">
        <f t="shared" si="150"/>
        <v>72</v>
      </c>
      <c r="X261" s="82" t="str">
        <f t="shared" si="136"/>
        <v/>
      </c>
      <c r="Y261" s="81" t="str">
        <f t="shared" si="137"/>
        <v/>
      </c>
      <c r="Z261" s="82" t="str">
        <f t="shared" si="138"/>
        <v/>
      </c>
      <c r="AA261" s="81" t="str">
        <f t="shared" si="139"/>
        <v/>
      </c>
      <c r="AB261" s="60"/>
      <c r="AC261" s="87">
        <f>VLOOKUP(A261,'4'!A:E,4,FALSE)/100</f>
        <v>0.35399999999999998</v>
      </c>
      <c r="AD261" s="88">
        <f t="shared" si="157"/>
        <v>5</v>
      </c>
      <c r="AE261" s="89" t="str">
        <f t="shared" si="140"/>
        <v/>
      </c>
      <c r="AF261" s="88" t="str">
        <f t="shared" si="151"/>
        <v/>
      </c>
      <c r="AG261" s="89" t="str">
        <f t="shared" si="141"/>
        <v/>
      </c>
      <c r="AH261" s="88" t="str">
        <f t="shared" si="152"/>
        <v/>
      </c>
      <c r="AJ261" s="62">
        <f t="shared" si="153"/>
        <v>398</v>
      </c>
      <c r="AK261" s="59">
        <f t="shared" si="154"/>
        <v>104</v>
      </c>
      <c r="AM261" s="42" t="s">
        <v>169</v>
      </c>
      <c r="AN261" s="43" t="s">
        <v>180</v>
      </c>
      <c r="AO261" s="44">
        <v>19644</v>
      </c>
      <c r="AP261" s="44">
        <v>143700</v>
      </c>
      <c r="AQ261" s="40">
        <f t="shared" si="155"/>
        <v>0.13670146137787056</v>
      </c>
      <c r="AR261" s="46">
        <f t="shared" si="156"/>
        <v>30</v>
      </c>
      <c r="AS261" s="47" t="str">
        <f t="shared" si="142"/>
        <v/>
      </c>
      <c r="AT261" s="46" t="str">
        <f t="shared" si="143"/>
        <v/>
      </c>
      <c r="AU261" s="47" t="str">
        <f t="shared" si="144"/>
        <v/>
      </c>
      <c r="AV261" s="46" t="str">
        <f t="shared" si="145"/>
        <v/>
      </c>
      <c r="AX261" s="116" t="s">
        <v>180</v>
      </c>
      <c r="AY261" s="97">
        <v>141100</v>
      </c>
      <c r="AZ261" s="98">
        <v>100</v>
      </c>
      <c r="BA261" s="97">
        <v>92300</v>
      </c>
      <c r="BB261" s="98">
        <v>65.5</v>
      </c>
      <c r="BC261" s="187" t="b">
        <f t="shared" si="146"/>
        <v>1</v>
      </c>
    </row>
    <row r="262" spans="1:55" x14ac:dyDescent="0.2">
      <c r="A262" s="2" t="s">
        <v>821</v>
      </c>
      <c r="B262" s="2" t="str">
        <f>VLOOKUP(A262,'Auth Info'!A:B,2,FALSE)</f>
        <v>Lewes</v>
      </c>
      <c r="C262" s="14" t="str">
        <f>VLOOKUP($A262,'Auth Info'!$A:$G,3,FALSE)</f>
        <v>East Sussex</v>
      </c>
      <c r="D262" s="121" t="str">
        <f>VLOOKUP($A262,'Auth Info'!$A:$G,4,FALSE)</f>
        <v>Rural-50</v>
      </c>
      <c r="E262" s="121" t="str">
        <f>VLOOKUP($A262,'Auth Info'!$A:$G,5,FALSE)</f>
        <v>Predominantly Rural</v>
      </c>
      <c r="F262" s="14" t="str">
        <f>VLOOKUP($A262,'Auth Info'!$A:$G,6,FALSE)</f>
        <v>District</v>
      </c>
      <c r="G262" s="14" t="str">
        <f>VLOOKUP($A262,'Auth Info'!$A:$G,7,FALSE)</f>
        <v>Lower</v>
      </c>
      <c r="H262" s="65">
        <f>VLOOKUP(A262,'1'!F:H,2,FALSE)</f>
        <v>479.7</v>
      </c>
      <c r="I262" s="66">
        <f t="shared" si="147"/>
        <v>121</v>
      </c>
      <c r="J262" s="67" t="str">
        <f t="shared" si="128"/>
        <v/>
      </c>
      <c r="K262" s="66" t="str">
        <f t="shared" si="129"/>
        <v/>
      </c>
      <c r="L262" s="67" t="str">
        <f t="shared" si="130"/>
        <v/>
      </c>
      <c r="M262" s="66" t="str">
        <f t="shared" si="131"/>
        <v/>
      </c>
      <c r="N262" s="60"/>
      <c r="O262" s="189">
        <f t="shared" si="148"/>
        <v>0.58799999999999997</v>
      </c>
      <c r="P262" s="74">
        <f t="shared" si="149"/>
        <v>13</v>
      </c>
      <c r="Q262" s="75" t="str">
        <f t="shared" si="132"/>
        <v/>
      </c>
      <c r="R262" s="74" t="str">
        <f t="shared" si="133"/>
        <v/>
      </c>
      <c r="S262" s="75" t="str">
        <f t="shared" si="134"/>
        <v/>
      </c>
      <c r="T262" s="74" t="str">
        <f t="shared" si="135"/>
        <v/>
      </c>
      <c r="U262" s="60"/>
      <c r="V262" s="80">
        <f>VLOOKUP(A262,'3'!A:C,3,FALSE)/100</f>
        <v>2.4E-2</v>
      </c>
      <c r="W262" s="81">
        <f t="shared" si="150"/>
        <v>99</v>
      </c>
      <c r="X262" s="82" t="str">
        <f t="shared" si="136"/>
        <v/>
      </c>
      <c r="Y262" s="81" t="str">
        <f t="shared" si="137"/>
        <v/>
      </c>
      <c r="Z262" s="82" t="str">
        <f t="shared" si="138"/>
        <v/>
      </c>
      <c r="AA262" s="81" t="str">
        <f t="shared" si="139"/>
        <v/>
      </c>
      <c r="AB262" s="60"/>
      <c r="AC262" s="87">
        <f>VLOOKUP(A262,'4'!A:E,4,FALSE)/100</f>
        <v>0.24399999999999999</v>
      </c>
      <c r="AD262" s="88">
        <f t="shared" si="157"/>
        <v>76</v>
      </c>
      <c r="AE262" s="89" t="str">
        <f t="shared" si="140"/>
        <v/>
      </c>
      <c r="AF262" s="88" t="str">
        <f t="shared" si="151"/>
        <v/>
      </c>
      <c r="AG262" s="89" t="str">
        <f t="shared" si="141"/>
        <v/>
      </c>
      <c r="AH262" s="88" t="str">
        <f t="shared" si="152"/>
        <v/>
      </c>
      <c r="AJ262" s="62">
        <f t="shared" si="153"/>
        <v>280</v>
      </c>
      <c r="AK262" s="59">
        <f t="shared" si="154"/>
        <v>36</v>
      </c>
      <c r="AM262" s="42" t="s">
        <v>169</v>
      </c>
      <c r="AN262" s="43" t="s">
        <v>297</v>
      </c>
      <c r="AO262" s="44">
        <v>11235</v>
      </c>
      <c r="AP262" s="44">
        <v>95200</v>
      </c>
      <c r="AQ262" s="40">
        <f t="shared" si="155"/>
        <v>0.11801470588235294</v>
      </c>
      <c r="AR262" s="46">
        <f t="shared" si="156"/>
        <v>47</v>
      </c>
      <c r="AS262" s="47" t="str">
        <f t="shared" si="142"/>
        <v/>
      </c>
      <c r="AT262" s="46" t="str">
        <f t="shared" si="143"/>
        <v/>
      </c>
      <c r="AU262" s="47" t="str">
        <f t="shared" si="144"/>
        <v/>
      </c>
      <c r="AV262" s="46" t="str">
        <f t="shared" si="145"/>
        <v/>
      </c>
      <c r="AX262" s="116" t="s">
        <v>297</v>
      </c>
      <c r="AY262" s="97">
        <v>97500</v>
      </c>
      <c r="AZ262" s="98">
        <v>100</v>
      </c>
      <c r="BA262" s="97">
        <v>57300</v>
      </c>
      <c r="BB262" s="98">
        <v>58.8</v>
      </c>
      <c r="BC262" s="187" t="b">
        <f t="shared" si="146"/>
        <v>1</v>
      </c>
    </row>
    <row r="263" spans="1:55" x14ac:dyDescent="0.2">
      <c r="A263" s="2" t="s">
        <v>824</v>
      </c>
      <c r="B263" s="2" t="str">
        <f>VLOOKUP(A263,'Auth Info'!A:B,2,FALSE)</f>
        <v>Lichfield</v>
      </c>
      <c r="C263" s="14" t="str">
        <f>VLOOKUP($A263,'Auth Info'!$A:$G,3,FALSE)</f>
        <v>Staffordshire</v>
      </c>
      <c r="D263" s="121" t="str">
        <f>VLOOKUP($A263,'Auth Info'!$A:$G,4,FALSE)</f>
        <v>Rural-50</v>
      </c>
      <c r="E263" s="121" t="str">
        <f>VLOOKUP($A263,'Auth Info'!$A:$G,5,FALSE)</f>
        <v>Predominantly Rural</v>
      </c>
      <c r="F263" s="14" t="str">
        <f>VLOOKUP($A263,'Auth Info'!$A:$G,6,FALSE)</f>
        <v>District</v>
      </c>
      <c r="G263" s="14" t="str">
        <f>VLOOKUP($A263,'Auth Info'!$A:$G,7,FALSE)</f>
        <v>Lower</v>
      </c>
      <c r="H263" s="65">
        <f>VLOOKUP(A263,'1'!F:H,2,FALSE)</f>
        <v>454</v>
      </c>
      <c r="I263" s="66">
        <f t="shared" si="147"/>
        <v>79</v>
      </c>
      <c r="J263" s="67" t="str">
        <f t="shared" si="128"/>
        <v/>
      </c>
      <c r="K263" s="66" t="str">
        <f t="shared" si="129"/>
        <v/>
      </c>
      <c r="L263" s="67" t="str">
        <f t="shared" si="130"/>
        <v/>
      </c>
      <c r="M263" s="66" t="str">
        <f t="shared" si="131"/>
        <v/>
      </c>
      <c r="N263" s="60"/>
      <c r="O263" s="189">
        <f t="shared" si="148"/>
        <v>0.622</v>
      </c>
      <c r="P263" s="74">
        <f t="shared" si="149"/>
        <v>84</v>
      </c>
      <c r="Q263" s="75" t="str">
        <f t="shared" si="132"/>
        <v/>
      </c>
      <c r="R263" s="74" t="str">
        <f t="shared" si="133"/>
        <v/>
      </c>
      <c r="S263" s="75" t="str">
        <f t="shared" si="134"/>
        <v/>
      </c>
      <c r="T263" s="74" t="str">
        <f t="shared" si="135"/>
        <v/>
      </c>
      <c r="U263" s="60"/>
      <c r="V263" s="80">
        <f>VLOOKUP(A263,'3'!A:C,3,FALSE)/100</f>
        <v>2.5000000000000001E-2</v>
      </c>
      <c r="W263" s="81">
        <f t="shared" si="150"/>
        <v>93</v>
      </c>
      <c r="X263" s="82" t="str">
        <f t="shared" si="136"/>
        <v/>
      </c>
      <c r="Y263" s="81" t="str">
        <f t="shared" si="137"/>
        <v/>
      </c>
      <c r="Z263" s="82" t="str">
        <f t="shared" si="138"/>
        <v/>
      </c>
      <c r="AA263" s="81" t="str">
        <f t="shared" si="139"/>
        <v/>
      </c>
      <c r="AB263" s="60"/>
      <c r="AC263" s="87">
        <f>VLOOKUP(A263,'4'!A:E,4,FALSE)/100</f>
        <v>0.19399999999999998</v>
      </c>
      <c r="AD263" s="88">
        <f t="shared" si="157"/>
        <v>154</v>
      </c>
      <c r="AE263" s="89" t="str">
        <f t="shared" si="140"/>
        <v/>
      </c>
      <c r="AF263" s="88" t="str">
        <f t="shared" si="151"/>
        <v/>
      </c>
      <c r="AG263" s="89" t="str">
        <f t="shared" si="141"/>
        <v/>
      </c>
      <c r="AH263" s="88" t="str">
        <f t="shared" si="152"/>
        <v/>
      </c>
      <c r="AJ263" s="62">
        <f t="shared" si="153"/>
        <v>365</v>
      </c>
      <c r="AK263" s="59">
        <f t="shared" si="154"/>
        <v>85</v>
      </c>
      <c r="AM263" s="42" t="s">
        <v>169</v>
      </c>
      <c r="AN263" s="43" t="s">
        <v>233</v>
      </c>
      <c r="AO263" s="44">
        <v>9101</v>
      </c>
      <c r="AP263" s="44">
        <v>97900</v>
      </c>
      <c r="AQ263" s="40">
        <f t="shared" si="155"/>
        <v>9.2962206332992847E-2</v>
      </c>
      <c r="AR263" s="46">
        <f t="shared" si="156"/>
        <v>109</v>
      </c>
      <c r="AS263" s="47" t="str">
        <f t="shared" si="142"/>
        <v/>
      </c>
      <c r="AT263" s="46" t="str">
        <f t="shared" si="143"/>
        <v/>
      </c>
      <c r="AU263" s="47" t="str">
        <f t="shared" si="144"/>
        <v/>
      </c>
      <c r="AV263" s="46" t="str">
        <f t="shared" si="145"/>
        <v/>
      </c>
      <c r="AX263" s="116" t="s">
        <v>233</v>
      </c>
      <c r="AY263" s="97">
        <v>98700</v>
      </c>
      <c r="AZ263" s="98">
        <v>100</v>
      </c>
      <c r="BA263" s="97">
        <v>61400</v>
      </c>
      <c r="BB263" s="98">
        <v>62.2</v>
      </c>
      <c r="BC263" s="187" t="b">
        <f t="shared" si="146"/>
        <v>1</v>
      </c>
    </row>
    <row r="264" spans="1:55" x14ac:dyDescent="0.2">
      <c r="A264" s="2" t="s">
        <v>825</v>
      </c>
      <c r="B264" s="2" t="str">
        <f>VLOOKUP(A264,'Auth Info'!A:B,2,FALSE)</f>
        <v>Lincoln</v>
      </c>
      <c r="C264" s="14" t="str">
        <f>VLOOKUP($A264,'Auth Info'!$A:$G,3,FALSE)</f>
        <v>Lincolnshire</v>
      </c>
      <c r="D264" s="121" t="str">
        <f>VLOOKUP($A264,'Auth Info'!$A:$G,4,FALSE)</f>
        <v>OU</v>
      </c>
      <c r="E264" s="121" t="str">
        <f>VLOOKUP($A264,'Auth Info'!$A:$G,5,FALSE)</f>
        <v>U</v>
      </c>
      <c r="F264" s="14" t="str">
        <f>VLOOKUP($A264,'Auth Info'!$A:$G,6,FALSE)</f>
        <v>District</v>
      </c>
      <c r="G264" s="14" t="str">
        <f>VLOOKUP($A264,'Auth Info'!$A:$G,7,FALSE)</f>
        <v>Lower</v>
      </c>
      <c r="H264" s="65">
        <f>VLOOKUP(A264,'1'!F:H,2,FALSE)</f>
        <v>452.9</v>
      </c>
      <c r="I264" s="66">
        <f t="shared" si="147"/>
        <v>78</v>
      </c>
      <c r="J264" s="67" t="str">
        <f t="shared" si="128"/>
        <v/>
      </c>
      <c r="K264" s="66" t="str">
        <f t="shared" si="129"/>
        <v/>
      </c>
      <c r="L264" s="67" t="str">
        <f t="shared" si="130"/>
        <v/>
      </c>
      <c r="M264" s="66" t="str">
        <f t="shared" si="131"/>
        <v/>
      </c>
      <c r="N264" s="60"/>
      <c r="O264" s="189">
        <f t="shared" si="148"/>
        <v>0.68099999999999994</v>
      </c>
      <c r="P264" s="74">
        <f t="shared" si="149"/>
        <v>197</v>
      </c>
      <c r="Q264" s="75" t="str">
        <f t="shared" si="132"/>
        <v/>
      </c>
      <c r="R264" s="74" t="str">
        <f t="shared" si="133"/>
        <v/>
      </c>
      <c r="S264" s="75" t="str">
        <f t="shared" si="134"/>
        <v/>
      </c>
      <c r="T264" s="74" t="str">
        <f t="shared" si="135"/>
        <v/>
      </c>
      <c r="U264" s="60"/>
      <c r="V264" s="80">
        <f>VLOOKUP(A264,'3'!A:C,3,FALSE)/100</f>
        <v>4.8000000000000001E-2</v>
      </c>
      <c r="W264" s="81">
        <f t="shared" si="150"/>
        <v>5</v>
      </c>
      <c r="X264" s="82" t="str">
        <f t="shared" si="136"/>
        <v/>
      </c>
      <c r="Y264" s="81" t="str">
        <f t="shared" si="137"/>
        <v/>
      </c>
      <c r="Z264" s="82" t="str">
        <f t="shared" si="138"/>
        <v/>
      </c>
      <c r="AA264" s="81" t="str">
        <f t="shared" si="139"/>
        <v/>
      </c>
      <c r="AB264" s="60"/>
      <c r="AC264" s="87">
        <f>VLOOKUP(A264,'4'!A:E,4,FALSE)/100</f>
        <v>0.27899999999999997</v>
      </c>
      <c r="AD264" s="88">
        <f t="shared" si="157"/>
        <v>46</v>
      </c>
      <c r="AE264" s="89" t="str">
        <f t="shared" si="140"/>
        <v/>
      </c>
      <c r="AF264" s="88" t="str">
        <f t="shared" si="151"/>
        <v/>
      </c>
      <c r="AG264" s="89" t="str">
        <f t="shared" si="141"/>
        <v/>
      </c>
      <c r="AH264" s="88" t="str">
        <f t="shared" si="152"/>
        <v/>
      </c>
      <c r="AJ264" s="62">
        <f t="shared" si="153"/>
        <v>286</v>
      </c>
      <c r="AK264" s="59">
        <f t="shared" si="154"/>
        <v>42</v>
      </c>
      <c r="AM264" s="42" t="s">
        <v>169</v>
      </c>
      <c r="AN264" s="43" t="s">
        <v>212</v>
      </c>
      <c r="AO264" s="44">
        <v>17940</v>
      </c>
      <c r="AP264" s="44">
        <v>88400</v>
      </c>
      <c r="AQ264" s="40">
        <f t="shared" si="155"/>
        <v>0.20294117647058824</v>
      </c>
      <c r="AR264" s="46">
        <f t="shared" si="156"/>
        <v>6</v>
      </c>
      <c r="AS264" s="47" t="str">
        <f t="shared" si="142"/>
        <v/>
      </c>
      <c r="AT264" s="46" t="str">
        <f t="shared" si="143"/>
        <v/>
      </c>
      <c r="AU264" s="47" t="str">
        <f t="shared" si="144"/>
        <v/>
      </c>
      <c r="AV264" s="46" t="str">
        <f t="shared" si="145"/>
        <v/>
      </c>
      <c r="AX264" s="116" t="s">
        <v>212</v>
      </c>
      <c r="AY264" s="97">
        <v>89700</v>
      </c>
      <c r="AZ264" s="98">
        <v>100</v>
      </c>
      <c r="BA264" s="97">
        <v>61100</v>
      </c>
      <c r="BB264" s="98">
        <v>68.099999999999994</v>
      </c>
      <c r="BC264" s="187" t="b">
        <f t="shared" si="146"/>
        <v>1</v>
      </c>
    </row>
    <row r="265" spans="1:55" x14ac:dyDescent="0.2">
      <c r="A265" s="2" t="s">
        <v>832</v>
      </c>
      <c r="B265" s="2" t="str">
        <f>VLOOKUP(A265,'Auth Info'!A:B,2,FALSE)</f>
        <v>Maidstone</v>
      </c>
      <c r="C265" s="14" t="str">
        <f>VLOOKUP($A265,'Auth Info'!$A:$G,3,FALSE)</f>
        <v>Kent</v>
      </c>
      <c r="D265" s="121" t="str">
        <f>VLOOKUP($A265,'Auth Info'!$A:$G,4,FALSE)</f>
        <v>Significant Rural</v>
      </c>
      <c r="E265" s="121" t="str">
        <f>VLOOKUP($A265,'Auth Info'!$A:$G,5,FALSE)</f>
        <v>U</v>
      </c>
      <c r="F265" s="14" t="str">
        <f>VLOOKUP($A265,'Auth Info'!$A:$G,6,FALSE)</f>
        <v>District</v>
      </c>
      <c r="G265" s="14" t="str">
        <f>VLOOKUP($A265,'Auth Info'!$A:$G,7,FALSE)</f>
        <v>Lower</v>
      </c>
      <c r="H265" s="65">
        <f>VLOOKUP(A265,'1'!F:H,2,FALSE)</f>
        <v>461.9</v>
      </c>
      <c r="I265" s="66">
        <f t="shared" si="147"/>
        <v>88</v>
      </c>
      <c r="J265" s="67" t="str">
        <f t="shared" si="128"/>
        <v/>
      </c>
      <c r="K265" s="66" t="str">
        <f t="shared" si="129"/>
        <v/>
      </c>
      <c r="L265" s="67" t="str">
        <f t="shared" si="130"/>
        <v/>
      </c>
      <c r="M265" s="66" t="str">
        <f t="shared" si="131"/>
        <v/>
      </c>
      <c r="N265" s="60"/>
      <c r="O265" s="189">
        <f t="shared" si="148"/>
        <v>0.6409999999999999</v>
      </c>
      <c r="P265" s="74">
        <f t="shared" si="149"/>
        <v>147</v>
      </c>
      <c r="Q265" s="75" t="str">
        <f t="shared" si="132"/>
        <v/>
      </c>
      <c r="R265" s="74" t="str">
        <f t="shared" si="133"/>
        <v/>
      </c>
      <c r="S265" s="75" t="str">
        <f t="shared" si="134"/>
        <v/>
      </c>
      <c r="T265" s="74" t="str">
        <f t="shared" si="135"/>
        <v/>
      </c>
      <c r="U265" s="60"/>
      <c r="V265" s="80">
        <f>VLOOKUP(A265,'3'!A:C,3,FALSE)/100</f>
        <v>2.4E-2</v>
      </c>
      <c r="W265" s="81">
        <f t="shared" si="150"/>
        <v>99</v>
      </c>
      <c r="X265" s="82" t="str">
        <f t="shared" si="136"/>
        <v/>
      </c>
      <c r="Y265" s="81" t="str">
        <f t="shared" si="137"/>
        <v/>
      </c>
      <c r="Z265" s="82" t="str">
        <f t="shared" si="138"/>
        <v/>
      </c>
      <c r="AA265" s="81" t="str">
        <f t="shared" si="139"/>
        <v/>
      </c>
      <c r="AB265" s="60"/>
      <c r="AC265" s="87">
        <f>VLOOKUP(A265,'4'!A:E,4,FALSE)/100</f>
        <v>0.191</v>
      </c>
      <c r="AD265" s="88">
        <f t="shared" si="157"/>
        <v>156</v>
      </c>
      <c r="AE265" s="89" t="str">
        <f t="shared" si="140"/>
        <v/>
      </c>
      <c r="AF265" s="88" t="str">
        <f t="shared" si="151"/>
        <v/>
      </c>
      <c r="AG265" s="89" t="str">
        <f t="shared" si="141"/>
        <v/>
      </c>
      <c r="AH265" s="88" t="str">
        <f t="shared" si="152"/>
        <v/>
      </c>
      <c r="AJ265" s="62">
        <f t="shared" si="153"/>
        <v>349</v>
      </c>
      <c r="AK265" s="59">
        <f t="shared" si="154"/>
        <v>76</v>
      </c>
      <c r="AM265" s="42" t="s">
        <v>169</v>
      </c>
      <c r="AN265" s="43" t="s">
        <v>316</v>
      </c>
      <c r="AO265" s="44">
        <v>24085</v>
      </c>
      <c r="AP265" s="44">
        <v>145400</v>
      </c>
      <c r="AQ265" s="40">
        <f t="shared" si="155"/>
        <v>0.16564649243466301</v>
      </c>
      <c r="AR265" s="46">
        <f t="shared" si="156"/>
        <v>15</v>
      </c>
      <c r="AS265" s="47" t="str">
        <f t="shared" si="142"/>
        <v/>
      </c>
      <c r="AT265" s="46" t="str">
        <f t="shared" si="143"/>
        <v/>
      </c>
      <c r="AU265" s="47" t="str">
        <f t="shared" si="144"/>
        <v/>
      </c>
      <c r="AV265" s="46" t="str">
        <f t="shared" si="145"/>
        <v/>
      </c>
      <c r="AX265" s="116" t="s">
        <v>316</v>
      </c>
      <c r="AY265" s="97">
        <v>149800</v>
      </c>
      <c r="AZ265" s="98">
        <v>100</v>
      </c>
      <c r="BA265" s="97">
        <v>96000</v>
      </c>
      <c r="BB265" s="98">
        <v>64.099999999999994</v>
      </c>
      <c r="BC265" s="187" t="b">
        <f t="shared" si="146"/>
        <v>1</v>
      </c>
    </row>
    <row r="266" spans="1:55" x14ac:dyDescent="0.2">
      <c r="A266" s="2" t="s">
        <v>833</v>
      </c>
      <c r="B266" s="2" t="str">
        <f>VLOOKUP(A266,'Auth Info'!A:B,2,FALSE)</f>
        <v>Maldon</v>
      </c>
      <c r="C266" s="14" t="str">
        <f>VLOOKUP($A266,'Auth Info'!$A:$G,3,FALSE)</f>
        <v>Essex</v>
      </c>
      <c r="D266" s="121" t="str">
        <f>VLOOKUP($A266,'Auth Info'!$A:$G,4,FALSE)</f>
        <v>Rural-80</v>
      </c>
      <c r="E266" s="121" t="str">
        <f>VLOOKUP($A266,'Auth Info'!$A:$G,5,FALSE)</f>
        <v>Predominantly Rural</v>
      </c>
      <c r="F266" s="14" t="str">
        <f>VLOOKUP($A266,'Auth Info'!$A:$G,6,FALSE)</f>
        <v>District</v>
      </c>
      <c r="G266" s="14" t="str">
        <f>VLOOKUP($A266,'Auth Info'!$A:$G,7,FALSE)</f>
        <v>Lower</v>
      </c>
      <c r="H266" s="65">
        <f>VLOOKUP(A266,'1'!F:H,2,FALSE)</f>
        <v>464.1</v>
      </c>
      <c r="I266" s="66">
        <f t="shared" si="147"/>
        <v>94</v>
      </c>
      <c r="J266" s="67">
        <f t="shared" si="128"/>
        <v>464.1</v>
      </c>
      <c r="K266" s="66">
        <f t="shared" si="129"/>
        <v>32</v>
      </c>
      <c r="L266" s="67" t="str">
        <f t="shared" si="130"/>
        <v/>
      </c>
      <c r="M266" s="66" t="str">
        <f t="shared" si="131"/>
        <v/>
      </c>
      <c r="N266" s="60"/>
      <c r="O266" s="189">
        <f t="shared" si="148"/>
        <v>0.625</v>
      </c>
      <c r="P266" s="74">
        <f t="shared" si="149"/>
        <v>92</v>
      </c>
      <c r="Q266" s="75">
        <f t="shared" si="132"/>
        <v>0.625</v>
      </c>
      <c r="R266" s="74">
        <f t="shared" si="133"/>
        <v>40</v>
      </c>
      <c r="S266" s="75" t="str">
        <f t="shared" si="134"/>
        <v/>
      </c>
      <c r="T266" s="74" t="str">
        <f t="shared" si="135"/>
        <v/>
      </c>
      <c r="U266" s="60"/>
      <c r="V266" s="80">
        <f>VLOOKUP(A266,'3'!A:C,3,FALSE)/100</f>
        <v>2.3E-2</v>
      </c>
      <c r="W266" s="81">
        <f t="shared" si="150"/>
        <v>110</v>
      </c>
      <c r="X266" s="82">
        <f t="shared" si="136"/>
        <v>2.3E-2</v>
      </c>
      <c r="Y266" s="81">
        <f t="shared" si="137"/>
        <v>13</v>
      </c>
      <c r="Z266" s="82" t="str">
        <f t="shared" si="138"/>
        <v/>
      </c>
      <c r="AA266" s="81" t="str">
        <f t="shared" si="139"/>
        <v/>
      </c>
      <c r="AB266" s="60"/>
      <c r="AC266" s="87">
        <f>VLOOKUP(A266,'4'!A:E,4,FALSE)/100</f>
        <v>0.20800000000000002</v>
      </c>
      <c r="AD266" s="88">
        <f t="shared" si="157"/>
        <v>134</v>
      </c>
      <c r="AE266" s="89">
        <f t="shared" si="140"/>
        <v>0.20800000000000002</v>
      </c>
      <c r="AF266" s="88">
        <f t="shared" si="151"/>
        <v>32</v>
      </c>
      <c r="AG266" s="89" t="str">
        <f t="shared" si="141"/>
        <v/>
      </c>
      <c r="AH266" s="88" t="str">
        <f t="shared" si="152"/>
        <v/>
      </c>
      <c r="AJ266" s="62">
        <f t="shared" si="153"/>
        <v>494</v>
      </c>
      <c r="AK266" s="59">
        <f t="shared" si="154"/>
        <v>153</v>
      </c>
      <c r="AM266" s="42" t="s">
        <v>169</v>
      </c>
      <c r="AN266" s="43" t="s">
        <v>263</v>
      </c>
      <c r="AO266" s="44">
        <v>3664</v>
      </c>
      <c r="AP266" s="44">
        <v>63100</v>
      </c>
      <c r="AQ266" s="40">
        <f t="shared" si="155"/>
        <v>5.8066561014263073E-2</v>
      </c>
      <c r="AR266" s="46">
        <f t="shared" si="156"/>
        <v>198</v>
      </c>
      <c r="AS266" s="47">
        <f t="shared" si="142"/>
        <v>5.8066561014263073E-2</v>
      </c>
      <c r="AT266" s="46">
        <f t="shared" si="143"/>
        <v>51</v>
      </c>
      <c r="AU266" s="47" t="str">
        <f t="shared" si="144"/>
        <v/>
      </c>
      <c r="AV266" s="46" t="str">
        <f t="shared" si="145"/>
        <v/>
      </c>
      <c r="AX266" s="116" t="s">
        <v>263</v>
      </c>
      <c r="AY266" s="97">
        <v>63200</v>
      </c>
      <c r="AZ266" s="98">
        <v>100</v>
      </c>
      <c r="BA266" s="97">
        <v>39500</v>
      </c>
      <c r="BB266" s="98">
        <v>62.5</v>
      </c>
      <c r="BC266" s="187" t="b">
        <f t="shared" si="146"/>
        <v>1</v>
      </c>
    </row>
    <row r="267" spans="1:55" x14ac:dyDescent="0.2">
      <c r="A267" s="2" t="s">
        <v>834</v>
      </c>
      <c r="B267" s="2" t="str">
        <f>VLOOKUP(A267,'Auth Info'!A:B,2,FALSE)</f>
        <v>Malvern Hills</v>
      </c>
      <c r="C267" s="14" t="str">
        <f>VLOOKUP($A267,'Auth Info'!$A:$G,3,FALSE)</f>
        <v>Worcestershire</v>
      </c>
      <c r="D267" s="121" t="str">
        <f>VLOOKUP($A267,'Auth Info'!$A:$G,4,FALSE)</f>
        <v>Rural-50</v>
      </c>
      <c r="E267" s="121" t="str">
        <f>VLOOKUP($A267,'Auth Info'!$A:$G,5,FALSE)</f>
        <v>Predominantly Rural</v>
      </c>
      <c r="F267" s="14" t="str">
        <f>VLOOKUP($A267,'Auth Info'!$A:$G,6,FALSE)</f>
        <v>District</v>
      </c>
      <c r="G267" s="14" t="str">
        <f>VLOOKUP($A267,'Auth Info'!$A:$G,7,FALSE)</f>
        <v>Lower</v>
      </c>
      <c r="H267" s="65">
        <f>VLOOKUP(A267,'1'!F:H,2,FALSE)</f>
        <v>426.8</v>
      </c>
      <c r="I267" s="66">
        <f t="shared" si="147"/>
        <v>43</v>
      </c>
      <c r="J267" s="67" t="str">
        <f t="shared" si="128"/>
        <v/>
      </c>
      <c r="K267" s="66" t="str">
        <f t="shared" si="129"/>
        <v/>
      </c>
      <c r="L267" s="67" t="str">
        <f t="shared" si="130"/>
        <v/>
      </c>
      <c r="M267" s="66" t="str">
        <f t="shared" si="131"/>
        <v/>
      </c>
      <c r="N267" s="60"/>
      <c r="O267" s="189">
        <f t="shared" si="148"/>
        <v>0.59</v>
      </c>
      <c r="P267" s="74">
        <f t="shared" si="149"/>
        <v>14</v>
      </c>
      <c r="Q267" s="75" t="str">
        <f t="shared" si="132"/>
        <v/>
      </c>
      <c r="R267" s="74" t="str">
        <f t="shared" si="133"/>
        <v/>
      </c>
      <c r="S267" s="75" t="str">
        <f t="shared" si="134"/>
        <v/>
      </c>
      <c r="T267" s="74" t="str">
        <f t="shared" si="135"/>
        <v/>
      </c>
      <c r="U267" s="60"/>
      <c r="V267" s="80">
        <f>VLOOKUP(A267,'3'!A:C,3,FALSE)/100</f>
        <v>2.4E-2</v>
      </c>
      <c r="W267" s="81">
        <f t="shared" si="150"/>
        <v>99</v>
      </c>
      <c r="X267" s="82" t="str">
        <f t="shared" si="136"/>
        <v/>
      </c>
      <c r="Y267" s="81" t="str">
        <f t="shared" si="137"/>
        <v/>
      </c>
      <c r="Z267" s="82" t="str">
        <f t="shared" si="138"/>
        <v/>
      </c>
      <c r="AA267" s="81" t="str">
        <f t="shared" si="139"/>
        <v/>
      </c>
      <c r="AB267" s="60"/>
      <c r="AC267" s="87">
        <f>VLOOKUP(A267,'4'!A:E,4,FALSE)/100</f>
        <v>0.21299999999999999</v>
      </c>
      <c r="AD267" s="88">
        <f t="shared" si="157"/>
        <v>127</v>
      </c>
      <c r="AE267" s="89" t="str">
        <f t="shared" si="140"/>
        <v/>
      </c>
      <c r="AF267" s="88" t="str">
        <f t="shared" si="151"/>
        <v/>
      </c>
      <c r="AG267" s="89" t="str">
        <f t="shared" si="141"/>
        <v/>
      </c>
      <c r="AH267" s="88" t="str">
        <f t="shared" si="152"/>
        <v/>
      </c>
      <c r="AJ267" s="62">
        <f t="shared" si="153"/>
        <v>288</v>
      </c>
      <c r="AK267" s="59">
        <f t="shared" si="154"/>
        <v>44</v>
      </c>
      <c r="AM267" s="42" t="s">
        <v>169</v>
      </c>
      <c r="AN267" s="43" t="s">
        <v>245</v>
      </c>
      <c r="AO267" s="44">
        <v>6424</v>
      </c>
      <c r="AP267" s="44">
        <v>74800</v>
      </c>
      <c r="AQ267" s="40">
        <f t="shared" si="155"/>
        <v>8.5882352941176465E-2</v>
      </c>
      <c r="AR267" s="46">
        <f t="shared" si="156"/>
        <v>132</v>
      </c>
      <c r="AS267" s="47" t="str">
        <f t="shared" si="142"/>
        <v/>
      </c>
      <c r="AT267" s="46" t="str">
        <f t="shared" si="143"/>
        <v/>
      </c>
      <c r="AU267" s="47" t="str">
        <f t="shared" si="144"/>
        <v/>
      </c>
      <c r="AV267" s="46" t="str">
        <f t="shared" si="145"/>
        <v/>
      </c>
      <c r="AX267" s="116" t="s">
        <v>245</v>
      </c>
      <c r="AY267" s="97">
        <v>75400</v>
      </c>
      <c r="AZ267" s="98">
        <v>100</v>
      </c>
      <c r="BA267" s="97">
        <v>44500</v>
      </c>
      <c r="BB267" s="98">
        <v>59</v>
      </c>
      <c r="BC267" s="187" t="b">
        <f t="shared" si="146"/>
        <v>1</v>
      </c>
    </row>
    <row r="268" spans="1:55" x14ac:dyDescent="0.2">
      <c r="A268" s="2" t="s">
        <v>837</v>
      </c>
      <c r="B268" s="2" t="str">
        <f>VLOOKUP(A268,'Auth Info'!A:B,2,FALSE)</f>
        <v>Mansfield</v>
      </c>
      <c r="C268" s="14" t="str">
        <f>VLOOKUP($A268,'Auth Info'!$A:$G,3,FALSE)</f>
        <v>Nottinghamshire</v>
      </c>
      <c r="D268" s="121" t="str">
        <f>VLOOKUP($A268,'Auth Info'!$A:$G,4,FALSE)</f>
        <v>OU</v>
      </c>
      <c r="E268" s="121" t="str">
        <f>VLOOKUP($A268,'Auth Info'!$A:$G,5,FALSE)</f>
        <v>U</v>
      </c>
      <c r="F268" s="14" t="str">
        <f>VLOOKUP($A268,'Auth Info'!$A:$G,6,FALSE)</f>
        <v>District</v>
      </c>
      <c r="G268" s="14" t="str">
        <f>VLOOKUP($A268,'Auth Info'!$A:$G,7,FALSE)</f>
        <v>Lower</v>
      </c>
      <c r="H268" s="65">
        <f>VLOOKUP(A268,'1'!F:H,2,FALSE)</f>
        <v>402.5</v>
      </c>
      <c r="I268" s="66">
        <f t="shared" si="147"/>
        <v>21</v>
      </c>
      <c r="J268" s="67" t="str">
        <f t="shared" si="128"/>
        <v/>
      </c>
      <c r="K268" s="66" t="str">
        <f t="shared" si="129"/>
        <v/>
      </c>
      <c r="L268" s="67" t="str">
        <f t="shared" si="130"/>
        <v/>
      </c>
      <c r="M268" s="66" t="str">
        <f t="shared" si="131"/>
        <v/>
      </c>
      <c r="N268" s="60"/>
      <c r="O268" s="189">
        <f t="shared" si="148"/>
        <v>0.64</v>
      </c>
      <c r="P268" s="74">
        <f t="shared" si="149"/>
        <v>143</v>
      </c>
      <c r="Q268" s="75" t="str">
        <f t="shared" si="132"/>
        <v/>
      </c>
      <c r="R268" s="74" t="str">
        <f t="shared" si="133"/>
        <v/>
      </c>
      <c r="S268" s="75" t="str">
        <f t="shared" si="134"/>
        <v/>
      </c>
      <c r="T268" s="74" t="str">
        <f t="shared" si="135"/>
        <v/>
      </c>
      <c r="U268" s="60"/>
      <c r="V268" s="80">
        <f>VLOOKUP(A268,'3'!A:C,3,FALSE)/100</f>
        <v>4.0999999999999995E-2</v>
      </c>
      <c r="W268" s="81">
        <f t="shared" si="150"/>
        <v>16</v>
      </c>
      <c r="X268" s="82" t="str">
        <f t="shared" si="136"/>
        <v/>
      </c>
      <c r="Y268" s="81" t="str">
        <f t="shared" si="137"/>
        <v/>
      </c>
      <c r="Z268" s="82" t="str">
        <f t="shared" si="138"/>
        <v/>
      </c>
      <c r="AA268" s="81" t="str">
        <f t="shared" si="139"/>
        <v/>
      </c>
      <c r="AB268" s="60"/>
      <c r="AC268" s="87">
        <f>VLOOKUP(A268,'4'!A:E,4,FALSE)/100</f>
        <v>0.24100000000000002</v>
      </c>
      <c r="AD268" s="88">
        <f t="shared" si="157"/>
        <v>83</v>
      </c>
      <c r="AE268" s="89" t="str">
        <f t="shared" si="140"/>
        <v/>
      </c>
      <c r="AF268" s="88" t="str">
        <f t="shared" si="151"/>
        <v/>
      </c>
      <c r="AG268" s="89" t="str">
        <f t="shared" si="141"/>
        <v/>
      </c>
      <c r="AH268" s="88" t="str">
        <f t="shared" si="152"/>
        <v/>
      </c>
      <c r="AJ268" s="62">
        <f t="shared" si="153"/>
        <v>236</v>
      </c>
      <c r="AK268" s="59">
        <f t="shared" si="154"/>
        <v>19</v>
      </c>
      <c r="AM268" s="42" t="s">
        <v>169</v>
      </c>
      <c r="AN268" s="43" t="s">
        <v>228</v>
      </c>
      <c r="AO268" s="44">
        <v>11471</v>
      </c>
      <c r="AP268" s="44">
        <v>100600</v>
      </c>
      <c r="AQ268" s="40">
        <f t="shared" si="155"/>
        <v>0.11402584493041749</v>
      </c>
      <c r="AR268" s="46">
        <f t="shared" si="156"/>
        <v>56</v>
      </c>
      <c r="AS268" s="47" t="str">
        <f t="shared" si="142"/>
        <v/>
      </c>
      <c r="AT268" s="46" t="str">
        <f t="shared" si="143"/>
        <v/>
      </c>
      <c r="AU268" s="47" t="str">
        <f t="shared" si="144"/>
        <v/>
      </c>
      <c r="AV268" s="46" t="str">
        <f t="shared" si="145"/>
        <v/>
      </c>
      <c r="AX268" s="116" t="s">
        <v>228</v>
      </c>
      <c r="AY268" s="97">
        <v>99600</v>
      </c>
      <c r="AZ268" s="98">
        <v>100</v>
      </c>
      <c r="BA268" s="97">
        <v>63800</v>
      </c>
      <c r="BB268" s="98">
        <v>64</v>
      </c>
      <c r="BC268" s="187" t="b">
        <f t="shared" si="146"/>
        <v>1</v>
      </c>
    </row>
    <row r="269" spans="1:55" x14ac:dyDescent="0.2">
      <c r="A269" s="2" t="s">
        <v>840</v>
      </c>
      <c r="B269" s="2" t="str">
        <f>VLOOKUP(A269,'Auth Info'!A:B,2,FALSE)</f>
        <v>Melton</v>
      </c>
      <c r="C269" s="14" t="str">
        <f>VLOOKUP($A269,'Auth Info'!$A:$G,3,FALSE)</f>
        <v>Leicestershire</v>
      </c>
      <c r="D269" s="121" t="str">
        <f>VLOOKUP($A269,'Auth Info'!$A:$G,4,FALSE)</f>
        <v>Rural-80</v>
      </c>
      <c r="E269" s="121" t="str">
        <f>VLOOKUP($A269,'Auth Info'!$A:$G,5,FALSE)</f>
        <v>Predominantly Rural</v>
      </c>
      <c r="F269" s="14" t="str">
        <f>VLOOKUP($A269,'Auth Info'!$A:$G,6,FALSE)</f>
        <v>District</v>
      </c>
      <c r="G269" s="14" t="str">
        <f>VLOOKUP($A269,'Auth Info'!$A:$G,7,FALSE)</f>
        <v>Lower</v>
      </c>
      <c r="H269" s="65">
        <f>VLOOKUP(A269,'1'!F:H,2,FALSE)</f>
        <v>446.2</v>
      </c>
      <c r="I269" s="66">
        <f t="shared" si="147"/>
        <v>68</v>
      </c>
      <c r="J269" s="67">
        <f t="shared" si="128"/>
        <v>446.2</v>
      </c>
      <c r="K269" s="66">
        <f t="shared" si="129"/>
        <v>24</v>
      </c>
      <c r="L269" s="67" t="str">
        <f t="shared" si="130"/>
        <v/>
      </c>
      <c r="M269" s="66" t="str">
        <f t="shared" si="131"/>
        <v/>
      </c>
      <c r="N269" s="60"/>
      <c r="O269" s="189">
        <f t="shared" si="148"/>
        <v>0.63</v>
      </c>
      <c r="P269" s="74">
        <f t="shared" si="149"/>
        <v>105</v>
      </c>
      <c r="Q269" s="75">
        <f t="shared" si="132"/>
        <v>0.63</v>
      </c>
      <c r="R269" s="74">
        <f t="shared" si="133"/>
        <v>43</v>
      </c>
      <c r="S269" s="75" t="str">
        <f t="shared" si="134"/>
        <v/>
      </c>
      <c r="T269" s="74" t="str">
        <f t="shared" si="135"/>
        <v/>
      </c>
      <c r="U269" s="60"/>
      <c r="V269" s="80">
        <f>VLOOKUP(A269,'3'!A:C,3,FALSE)/100</f>
        <v>2.1000000000000001E-2</v>
      </c>
      <c r="W269" s="81">
        <f t="shared" si="150"/>
        <v>129</v>
      </c>
      <c r="X269" s="82">
        <f t="shared" si="136"/>
        <v>2.1000000000000001E-2</v>
      </c>
      <c r="Y269" s="81">
        <f t="shared" si="137"/>
        <v>22</v>
      </c>
      <c r="Z269" s="82" t="str">
        <f t="shared" si="138"/>
        <v/>
      </c>
      <c r="AA269" s="81" t="str">
        <f t="shared" si="139"/>
        <v/>
      </c>
      <c r="AB269" s="60"/>
      <c r="AC269" s="87">
        <f>VLOOKUP(A269,'4'!A:E,4,FALSE)/100</f>
        <v>0.183</v>
      </c>
      <c r="AD269" s="88">
        <f t="shared" si="157"/>
        <v>166</v>
      </c>
      <c r="AE269" s="89">
        <f t="shared" si="140"/>
        <v>0.183</v>
      </c>
      <c r="AF269" s="88">
        <f t="shared" si="151"/>
        <v>40</v>
      </c>
      <c r="AG269" s="89" t="str">
        <f t="shared" si="141"/>
        <v/>
      </c>
      <c r="AH269" s="88" t="str">
        <f t="shared" si="152"/>
        <v/>
      </c>
      <c r="AJ269" s="62">
        <f t="shared" si="153"/>
        <v>427</v>
      </c>
      <c r="AK269" s="59">
        <f t="shared" si="154"/>
        <v>119</v>
      </c>
      <c r="AM269" s="42" t="s">
        <v>169</v>
      </c>
      <c r="AN269" s="43" t="s">
        <v>207</v>
      </c>
      <c r="AO269" s="44">
        <v>4304</v>
      </c>
      <c r="AP269" s="44">
        <v>49300</v>
      </c>
      <c r="AQ269" s="40">
        <f t="shared" si="155"/>
        <v>8.7302231237322517E-2</v>
      </c>
      <c r="AR269" s="46">
        <f t="shared" si="156"/>
        <v>125</v>
      </c>
      <c r="AS269" s="47">
        <f t="shared" si="142"/>
        <v>8.7302231237322517E-2</v>
      </c>
      <c r="AT269" s="46">
        <f t="shared" si="143"/>
        <v>22</v>
      </c>
      <c r="AU269" s="47" t="str">
        <f t="shared" si="144"/>
        <v/>
      </c>
      <c r="AV269" s="46" t="str">
        <f t="shared" si="145"/>
        <v/>
      </c>
      <c r="AX269" s="116" t="s">
        <v>207</v>
      </c>
      <c r="AY269" s="97">
        <v>49500</v>
      </c>
      <c r="AZ269" s="98">
        <v>100</v>
      </c>
      <c r="BA269" s="97">
        <v>31200</v>
      </c>
      <c r="BB269" s="98">
        <v>63</v>
      </c>
      <c r="BC269" s="187" t="b">
        <f t="shared" si="146"/>
        <v>1</v>
      </c>
    </row>
    <row r="270" spans="1:55" x14ac:dyDescent="0.2">
      <c r="A270" s="2" t="s">
        <v>841</v>
      </c>
      <c r="B270" s="2" t="str">
        <f>VLOOKUP(A270,'Auth Info'!A:B,2,FALSE)</f>
        <v>Mendip</v>
      </c>
      <c r="C270" s="14" t="str">
        <f>VLOOKUP($A270,'Auth Info'!$A:$G,3,FALSE)</f>
        <v>Somerset</v>
      </c>
      <c r="D270" s="121" t="str">
        <f>VLOOKUP($A270,'Auth Info'!$A:$G,4,FALSE)</f>
        <v>Rural-80</v>
      </c>
      <c r="E270" s="121" t="str">
        <f>VLOOKUP($A270,'Auth Info'!$A:$G,5,FALSE)</f>
        <v>Predominantly Rural</v>
      </c>
      <c r="F270" s="14" t="str">
        <f>VLOOKUP($A270,'Auth Info'!$A:$G,6,FALSE)</f>
        <v>District</v>
      </c>
      <c r="G270" s="14" t="str">
        <f>VLOOKUP($A270,'Auth Info'!$A:$G,7,FALSE)</f>
        <v>Lower</v>
      </c>
      <c r="H270" s="65">
        <f>VLOOKUP(A270,'1'!F:H,2,FALSE)</f>
        <v>455.8</v>
      </c>
      <c r="I270" s="66">
        <f t="shared" si="147"/>
        <v>82</v>
      </c>
      <c r="J270" s="67">
        <f t="shared" si="128"/>
        <v>455.8</v>
      </c>
      <c r="K270" s="66">
        <f t="shared" si="129"/>
        <v>28</v>
      </c>
      <c r="L270" s="67" t="str">
        <f t="shared" si="130"/>
        <v/>
      </c>
      <c r="M270" s="66" t="str">
        <f t="shared" si="131"/>
        <v/>
      </c>
      <c r="N270" s="60"/>
      <c r="O270" s="189">
        <f t="shared" si="148"/>
        <v>0.61099999999999999</v>
      </c>
      <c r="P270" s="74">
        <f t="shared" si="149"/>
        <v>54</v>
      </c>
      <c r="Q270" s="75">
        <f t="shared" si="132"/>
        <v>0.61099999999999999</v>
      </c>
      <c r="R270" s="74">
        <f t="shared" si="133"/>
        <v>26</v>
      </c>
      <c r="S270" s="75" t="str">
        <f t="shared" si="134"/>
        <v/>
      </c>
      <c r="T270" s="74" t="str">
        <f t="shared" si="135"/>
        <v/>
      </c>
      <c r="U270" s="60"/>
      <c r="V270" s="80">
        <f>VLOOKUP(A270,'3'!A:C,3,FALSE)/100</f>
        <v>2.3E-2</v>
      </c>
      <c r="W270" s="81">
        <f t="shared" si="150"/>
        <v>110</v>
      </c>
      <c r="X270" s="82">
        <f t="shared" si="136"/>
        <v>2.3E-2</v>
      </c>
      <c r="Y270" s="81">
        <f t="shared" si="137"/>
        <v>13</v>
      </c>
      <c r="Z270" s="82" t="str">
        <f t="shared" si="138"/>
        <v/>
      </c>
      <c r="AA270" s="81" t="str">
        <f t="shared" si="139"/>
        <v/>
      </c>
      <c r="AB270" s="60"/>
      <c r="AC270" s="87">
        <f>VLOOKUP(A270,'4'!A:E,4,FALSE)/100</f>
        <v>0.17300000000000001</v>
      </c>
      <c r="AD270" s="88">
        <f t="shared" si="157"/>
        <v>176</v>
      </c>
      <c r="AE270" s="89">
        <f t="shared" si="140"/>
        <v>0.17300000000000001</v>
      </c>
      <c r="AF270" s="88">
        <f t="shared" si="151"/>
        <v>43</v>
      </c>
      <c r="AG270" s="89" t="str">
        <f t="shared" si="141"/>
        <v/>
      </c>
      <c r="AH270" s="88" t="str">
        <f t="shared" si="152"/>
        <v/>
      </c>
      <c r="AJ270" s="62">
        <f t="shared" si="153"/>
        <v>336</v>
      </c>
      <c r="AK270" s="59">
        <f t="shared" si="154"/>
        <v>67</v>
      </c>
      <c r="AM270" s="42" t="s">
        <v>169</v>
      </c>
      <c r="AN270" s="43" t="s">
        <v>366</v>
      </c>
      <c r="AO270" s="44">
        <v>10865</v>
      </c>
      <c r="AP270" s="44">
        <v>110100</v>
      </c>
      <c r="AQ270" s="40">
        <f t="shared" si="155"/>
        <v>9.8683015440508629E-2</v>
      </c>
      <c r="AR270" s="46">
        <f t="shared" si="156"/>
        <v>90</v>
      </c>
      <c r="AS270" s="47">
        <f t="shared" si="142"/>
        <v>9.8683015440508629E-2</v>
      </c>
      <c r="AT270" s="46">
        <f t="shared" si="143"/>
        <v>12</v>
      </c>
      <c r="AU270" s="47" t="str">
        <f t="shared" si="144"/>
        <v/>
      </c>
      <c r="AV270" s="46" t="str">
        <f t="shared" si="145"/>
        <v/>
      </c>
      <c r="AX270" s="116" t="s">
        <v>366</v>
      </c>
      <c r="AY270" s="97">
        <v>109000</v>
      </c>
      <c r="AZ270" s="98">
        <v>100</v>
      </c>
      <c r="BA270" s="97">
        <v>66600</v>
      </c>
      <c r="BB270" s="98">
        <v>61.1</v>
      </c>
      <c r="BC270" s="187" t="b">
        <f t="shared" si="146"/>
        <v>1</v>
      </c>
    </row>
    <row r="271" spans="1:55" x14ac:dyDescent="0.2">
      <c r="A271" s="2" t="s">
        <v>846</v>
      </c>
      <c r="B271" s="2" t="str">
        <f>VLOOKUP(A271,'Auth Info'!A:B,2,FALSE)</f>
        <v>Mid Devon</v>
      </c>
      <c r="C271" s="14" t="str">
        <f>VLOOKUP($A271,'Auth Info'!$A:$G,3,FALSE)</f>
        <v>Devon</v>
      </c>
      <c r="D271" s="121" t="str">
        <f>VLOOKUP($A271,'Auth Info'!$A:$G,4,FALSE)</f>
        <v>Rural-80</v>
      </c>
      <c r="E271" s="121" t="str">
        <f>VLOOKUP($A271,'Auth Info'!$A:$G,5,FALSE)</f>
        <v>Predominantly Rural</v>
      </c>
      <c r="F271" s="14" t="str">
        <f>VLOOKUP($A271,'Auth Info'!$A:$G,6,FALSE)</f>
        <v>District</v>
      </c>
      <c r="G271" s="14" t="str">
        <f>VLOOKUP($A271,'Auth Info'!$A:$G,7,FALSE)</f>
        <v>Lower</v>
      </c>
      <c r="H271" s="65">
        <f>VLOOKUP(A271,'1'!F:H,2,FALSE)</f>
        <v>440.9</v>
      </c>
      <c r="I271" s="66">
        <f t="shared" si="147"/>
        <v>62</v>
      </c>
      <c r="J271" s="67">
        <f t="shared" si="128"/>
        <v>440.9</v>
      </c>
      <c r="K271" s="66">
        <f t="shared" si="129"/>
        <v>23</v>
      </c>
      <c r="L271" s="67" t="str">
        <f t="shared" si="130"/>
        <v/>
      </c>
      <c r="M271" s="66" t="str">
        <f t="shared" si="131"/>
        <v/>
      </c>
      <c r="N271" s="60"/>
      <c r="O271" s="189">
        <f t="shared" si="148"/>
        <v>0.60599999999999998</v>
      </c>
      <c r="P271" s="74">
        <f t="shared" si="149"/>
        <v>38</v>
      </c>
      <c r="Q271" s="75">
        <f t="shared" si="132"/>
        <v>0.60599999999999998</v>
      </c>
      <c r="R271" s="74">
        <f t="shared" si="133"/>
        <v>17</v>
      </c>
      <c r="S271" s="75" t="str">
        <f t="shared" si="134"/>
        <v/>
      </c>
      <c r="T271" s="74" t="str">
        <f t="shared" si="135"/>
        <v/>
      </c>
      <c r="U271" s="60"/>
      <c r="V271" s="80">
        <f>VLOOKUP(A271,'3'!A:C,3,FALSE)/100</f>
        <v>0.02</v>
      </c>
      <c r="W271" s="81">
        <f t="shared" si="150"/>
        <v>142</v>
      </c>
      <c r="X271" s="82">
        <f t="shared" si="136"/>
        <v>0.02</v>
      </c>
      <c r="Y271" s="81">
        <f t="shared" si="137"/>
        <v>28</v>
      </c>
      <c r="Z271" s="82" t="str">
        <f t="shared" si="138"/>
        <v/>
      </c>
      <c r="AA271" s="81" t="str">
        <f t="shared" si="139"/>
        <v/>
      </c>
      <c r="AB271" s="60"/>
      <c r="AC271" s="87">
        <f>VLOOKUP(A271,'4'!A:E,4,FALSE)/100</f>
        <v>0.32500000000000001</v>
      </c>
      <c r="AD271" s="88">
        <f t="shared" si="157"/>
        <v>10</v>
      </c>
      <c r="AE271" s="89">
        <f t="shared" si="140"/>
        <v>0.32500000000000001</v>
      </c>
      <c r="AF271" s="88">
        <f t="shared" si="151"/>
        <v>2</v>
      </c>
      <c r="AG271" s="89" t="str">
        <f t="shared" si="141"/>
        <v/>
      </c>
      <c r="AH271" s="88" t="str">
        <f t="shared" si="152"/>
        <v/>
      </c>
      <c r="AJ271" s="62">
        <f t="shared" si="153"/>
        <v>416</v>
      </c>
      <c r="AK271" s="59">
        <f t="shared" si="154"/>
        <v>110</v>
      </c>
      <c r="AM271" s="42" t="s">
        <v>169</v>
      </c>
      <c r="AN271" s="43" t="s">
        <v>348</v>
      </c>
      <c r="AO271" s="44">
        <v>5657</v>
      </c>
      <c r="AP271" s="44">
        <v>76700</v>
      </c>
      <c r="AQ271" s="40">
        <f t="shared" si="155"/>
        <v>7.3754889178617986E-2</v>
      </c>
      <c r="AR271" s="46">
        <f t="shared" si="156"/>
        <v>174</v>
      </c>
      <c r="AS271" s="47">
        <f t="shared" si="142"/>
        <v>7.3754889178617986E-2</v>
      </c>
      <c r="AT271" s="46">
        <f t="shared" si="143"/>
        <v>39</v>
      </c>
      <c r="AU271" s="47" t="str">
        <f t="shared" si="144"/>
        <v/>
      </c>
      <c r="AV271" s="46" t="str">
        <f t="shared" si="145"/>
        <v/>
      </c>
      <c r="AX271" s="116" t="s">
        <v>348</v>
      </c>
      <c r="AY271" s="97">
        <v>76100</v>
      </c>
      <c r="AZ271" s="98">
        <v>100</v>
      </c>
      <c r="BA271" s="97">
        <v>46100</v>
      </c>
      <c r="BB271" s="98">
        <v>60.6</v>
      </c>
      <c r="BC271" s="187" t="b">
        <f t="shared" si="146"/>
        <v>1</v>
      </c>
    </row>
    <row r="272" spans="1:55" x14ac:dyDescent="0.2">
      <c r="A272" s="2" t="s">
        <v>847</v>
      </c>
      <c r="B272" s="2" t="str">
        <f>VLOOKUP(A272,'Auth Info'!A:B,2,FALSE)</f>
        <v>Mid Suffolk</v>
      </c>
      <c r="C272" s="14" t="str">
        <f>VLOOKUP($A272,'Auth Info'!$A:$G,3,FALSE)</f>
        <v>Suffolk</v>
      </c>
      <c r="D272" s="121" t="str">
        <f>VLOOKUP($A272,'Auth Info'!$A:$G,4,FALSE)</f>
        <v>Rural-80</v>
      </c>
      <c r="E272" s="121" t="str">
        <f>VLOOKUP($A272,'Auth Info'!$A:$G,5,FALSE)</f>
        <v>Predominantly Rural</v>
      </c>
      <c r="F272" s="14" t="str">
        <f>VLOOKUP($A272,'Auth Info'!$A:$G,6,FALSE)</f>
        <v>District</v>
      </c>
      <c r="G272" s="14" t="str">
        <f>VLOOKUP($A272,'Auth Info'!$A:$G,7,FALSE)</f>
        <v>Lower</v>
      </c>
      <c r="H272" s="65">
        <f>VLOOKUP(A272,'1'!F:H,2,FALSE)</f>
        <v>438.6</v>
      </c>
      <c r="I272" s="66">
        <f t="shared" si="147"/>
        <v>56</v>
      </c>
      <c r="J272" s="67">
        <f t="shared" si="128"/>
        <v>438.6</v>
      </c>
      <c r="K272" s="66">
        <f t="shared" si="129"/>
        <v>20</v>
      </c>
      <c r="L272" s="67" t="str">
        <f t="shared" si="130"/>
        <v/>
      </c>
      <c r="M272" s="66" t="str">
        <f t="shared" si="131"/>
        <v/>
      </c>
      <c r="N272" s="60"/>
      <c r="O272" s="189">
        <f t="shared" si="148"/>
        <v>0.61499999999999999</v>
      </c>
      <c r="P272" s="74">
        <f t="shared" si="149"/>
        <v>61</v>
      </c>
      <c r="Q272" s="75">
        <f t="shared" si="132"/>
        <v>0.61499999999999999</v>
      </c>
      <c r="R272" s="74">
        <f t="shared" si="133"/>
        <v>28</v>
      </c>
      <c r="S272" s="75" t="str">
        <f t="shared" si="134"/>
        <v/>
      </c>
      <c r="T272" s="74" t="str">
        <f t="shared" si="135"/>
        <v/>
      </c>
      <c r="U272" s="60"/>
      <c r="V272" s="80">
        <f>VLOOKUP(A272,'3'!A:C,3,FALSE)/100</f>
        <v>1.9E-2</v>
      </c>
      <c r="W272" s="81">
        <f t="shared" si="150"/>
        <v>151</v>
      </c>
      <c r="X272" s="82">
        <f t="shared" si="136"/>
        <v>1.9E-2</v>
      </c>
      <c r="Y272" s="81">
        <f t="shared" si="137"/>
        <v>31</v>
      </c>
      <c r="Z272" s="82" t="str">
        <f t="shared" si="138"/>
        <v/>
      </c>
      <c r="AA272" s="81" t="str">
        <f t="shared" si="139"/>
        <v/>
      </c>
      <c r="AB272" s="60"/>
      <c r="AC272" s="87">
        <f>VLOOKUP(A272,'4'!A:E,4,FALSE)/100</f>
        <v>0.251</v>
      </c>
      <c r="AD272" s="88">
        <f t="shared" si="157"/>
        <v>68</v>
      </c>
      <c r="AE272" s="89">
        <f t="shared" si="140"/>
        <v>0.251</v>
      </c>
      <c r="AF272" s="88">
        <f t="shared" si="151"/>
        <v>15</v>
      </c>
      <c r="AG272" s="89" t="str">
        <f t="shared" si="141"/>
        <v/>
      </c>
      <c r="AH272" s="88" t="str">
        <f t="shared" si="152"/>
        <v/>
      </c>
      <c r="AJ272" s="62">
        <f t="shared" si="153"/>
        <v>443</v>
      </c>
      <c r="AK272" s="59">
        <f t="shared" si="154"/>
        <v>127</v>
      </c>
      <c r="AM272" s="42" t="s">
        <v>169</v>
      </c>
      <c r="AN272" s="43" t="s">
        <v>287</v>
      </c>
      <c r="AO272" s="44">
        <v>6983</v>
      </c>
      <c r="AP272" s="44">
        <v>94700</v>
      </c>
      <c r="AQ272" s="40">
        <f t="shared" si="155"/>
        <v>7.3738120380147834E-2</v>
      </c>
      <c r="AR272" s="46">
        <f t="shared" si="156"/>
        <v>175</v>
      </c>
      <c r="AS272" s="47">
        <f t="shared" si="142"/>
        <v>7.3738120380147834E-2</v>
      </c>
      <c r="AT272" s="46">
        <f t="shared" si="143"/>
        <v>40</v>
      </c>
      <c r="AU272" s="47" t="str">
        <f t="shared" si="144"/>
        <v/>
      </c>
      <c r="AV272" s="46" t="str">
        <f t="shared" si="145"/>
        <v/>
      </c>
      <c r="AX272" s="116" t="s">
        <v>287</v>
      </c>
      <c r="AY272" s="97">
        <v>95000</v>
      </c>
      <c r="AZ272" s="98">
        <v>100</v>
      </c>
      <c r="BA272" s="97">
        <v>58500</v>
      </c>
      <c r="BB272" s="98">
        <v>61.5</v>
      </c>
      <c r="BC272" s="187" t="b">
        <f t="shared" si="146"/>
        <v>1</v>
      </c>
    </row>
    <row r="273" spans="1:55" x14ac:dyDescent="0.2">
      <c r="A273" s="2" t="s">
        <v>848</v>
      </c>
      <c r="B273" s="2" t="str">
        <f>VLOOKUP(A273,'Auth Info'!A:B,2,FALSE)</f>
        <v>Mid Sussex</v>
      </c>
      <c r="C273" s="14" t="str">
        <f>VLOOKUP($A273,'Auth Info'!$A:$G,3,FALSE)</f>
        <v>West Sussex</v>
      </c>
      <c r="D273" s="121" t="str">
        <f>VLOOKUP($A273,'Auth Info'!$A:$G,4,FALSE)</f>
        <v>Rural-80</v>
      </c>
      <c r="E273" s="121" t="str">
        <f>VLOOKUP($A273,'Auth Info'!$A:$G,5,FALSE)</f>
        <v>Predominantly Rural</v>
      </c>
      <c r="F273" s="14" t="str">
        <f>VLOOKUP($A273,'Auth Info'!$A:$G,6,FALSE)</f>
        <v>District</v>
      </c>
      <c r="G273" s="14" t="str">
        <f>VLOOKUP($A273,'Auth Info'!$A:$G,7,FALSE)</f>
        <v>Lower</v>
      </c>
      <c r="H273" s="65">
        <f>VLOOKUP(A273,'1'!F:H,2,FALSE)</f>
        <v>517.9</v>
      </c>
      <c r="I273" s="66">
        <f t="shared" si="147"/>
        <v>163</v>
      </c>
      <c r="J273" s="67">
        <f t="shared" si="128"/>
        <v>517.9</v>
      </c>
      <c r="K273" s="66">
        <f t="shared" si="129"/>
        <v>47</v>
      </c>
      <c r="L273" s="67" t="str">
        <f t="shared" si="130"/>
        <v/>
      </c>
      <c r="M273" s="66" t="str">
        <f t="shared" si="131"/>
        <v/>
      </c>
      <c r="N273" s="60"/>
      <c r="O273" s="189">
        <f t="shared" si="148"/>
        <v>0.61599999999999999</v>
      </c>
      <c r="P273" s="74">
        <f t="shared" si="149"/>
        <v>64</v>
      </c>
      <c r="Q273" s="75">
        <f t="shared" si="132"/>
        <v>0.61599999999999999</v>
      </c>
      <c r="R273" s="74">
        <f t="shared" si="133"/>
        <v>30</v>
      </c>
      <c r="S273" s="75" t="str">
        <f t="shared" si="134"/>
        <v/>
      </c>
      <c r="T273" s="74" t="str">
        <f t="shared" si="135"/>
        <v/>
      </c>
      <c r="U273" s="60"/>
      <c r="V273" s="80">
        <f>VLOOKUP(A273,'3'!A:C,3,FALSE)/100</f>
        <v>1.4999999999999999E-2</v>
      </c>
      <c r="W273" s="81">
        <f t="shared" si="150"/>
        <v>184</v>
      </c>
      <c r="X273" s="82">
        <f t="shared" si="136"/>
        <v>1.4999999999999999E-2</v>
      </c>
      <c r="Y273" s="81">
        <f t="shared" si="137"/>
        <v>42</v>
      </c>
      <c r="Z273" s="82" t="str">
        <f t="shared" si="138"/>
        <v/>
      </c>
      <c r="AA273" s="81" t="str">
        <f t="shared" si="139"/>
        <v/>
      </c>
      <c r="AB273" s="60"/>
      <c r="AC273" s="87">
        <f>VLOOKUP(A273,'4'!A:E,4,FALSE)/100</f>
        <v>0.245</v>
      </c>
      <c r="AD273" s="88">
        <f t="shared" si="157"/>
        <v>75</v>
      </c>
      <c r="AE273" s="89">
        <f t="shared" si="140"/>
        <v>0.245</v>
      </c>
      <c r="AF273" s="88">
        <f t="shared" si="151"/>
        <v>17</v>
      </c>
      <c r="AG273" s="89" t="str">
        <f t="shared" si="141"/>
        <v/>
      </c>
      <c r="AH273" s="88" t="str">
        <f t="shared" si="152"/>
        <v/>
      </c>
      <c r="AJ273" s="62">
        <f t="shared" si="153"/>
        <v>477</v>
      </c>
      <c r="AK273" s="59">
        <f t="shared" si="154"/>
        <v>143</v>
      </c>
      <c r="AM273" s="42" t="s">
        <v>169</v>
      </c>
      <c r="AN273" s="43" t="s">
        <v>344</v>
      </c>
      <c r="AO273" s="44">
        <v>14430</v>
      </c>
      <c r="AP273" s="44">
        <v>131600</v>
      </c>
      <c r="AQ273" s="40">
        <f t="shared" si="155"/>
        <v>0.10965045592705167</v>
      </c>
      <c r="AR273" s="46">
        <f t="shared" si="156"/>
        <v>66</v>
      </c>
      <c r="AS273" s="47">
        <f t="shared" si="142"/>
        <v>0.10965045592705167</v>
      </c>
      <c r="AT273" s="46">
        <f t="shared" si="143"/>
        <v>9</v>
      </c>
      <c r="AU273" s="47" t="str">
        <f t="shared" si="144"/>
        <v/>
      </c>
      <c r="AV273" s="46" t="str">
        <f t="shared" si="145"/>
        <v/>
      </c>
      <c r="AX273" s="116" t="s">
        <v>344</v>
      </c>
      <c r="AY273" s="97">
        <v>132500</v>
      </c>
      <c r="AZ273" s="98">
        <v>100</v>
      </c>
      <c r="BA273" s="97">
        <v>81500</v>
      </c>
      <c r="BB273" s="98">
        <v>61.6</v>
      </c>
      <c r="BC273" s="187" t="b">
        <f t="shared" si="146"/>
        <v>1</v>
      </c>
    </row>
    <row r="274" spans="1:55" x14ac:dyDescent="0.2">
      <c r="A274" s="2" t="s">
        <v>855</v>
      </c>
      <c r="B274" s="2" t="str">
        <f>VLOOKUP(A274,'Auth Info'!A:B,2,FALSE)</f>
        <v>Mole Valley</v>
      </c>
      <c r="C274" s="14" t="str">
        <f>VLOOKUP($A274,'Auth Info'!$A:$G,3,FALSE)</f>
        <v>Surrey</v>
      </c>
      <c r="D274" s="121" t="str">
        <f>VLOOKUP($A274,'Auth Info'!$A:$G,4,FALSE)</f>
        <v>Significant Rural</v>
      </c>
      <c r="E274" s="121" t="str">
        <f>VLOOKUP($A274,'Auth Info'!$A:$G,5,FALSE)</f>
        <v>U</v>
      </c>
      <c r="F274" s="14" t="str">
        <f>VLOOKUP($A274,'Auth Info'!$A:$G,6,FALSE)</f>
        <v>District</v>
      </c>
      <c r="G274" s="14" t="str">
        <f>VLOOKUP($A274,'Auth Info'!$A:$G,7,FALSE)</f>
        <v>Lower</v>
      </c>
      <c r="H274" s="65">
        <f>VLOOKUP(A274,'1'!F:H,2,FALSE)</f>
        <v>689.9</v>
      </c>
      <c r="I274" s="66">
        <f t="shared" si="147"/>
        <v>200</v>
      </c>
      <c r="J274" s="67" t="str">
        <f t="shared" si="128"/>
        <v/>
      </c>
      <c r="K274" s="66" t="str">
        <f t="shared" si="129"/>
        <v/>
      </c>
      <c r="L274" s="67" t="str">
        <f t="shared" si="130"/>
        <v/>
      </c>
      <c r="M274" s="66" t="str">
        <f t="shared" si="131"/>
        <v/>
      </c>
      <c r="N274" s="60"/>
      <c r="O274" s="189">
        <f t="shared" si="148"/>
        <v>0.61</v>
      </c>
      <c r="P274" s="74">
        <f t="shared" si="149"/>
        <v>50</v>
      </c>
      <c r="Q274" s="75" t="str">
        <f t="shared" si="132"/>
        <v/>
      </c>
      <c r="R274" s="74" t="str">
        <f t="shared" si="133"/>
        <v/>
      </c>
      <c r="S274" s="75" t="str">
        <f t="shared" si="134"/>
        <v/>
      </c>
      <c r="T274" s="74" t="str">
        <f t="shared" si="135"/>
        <v/>
      </c>
      <c r="U274" s="60"/>
      <c r="V274" s="80">
        <f>VLOOKUP(A274,'3'!A:C,3,FALSE)/100</f>
        <v>1.3999999999999999E-2</v>
      </c>
      <c r="W274" s="81">
        <f t="shared" si="150"/>
        <v>192</v>
      </c>
      <c r="X274" s="82" t="str">
        <f t="shared" si="136"/>
        <v/>
      </c>
      <c r="Y274" s="81" t="str">
        <f t="shared" si="137"/>
        <v/>
      </c>
      <c r="Z274" s="82" t="str">
        <f t="shared" si="138"/>
        <v/>
      </c>
      <c r="AA274" s="81" t="str">
        <f t="shared" si="139"/>
        <v/>
      </c>
      <c r="AB274" s="60"/>
      <c r="AC274" s="87">
        <f>VLOOKUP(A274,'4'!A:E,4,FALSE)/100</f>
        <v>0.23100000000000001</v>
      </c>
      <c r="AD274" s="88">
        <f t="shared" si="157"/>
        <v>101</v>
      </c>
      <c r="AE274" s="89" t="str">
        <f t="shared" si="140"/>
        <v/>
      </c>
      <c r="AF274" s="88" t="str">
        <f t="shared" si="151"/>
        <v/>
      </c>
      <c r="AG274" s="89" t="str">
        <f t="shared" si="141"/>
        <v/>
      </c>
      <c r="AH274" s="88" t="str">
        <f t="shared" si="152"/>
        <v/>
      </c>
      <c r="AJ274" s="62">
        <f t="shared" si="153"/>
        <v>529</v>
      </c>
      <c r="AK274" s="59">
        <f t="shared" si="154"/>
        <v>165</v>
      </c>
      <c r="AM274" s="42" t="s">
        <v>169</v>
      </c>
      <c r="AN274" s="43" t="s">
        <v>331</v>
      </c>
      <c r="AO274" s="44">
        <v>8507</v>
      </c>
      <c r="AP274" s="44">
        <v>82000</v>
      </c>
      <c r="AQ274" s="40">
        <f t="shared" si="155"/>
        <v>0.10374390243902439</v>
      </c>
      <c r="AR274" s="46">
        <f t="shared" si="156"/>
        <v>87</v>
      </c>
      <c r="AS274" s="47" t="str">
        <f t="shared" si="142"/>
        <v/>
      </c>
      <c r="AT274" s="46" t="str">
        <f t="shared" si="143"/>
        <v/>
      </c>
      <c r="AU274" s="47" t="str">
        <f t="shared" si="144"/>
        <v/>
      </c>
      <c r="AV274" s="46" t="str">
        <f t="shared" si="145"/>
        <v/>
      </c>
      <c r="AX274" s="116" t="s">
        <v>331</v>
      </c>
      <c r="AY274" s="97">
        <v>84600</v>
      </c>
      <c r="AZ274" s="98">
        <v>100</v>
      </c>
      <c r="BA274" s="97">
        <v>51600</v>
      </c>
      <c r="BB274" s="98">
        <v>61</v>
      </c>
      <c r="BC274" s="187" t="b">
        <f t="shared" si="146"/>
        <v>1</v>
      </c>
    </row>
    <row r="275" spans="1:55" x14ac:dyDescent="0.2">
      <c r="A275" s="2" t="s">
        <v>862</v>
      </c>
      <c r="B275" s="2" t="str">
        <f>VLOOKUP(A275,'Auth Info'!A:B,2,FALSE)</f>
        <v>New Forest</v>
      </c>
      <c r="C275" s="14" t="str">
        <f>VLOOKUP($A275,'Auth Info'!$A:$G,3,FALSE)</f>
        <v>Hampshire</v>
      </c>
      <c r="D275" s="121" t="str">
        <f>VLOOKUP($A275,'Auth Info'!$A:$G,4,FALSE)</f>
        <v>Significant Rural</v>
      </c>
      <c r="E275" s="121" t="str">
        <f>VLOOKUP($A275,'Auth Info'!$A:$G,5,FALSE)</f>
        <v>U</v>
      </c>
      <c r="F275" s="14" t="str">
        <f>VLOOKUP($A275,'Auth Info'!$A:$G,6,FALSE)</f>
        <v>District</v>
      </c>
      <c r="G275" s="14" t="str">
        <f>VLOOKUP($A275,'Auth Info'!$A:$G,7,FALSE)</f>
        <v>Lower</v>
      </c>
      <c r="H275" s="65">
        <f>VLOOKUP(A275,'1'!F:H,2,FALSE)</f>
        <v>475.2</v>
      </c>
      <c r="I275" s="66">
        <f t="shared" si="147"/>
        <v>114</v>
      </c>
      <c r="J275" s="67" t="str">
        <f t="shared" si="128"/>
        <v/>
      </c>
      <c r="K275" s="66" t="str">
        <f t="shared" si="129"/>
        <v/>
      </c>
      <c r="L275" s="67" t="str">
        <f t="shared" si="130"/>
        <v/>
      </c>
      <c r="M275" s="66" t="str">
        <f t="shared" si="131"/>
        <v/>
      </c>
      <c r="N275" s="60"/>
      <c r="O275" s="189">
        <f t="shared" si="148"/>
        <v>0.58599999999999997</v>
      </c>
      <c r="P275" s="74">
        <f t="shared" si="149"/>
        <v>12</v>
      </c>
      <c r="Q275" s="75" t="str">
        <f t="shared" si="132"/>
        <v/>
      </c>
      <c r="R275" s="74" t="str">
        <f t="shared" si="133"/>
        <v/>
      </c>
      <c r="S275" s="75" t="str">
        <f t="shared" si="134"/>
        <v/>
      </c>
      <c r="T275" s="74" t="str">
        <f t="shared" si="135"/>
        <v/>
      </c>
      <c r="U275" s="60"/>
      <c r="V275" s="80">
        <f>VLOOKUP(A275,'3'!A:C,3,FALSE)/100</f>
        <v>1.8000000000000002E-2</v>
      </c>
      <c r="W275" s="81">
        <f t="shared" si="150"/>
        <v>160</v>
      </c>
      <c r="X275" s="82" t="str">
        <f t="shared" si="136"/>
        <v/>
      </c>
      <c r="Y275" s="81" t="str">
        <f t="shared" si="137"/>
        <v/>
      </c>
      <c r="Z275" s="82" t="str">
        <f t="shared" si="138"/>
        <v/>
      </c>
      <c r="AA275" s="81" t="str">
        <f t="shared" si="139"/>
        <v/>
      </c>
      <c r="AB275" s="60"/>
      <c r="AC275" s="87">
        <f>VLOOKUP(A275,'4'!A:E,4,FALSE)/100</f>
        <v>0.192</v>
      </c>
      <c r="AD275" s="88">
        <f t="shared" si="157"/>
        <v>155</v>
      </c>
      <c r="AE275" s="89" t="str">
        <f t="shared" si="140"/>
        <v/>
      </c>
      <c r="AF275" s="88" t="str">
        <f t="shared" si="151"/>
        <v/>
      </c>
      <c r="AG275" s="89" t="str">
        <f t="shared" si="141"/>
        <v/>
      </c>
      <c r="AH275" s="88" t="str">
        <f t="shared" si="152"/>
        <v/>
      </c>
      <c r="AJ275" s="62">
        <f t="shared" si="153"/>
        <v>398</v>
      </c>
      <c r="AK275" s="59">
        <f t="shared" si="154"/>
        <v>104</v>
      </c>
      <c r="AM275" s="42" t="s">
        <v>169</v>
      </c>
      <c r="AN275" s="43" t="s">
        <v>307</v>
      </c>
      <c r="AO275" s="44">
        <v>16054</v>
      </c>
      <c r="AP275" s="44">
        <v>175400</v>
      </c>
      <c r="AQ275" s="40">
        <f t="shared" si="155"/>
        <v>9.1527936145952116E-2</v>
      </c>
      <c r="AR275" s="46">
        <f t="shared" si="156"/>
        <v>112</v>
      </c>
      <c r="AS275" s="47" t="str">
        <f t="shared" si="142"/>
        <v/>
      </c>
      <c r="AT275" s="46" t="str">
        <f t="shared" si="143"/>
        <v/>
      </c>
      <c r="AU275" s="47" t="str">
        <f t="shared" si="144"/>
        <v/>
      </c>
      <c r="AV275" s="46" t="str">
        <f t="shared" si="145"/>
        <v/>
      </c>
      <c r="AX275" s="116" t="s">
        <v>307</v>
      </c>
      <c r="AY275" s="97">
        <v>177000</v>
      </c>
      <c r="AZ275" s="98">
        <v>100</v>
      </c>
      <c r="BA275" s="97">
        <v>103800</v>
      </c>
      <c r="BB275" s="98">
        <v>58.6</v>
      </c>
      <c r="BC275" s="187" t="b">
        <f t="shared" si="146"/>
        <v>1</v>
      </c>
    </row>
    <row r="276" spans="1:55" x14ac:dyDescent="0.2">
      <c r="A276" s="2" t="s">
        <v>863</v>
      </c>
      <c r="B276" s="2" t="str">
        <f>VLOOKUP(A276,'Auth Info'!A:B,2,FALSE)</f>
        <v>Newark and Sherwood</v>
      </c>
      <c r="C276" s="14" t="str">
        <f>VLOOKUP($A276,'Auth Info'!$A:$G,3,FALSE)</f>
        <v>Nottinghamshire</v>
      </c>
      <c r="D276" s="121" t="str">
        <f>VLOOKUP($A276,'Auth Info'!$A:$G,4,FALSE)</f>
        <v>Rural-50</v>
      </c>
      <c r="E276" s="121" t="str">
        <f>VLOOKUP($A276,'Auth Info'!$A:$G,5,FALSE)</f>
        <v>Predominantly Rural</v>
      </c>
      <c r="F276" s="14" t="str">
        <f>VLOOKUP($A276,'Auth Info'!$A:$G,6,FALSE)</f>
        <v>District</v>
      </c>
      <c r="G276" s="14" t="str">
        <f>VLOOKUP($A276,'Auth Info'!$A:$G,7,FALSE)</f>
        <v>Lower</v>
      </c>
      <c r="H276" s="65">
        <f>VLOOKUP(A276,'1'!F:H,2,FALSE)</f>
        <v>440.8</v>
      </c>
      <c r="I276" s="66">
        <f t="shared" si="147"/>
        <v>61</v>
      </c>
      <c r="J276" s="67" t="str">
        <f t="shared" si="128"/>
        <v/>
      </c>
      <c r="K276" s="66" t="str">
        <f t="shared" si="129"/>
        <v/>
      </c>
      <c r="L276" s="67" t="str">
        <f t="shared" si="130"/>
        <v/>
      </c>
      <c r="M276" s="66" t="str">
        <f t="shared" si="131"/>
        <v/>
      </c>
      <c r="N276" s="60"/>
      <c r="O276" s="189">
        <f t="shared" si="148"/>
        <v>0.626</v>
      </c>
      <c r="P276" s="74">
        <f t="shared" si="149"/>
        <v>94</v>
      </c>
      <c r="Q276" s="75" t="str">
        <f t="shared" si="132"/>
        <v/>
      </c>
      <c r="R276" s="74" t="str">
        <f t="shared" si="133"/>
        <v/>
      </c>
      <c r="S276" s="75" t="str">
        <f t="shared" si="134"/>
        <v/>
      </c>
      <c r="T276" s="74" t="str">
        <f t="shared" si="135"/>
        <v/>
      </c>
      <c r="U276" s="60"/>
      <c r="V276" s="80">
        <f>VLOOKUP(A276,'3'!A:C,3,FALSE)/100</f>
        <v>2.6000000000000002E-2</v>
      </c>
      <c r="W276" s="81">
        <f t="shared" si="150"/>
        <v>86</v>
      </c>
      <c r="X276" s="82" t="str">
        <f t="shared" si="136"/>
        <v/>
      </c>
      <c r="Y276" s="81" t="str">
        <f t="shared" si="137"/>
        <v/>
      </c>
      <c r="Z276" s="82" t="str">
        <f t="shared" si="138"/>
        <v/>
      </c>
      <c r="AA276" s="81" t="str">
        <f t="shared" si="139"/>
        <v/>
      </c>
      <c r="AB276" s="60"/>
      <c r="AC276" s="87">
        <f>VLOOKUP(A276,'4'!A:E,4,FALSE)/100</f>
        <v>0.22600000000000001</v>
      </c>
      <c r="AD276" s="88">
        <f t="shared" si="157"/>
        <v>107</v>
      </c>
      <c r="AE276" s="89" t="str">
        <f t="shared" si="140"/>
        <v/>
      </c>
      <c r="AF276" s="88" t="str">
        <f t="shared" si="151"/>
        <v/>
      </c>
      <c r="AG276" s="89" t="str">
        <f t="shared" si="141"/>
        <v/>
      </c>
      <c r="AH276" s="88" t="str">
        <f t="shared" si="152"/>
        <v/>
      </c>
      <c r="AJ276" s="62">
        <f t="shared" si="153"/>
        <v>351</v>
      </c>
      <c r="AK276" s="59">
        <f t="shared" si="154"/>
        <v>78</v>
      </c>
      <c r="AM276" s="42" t="s">
        <v>169</v>
      </c>
      <c r="AN276" s="43" t="s">
        <v>229</v>
      </c>
      <c r="AO276" s="44">
        <v>10500</v>
      </c>
      <c r="AP276" s="44">
        <v>113300</v>
      </c>
      <c r="AQ276" s="40">
        <f t="shared" si="155"/>
        <v>9.2674315975286845E-2</v>
      </c>
      <c r="AR276" s="46">
        <f t="shared" si="156"/>
        <v>110</v>
      </c>
      <c r="AS276" s="47" t="str">
        <f t="shared" si="142"/>
        <v/>
      </c>
      <c r="AT276" s="46" t="str">
        <f t="shared" si="143"/>
        <v/>
      </c>
      <c r="AU276" s="47" t="str">
        <f t="shared" si="144"/>
        <v/>
      </c>
      <c r="AV276" s="46" t="str">
        <f t="shared" si="145"/>
        <v/>
      </c>
      <c r="AX276" s="116" t="s">
        <v>229</v>
      </c>
      <c r="AY276" s="97">
        <v>113600</v>
      </c>
      <c r="AZ276" s="98">
        <v>100</v>
      </c>
      <c r="BA276" s="97">
        <v>71100</v>
      </c>
      <c r="BB276" s="98">
        <v>62.6</v>
      </c>
      <c r="BC276" s="187" t="b">
        <f t="shared" si="146"/>
        <v>1</v>
      </c>
    </row>
    <row r="277" spans="1:55" x14ac:dyDescent="0.2">
      <c r="A277" s="2" t="s">
        <v>866</v>
      </c>
      <c r="B277" s="2" t="str">
        <f>VLOOKUP(A277,'Auth Info'!A:B,2,FALSE)</f>
        <v>Newcastle-under-Lyme</v>
      </c>
      <c r="C277" s="14" t="str">
        <f>VLOOKUP($A277,'Auth Info'!$A:$G,3,FALSE)</f>
        <v>Staffordshire</v>
      </c>
      <c r="D277" s="121" t="str">
        <f>VLOOKUP($A277,'Auth Info'!$A:$G,4,FALSE)</f>
        <v>LU</v>
      </c>
      <c r="E277" s="121" t="str">
        <f>VLOOKUP($A277,'Auth Info'!$A:$G,5,FALSE)</f>
        <v>U</v>
      </c>
      <c r="F277" s="14" t="str">
        <f>VLOOKUP($A277,'Auth Info'!$A:$G,6,FALSE)</f>
        <v>District</v>
      </c>
      <c r="G277" s="14" t="str">
        <f>VLOOKUP($A277,'Auth Info'!$A:$G,7,FALSE)</f>
        <v>Lower</v>
      </c>
      <c r="H277" s="65">
        <f>VLOOKUP(A277,'1'!F:H,2,FALSE)</f>
        <v>407.8</v>
      </c>
      <c r="I277" s="66">
        <f t="shared" si="147"/>
        <v>26</v>
      </c>
      <c r="J277" s="67" t="str">
        <f t="shared" si="128"/>
        <v/>
      </c>
      <c r="K277" s="66" t="str">
        <f t="shared" si="129"/>
        <v/>
      </c>
      <c r="L277" s="67" t="str">
        <f t="shared" si="130"/>
        <v/>
      </c>
      <c r="M277" s="66" t="str">
        <f t="shared" si="131"/>
        <v/>
      </c>
      <c r="N277" s="60"/>
      <c r="O277" s="189">
        <f t="shared" si="148"/>
        <v>0.65099999999999991</v>
      </c>
      <c r="P277" s="74">
        <f t="shared" si="149"/>
        <v>171</v>
      </c>
      <c r="Q277" s="75" t="str">
        <f t="shared" si="132"/>
        <v/>
      </c>
      <c r="R277" s="74" t="str">
        <f t="shared" si="133"/>
        <v/>
      </c>
      <c r="S277" s="75" t="str">
        <f t="shared" si="134"/>
        <v/>
      </c>
      <c r="T277" s="74" t="str">
        <f t="shared" si="135"/>
        <v/>
      </c>
      <c r="U277" s="60"/>
      <c r="V277" s="80">
        <f>VLOOKUP(A277,'3'!A:C,3,FALSE)/100</f>
        <v>3.1E-2</v>
      </c>
      <c r="W277" s="81">
        <f t="shared" si="150"/>
        <v>55</v>
      </c>
      <c r="X277" s="82" t="str">
        <f t="shared" si="136"/>
        <v/>
      </c>
      <c r="Y277" s="81" t="str">
        <f t="shared" si="137"/>
        <v/>
      </c>
      <c r="Z277" s="82" t="str">
        <f t="shared" si="138"/>
        <v/>
      </c>
      <c r="AA277" s="81" t="str">
        <f t="shared" si="139"/>
        <v/>
      </c>
      <c r="AB277" s="60"/>
      <c r="AC277" s="87">
        <f>VLOOKUP(A277,'4'!A:E,4,FALSE)/100</f>
        <v>0.255</v>
      </c>
      <c r="AD277" s="88">
        <f t="shared" si="157"/>
        <v>60</v>
      </c>
      <c r="AE277" s="89" t="str">
        <f t="shared" si="140"/>
        <v/>
      </c>
      <c r="AF277" s="88" t="str">
        <f t="shared" si="151"/>
        <v/>
      </c>
      <c r="AG277" s="89" t="str">
        <f t="shared" si="141"/>
        <v/>
      </c>
      <c r="AH277" s="88" t="str">
        <f t="shared" si="152"/>
        <v/>
      </c>
      <c r="AJ277" s="62">
        <f t="shared" si="153"/>
        <v>367</v>
      </c>
      <c r="AK277" s="59">
        <f t="shared" si="154"/>
        <v>87</v>
      </c>
      <c r="AM277" s="42" t="s">
        <v>169</v>
      </c>
      <c r="AN277" s="43" t="s">
        <v>234</v>
      </c>
      <c r="AO277" s="44">
        <v>11292</v>
      </c>
      <c r="AP277" s="44">
        <v>124700</v>
      </c>
      <c r="AQ277" s="40">
        <f t="shared" si="155"/>
        <v>9.055332798716921E-2</v>
      </c>
      <c r="AR277" s="46">
        <f t="shared" si="156"/>
        <v>115</v>
      </c>
      <c r="AS277" s="47" t="str">
        <f t="shared" si="142"/>
        <v/>
      </c>
      <c r="AT277" s="46" t="str">
        <f t="shared" si="143"/>
        <v/>
      </c>
      <c r="AU277" s="47" t="str">
        <f t="shared" si="144"/>
        <v/>
      </c>
      <c r="AV277" s="46" t="str">
        <f t="shared" si="145"/>
        <v/>
      </c>
      <c r="AX277" s="116" t="s">
        <v>234</v>
      </c>
      <c r="AY277" s="97">
        <v>124500</v>
      </c>
      <c r="AZ277" s="98">
        <v>100</v>
      </c>
      <c r="BA277" s="97">
        <v>81000</v>
      </c>
      <c r="BB277" s="98">
        <v>65.099999999999994</v>
      </c>
      <c r="BC277" s="187" t="b">
        <f t="shared" si="146"/>
        <v>1</v>
      </c>
    </row>
    <row r="278" spans="1:55" x14ac:dyDescent="0.2">
      <c r="A278" s="2" t="s">
        <v>874</v>
      </c>
      <c r="B278" s="2" t="str">
        <f>VLOOKUP(A278,'Auth Info'!A:B,2,FALSE)</f>
        <v>North Devon</v>
      </c>
      <c r="C278" s="14" t="str">
        <f>VLOOKUP($A278,'Auth Info'!$A:$G,3,FALSE)</f>
        <v>Devon</v>
      </c>
      <c r="D278" s="121" t="str">
        <f>VLOOKUP($A278,'Auth Info'!$A:$G,4,FALSE)</f>
        <v>Rural-50</v>
      </c>
      <c r="E278" s="121" t="str">
        <f>VLOOKUP($A278,'Auth Info'!$A:$G,5,FALSE)</f>
        <v>Predominantly Rural</v>
      </c>
      <c r="F278" s="14" t="str">
        <f>VLOOKUP($A278,'Auth Info'!$A:$G,6,FALSE)</f>
        <v>District</v>
      </c>
      <c r="G278" s="14" t="str">
        <f>VLOOKUP($A278,'Auth Info'!$A:$G,7,FALSE)</f>
        <v>Lower</v>
      </c>
      <c r="H278" s="65">
        <f>VLOOKUP(A278,'1'!F:H,2,FALSE)</f>
        <v>391.5</v>
      </c>
      <c r="I278" s="66">
        <f t="shared" si="147"/>
        <v>13</v>
      </c>
      <c r="J278" s="67" t="str">
        <f t="shared" si="128"/>
        <v/>
      </c>
      <c r="K278" s="66" t="str">
        <f t="shared" si="129"/>
        <v/>
      </c>
      <c r="L278" s="67" t="str">
        <f t="shared" si="130"/>
        <v/>
      </c>
      <c r="M278" s="66" t="str">
        <f t="shared" si="131"/>
        <v/>
      </c>
      <c r="N278" s="60"/>
      <c r="O278" s="189">
        <f t="shared" si="148"/>
        <v>0.59899999999999998</v>
      </c>
      <c r="P278" s="74">
        <f t="shared" si="149"/>
        <v>26</v>
      </c>
      <c r="Q278" s="75" t="str">
        <f t="shared" si="132"/>
        <v/>
      </c>
      <c r="R278" s="74" t="str">
        <f t="shared" si="133"/>
        <v/>
      </c>
      <c r="S278" s="75" t="str">
        <f t="shared" si="134"/>
        <v/>
      </c>
      <c r="T278" s="74" t="str">
        <f t="shared" si="135"/>
        <v/>
      </c>
      <c r="U278" s="60"/>
      <c r="V278" s="80">
        <f>VLOOKUP(A278,'3'!A:C,3,FALSE)/100</f>
        <v>2.4E-2</v>
      </c>
      <c r="W278" s="81">
        <f t="shared" si="150"/>
        <v>99</v>
      </c>
      <c r="X278" s="82" t="str">
        <f t="shared" si="136"/>
        <v/>
      </c>
      <c r="Y278" s="81" t="str">
        <f t="shared" si="137"/>
        <v/>
      </c>
      <c r="Z278" s="82" t="str">
        <f t="shared" si="138"/>
        <v/>
      </c>
      <c r="AA278" s="81" t="str">
        <f t="shared" si="139"/>
        <v/>
      </c>
      <c r="AB278" s="60"/>
      <c r="AC278" s="87">
        <f>VLOOKUP(A278,'4'!A:E,4,FALSE)/100</f>
        <v>0.19699999999999998</v>
      </c>
      <c r="AD278" s="88">
        <f t="shared" si="157"/>
        <v>151</v>
      </c>
      <c r="AE278" s="89" t="str">
        <f t="shared" si="140"/>
        <v/>
      </c>
      <c r="AF278" s="88" t="str">
        <f t="shared" si="151"/>
        <v/>
      </c>
      <c r="AG278" s="89" t="str">
        <f t="shared" si="141"/>
        <v/>
      </c>
      <c r="AH278" s="88" t="str">
        <f t="shared" si="152"/>
        <v/>
      </c>
      <c r="AJ278" s="62">
        <f t="shared" si="153"/>
        <v>179</v>
      </c>
      <c r="AK278" s="59">
        <f t="shared" si="154"/>
        <v>4</v>
      </c>
      <c r="AM278" s="42" t="s">
        <v>169</v>
      </c>
      <c r="AN278" s="43" t="s">
        <v>349</v>
      </c>
      <c r="AO278" s="44">
        <v>11430</v>
      </c>
      <c r="AP278" s="44">
        <v>92300</v>
      </c>
      <c r="AQ278" s="40">
        <f t="shared" si="155"/>
        <v>0.12383531960996749</v>
      </c>
      <c r="AR278" s="46">
        <f t="shared" si="156"/>
        <v>41</v>
      </c>
      <c r="AS278" s="47" t="str">
        <f t="shared" si="142"/>
        <v/>
      </c>
      <c r="AT278" s="46" t="str">
        <f t="shared" si="143"/>
        <v/>
      </c>
      <c r="AU278" s="47" t="str">
        <f t="shared" si="144"/>
        <v/>
      </c>
      <c r="AV278" s="46" t="str">
        <f t="shared" si="145"/>
        <v/>
      </c>
      <c r="AX278" s="116" t="s">
        <v>349</v>
      </c>
      <c r="AY278" s="97">
        <v>91500</v>
      </c>
      <c r="AZ278" s="98">
        <v>100</v>
      </c>
      <c r="BA278" s="97">
        <v>54800</v>
      </c>
      <c r="BB278" s="98">
        <v>59.9</v>
      </c>
      <c r="BC278" s="187" t="b">
        <f t="shared" si="146"/>
        <v>1</v>
      </c>
    </row>
    <row r="279" spans="1:55" x14ac:dyDescent="0.2">
      <c r="A279" s="2" t="s">
        <v>875</v>
      </c>
      <c r="B279" s="2" t="str">
        <f>VLOOKUP(A279,'Auth Info'!A:B,2,FALSE)</f>
        <v>North Dorset</v>
      </c>
      <c r="C279" s="14" t="str">
        <f>VLOOKUP($A279,'Auth Info'!$A:$G,3,FALSE)</f>
        <v>Dorset</v>
      </c>
      <c r="D279" s="121" t="str">
        <f>VLOOKUP($A279,'Auth Info'!$A:$G,4,FALSE)</f>
        <v>Rural-80</v>
      </c>
      <c r="E279" s="121" t="str">
        <f>VLOOKUP($A279,'Auth Info'!$A:$G,5,FALSE)</f>
        <v>Predominantly Rural</v>
      </c>
      <c r="F279" s="14" t="str">
        <f>VLOOKUP($A279,'Auth Info'!$A:$G,6,FALSE)</f>
        <v>District</v>
      </c>
      <c r="G279" s="14" t="str">
        <f>VLOOKUP($A279,'Auth Info'!$A:$G,7,FALSE)</f>
        <v>Lower</v>
      </c>
      <c r="H279" s="65">
        <f>VLOOKUP(A279,'1'!F:H,2,FALSE)</f>
        <v>368.1</v>
      </c>
      <c r="I279" s="66">
        <f t="shared" si="147"/>
        <v>2</v>
      </c>
      <c r="J279" s="67">
        <f t="shared" si="128"/>
        <v>368.1</v>
      </c>
      <c r="K279" s="66">
        <f t="shared" si="129"/>
        <v>2</v>
      </c>
      <c r="L279" s="67" t="str">
        <f t="shared" si="130"/>
        <v/>
      </c>
      <c r="M279" s="66" t="str">
        <f t="shared" si="131"/>
        <v/>
      </c>
      <c r="N279" s="60"/>
      <c r="O279" s="189">
        <f t="shared" si="148"/>
        <v>0.57399999999999995</v>
      </c>
      <c r="P279" s="74">
        <f t="shared" si="149"/>
        <v>9</v>
      </c>
      <c r="Q279" s="75">
        <f t="shared" si="132"/>
        <v>0.57399999999999995</v>
      </c>
      <c r="R279" s="74">
        <f t="shared" si="133"/>
        <v>4</v>
      </c>
      <c r="S279" s="75" t="str">
        <f t="shared" si="134"/>
        <v/>
      </c>
      <c r="T279" s="74" t="str">
        <f t="shared" si="135"/>
        <v/>
      </c>
      <c r="U279" s="60"/>
      <c r="V279" s="80">
        <f>VLOOKUP(A279,'3'!A:C,3,FALSE)/100</f>
        <v>1.6E-2</v>
      </c>
      <c r="W279" s="81">
        <f t="shared" si="150"/>
        <v>177</v>
      </c>
      <c r="X279" s="82">
        <f t="shared" si="136"/>
        <v>1.6E-2</v>
      </c>
      <c r="Y279" s="81">
        <f t="shared" si="137"/>
        <v>38</v>
      </c>
      <c r="Z279" s="82" t="str">
        <f t="shared" si="138"/>
        <v/>
      </c>
      <c r="AA279" s="81" t="str">
        <f t="shared" si="139"/>
        <v/>
      </c>
      <c r="AB279" s="60"/>
      <c r="AC279" s="87">
        <f>VLOOKUP(A279,'4'!A:E,4,FALSE)/100</f>
        <v>0.21899999999999997</v>
      </c>
      <c r="AD279" s="88">
        <f t="shared" si="157"/>
        <v>117</v>
      </c>
      <c r="AE279" s="89">
        <f t="shared" si="140"/>
        <v>0.21899999999999997</v>
      </c>
      <c r="AF279" s="88">
        <f t="shared" si="151"/>
        <v>26</v>
      </c>
      <c r="AG279" s="89" t="str">
        <f t="shared" si="141"/>
        <v/>
      </c>
      <c r="AH279" s="88" t="str">
        <f t="shared" si="152"/>
        <v/>
      </c>
      <c r="AJ279" s="62">
        <f t="shared" si="153"/>
        <v>242</v>
      </c>
      <c r="AK279" s="59">
        <f t="shared" si="154"/>
        <v>21</v>
      </c>
      <c r="AM279" s="42" t="s">
        <v>169</v>
      </c>
      <c r="AN279" s="43" t="s">
        <v>356</v>
      </c>
      <c r="AO279" s="44">
        <v>7769</v>
      </c>
      <c r="AP279" s="44">
        <v>67900</v>
      </c>
      <c r="AQ279" s="40">
        <f t="shared" si="155"/>
        <v>0.11441826215022091</v>
      </c>
      <c r="AR279" s="46">
        <f t="shared" si="156"/>
        <v>54</v>
      </c>
      <c r="AS279" s="47">
        <f t="shared" si="142"/>
        <v>0.11441826215022091</v>
      </c>
      <c r="AT279" s="46">
        <f t="shared" si="143"/>
        <v>8</v>
      </c>
      <c r="AU279" s="47" t="str">
        <f t="shared" si="144"/>
        <v/>
      </c>
      <c r="AV279" s="46" t="str">
        <f t="shared" si="145"/>
        <v/>
      </c>
      <c r="AX279" s="116" t="s">
        <v>356</v>
      </c>
      <c r="AY279" s="97">
        <v>64200</v>
      </c>
      <c r="AZ279" s="98">
        <v>100</v>
      </c>
      <c r="BA279" s="97">
        <v>36900</v>
      </c>
      <c r="BB279" s="98">
        <v>57.4</v>
      </c>
      <c r="BC279" s="187" t="b">
        <f t="shared" si="146"/>
        <v>1</v>
      </c>
    </row>
    <row r="280" spans="1:55" x14ac:dyDescent="0.2">
      <c r="A280" s="2" t="s">
        <v>877</v>
      </c>
      <c r="B280" s="2" t="str">
        <f>VLOOKUP(A280,'Auth Info'!A:B,2,FALSE)</f>
        <v>North East Derbyshire</v>
      </c>
      <c r="C280" s="14" t="str">
        <f>VLOOKUP($A280,'Auth Info'!$A:$G,3,FALSE)</f>
        <v>Derbyshire</v>
      </c>
      <c r="D280" s="121" t="str">
        <f>VLOOKUP($A280,'Auth Info'!$A:$G,4,FALSE)</f>
        <v>Rural-50</v>
      </c>
      <c r="E280" s="121" t="str">
        <f>VLOOKUP($A280,'Auth Info'!$A:$G,5,FALSE)</f>
        <v>Predominantly Rural</v>
      </c>
      <c r="F280" s="14" t="str">
        <f>VLOOKUP($A280,'Auth Info'!$A:$G,6,FALSE)</f>
        <v>District</v>
      </c>
      <c r="G280" s="14" t="str">
        <f>VLOOKUP($A280,'Auth Info'!$A:$G,7,FALSE)</f>
        <v>Lower</v>
      </c>
      <c r="H280" s="65">
        <f>VLOOKUP(A280,'1'!F:H,2,FALSE)</f>
        <v>457.6</v>
      </c>
      <c r="I280" s="66">
        <f t="shared" si="147"/>
        <v>84</v>
      </c>
      <c r="J280" s="67" t="str">
        <f t="shared" si="128"/>
        <v/>
      </c>
      <c r="K280" s="66" t="str">
        <f t="shared" si="129"/>
        <v/>
      </c>
      <c r="L280" s="67" t="str">
        <f t="shared" si="130"/>
        <v/>
      </c>
      <c r="M280" s="66" t="str">
        <f t="shared" si="131"/>
        <v/>
      </c>
      <c r="N280" s="60"/>
      <c r="O280" s="189">
        <f t="shared" si="148"/>
        <v>0.624</v>
      </c>
      <c r="P280" s="74">
        <f t="shared" si="149"/>
        <v>91</v>
      </c>
      <c r="Q280" s="75" t="str">
        <f t="shared" si="132"/>
        <v/>
      </c>
      <c r="R280" s="74" t="str">
        <f t="shared" si="133"/>
        <v/>
      </c>
      <c r="S280" s="75" t="str">
        <f t="shared" si="134"/>
        <v/>
      </c>
      <c r="T280" s="74" t="str">
        <f t="shared" si="135"/>
        <v/>
      </c>
      <c r="U280" s="60"/>
      <c r="V280" s="80">
        <f>VLOOKUP(A280,'3'!A:C,3,FALSE)/100</f>
        <v>3.1E-2</v>
      </c>
      <c r="W280" s="81">
        <f t="shared" si="150"/>
        <v>55</v>
      </c>
      <c r="X280" s="82" t="str">
        <f t="shared" si="136"/>
        <v/>
      </c>
      <c r="Y280" s="81" t="str">
        <f t="shared" si="137"/>
        <v/>
      </c>
      <c r="Z280" s="82" t="str">
        <f t="shared" si="138"/>
        <v/>
      </c>
      <c r="AA280" s="81" t="str">
        <f t="shared" si="139"/>
        <v/>
      </c>
      <c r="AB280" s="60"/>
      <c r="AC280" s="87">
        <f>VLOOKUP(A280,'4'!A:E,4,FALSE)/100</f>
        <v>0.32899999999999996</v>
      </c>
      <c r="AD280" s="88">
        <f t="shared" si="157"/>
        <v>9</v>
      </c>
      <c r="AE280" s="89" t="str">
        <f t="shared" si="140"/>
        <v/>
      </c>
      <c r="AF280" s="88" t="str">
        <f t="shared" si="151"/>
        <v/>
      </c>
      <c r="AG280" s="89" t="str">
        <f t="shared" si="141"/>
        <v/>
      </c>
      <c r="AH280" s="88" t="str">
        <f t="shared" si="152"/>
        <v/>
      </c>
      <c r="AJ280" s="62">
        <f t="shared" si="153"/>
        <v>418</v>
      </c>
      <c r="AK280" s="59">
        <f t="shared" si="154"/>
        <v>113</v>
      </c>
      <c r="AM280" s="42" t="s">
        <v>169</v>
      </c>
      <c r="AN280" s="43" t="s">
        <v>201</v>
      </c>
      <c r="AO280" s="44">
        <v>6454</v>
      </c>
      <c r="AP280" s="44">
        <v>98200</v>
      </c>
      <c r="AQ280" s="40">
        <f t="shared" si="155"/>
        <v>6.5723014256619139E-2</v>
      </c>
      <c r="AR280" s="46">
        <f t="shared" si="156"/>
        <v>188</v>
      </c>
      <c r="AS280" s="47" t="str">
        <f t="shared" si="142"/>
        <v/>
      </c>
      <c r="AT280" s="46" t="str">
        <f t="shared" si="143"/>
        <v/>
      </c>
      <c r="AU280" s="47" t="str">
        <f t="shared" si="144"/>
        <v/>
      </c>
      <c r="AV280" s="46" t="str">
        <f t="shared" si="145"/>
        <v/>
      </c>
      <c r="AX280" s="116" t="s">
        <v>201</v>
      </c>
      <c r="AY280" s="97">
        <v>98300</v>
      </c>
      <c r="AZ280" s="98">
        <v>100</v>
      </c>
      <c r="BA280" s="97">
        <v>61400</v>
      </c>
      <c r="BB280" s="98">
        <v>62.4</v>
      </c>
      <c r="BC280" s="187" t="b">
        <f t="shared" si="146"/>
        <v>1</v>
      </c>
    </row>
    <row r="281" spans="1:55" x14ac:dyDescent="0.2">
      <c r="A281" s="2" t="s">
        <v>880</v>
      </c>
      <c r="B281" s="2" t="str">
        <f>VLOOKUP(A281,'Auth Info'!A:B,2,FALSE)</f>
        <v>North Hertfordshire</v>
      </c>
      <c r="C281" s="14" t="str">
        <f>VLOOKUP($A281,'Auth Info'!$A:$G,3,FALSE)</f>
        <v>Hertfordshire</v>
      </c>
      <c r="D281" s="121" t="str">
        <f>VLOOKUP($A281,'Auth Info'!$A:$G,4,FALSE)</f>
        <v>Significant Rural</v>
      </c>
      <c r="E281" s="121" t="str">
        <f>VLOOKUP($A281,'Auth Info'!$A:$G,5,FALSE)</f>
        <v>U</v>
      </c>
      <c r="F281" s="14" t="str">
        <f>VLOOKUP($A281,'Auth Info'!$A:$G,6,FALSE)</f>
        <v>District</v>
      </c>
      <c r="G281" s="14" t="str">
        <f>VLOOKUP($A281,'Auth Info'!$A:$G,7,FALSE)</f>
        <v>Lower</v>
      </c>
      <c r="H281" s="65">
        <f>VLOOKUP(A281,'1'!F:H,2,FALSE)</f>
        <v>495.5</v>
      </c>
      <c r="I281" s="66">
        <f t="shared" si="147"/>
        <v>140</v>
      </c>
      <c r="J281" s="67" t="str">
        <f t="shared" si="128"/>
        <v/>
      </c>
      <c r="K281" s="66" t="str">
        <f t="shared" si="129"/>
        <v/>
      </c>
      <c r="L281" s="67" t="str">
        <f t="shared" si="130"/>
        <v/>
      </c>
      <c r="M281" s="66" t="str">
        <f t="shared" si="131"/>
        <v/>
      </c>
      <c r="N281" s="60"/>
      <c r="O281" s="189">
        <f t="shared" si="148"/>
        <v>0.63300000000000001</v>
      </c>
      <c r="P281" s="74">
        <f t="shared" si="149"/>
        <v>113</v>
      </c>
      <c r="Q281" s="75" t="str">
        <f t="shared" si="132"/>
        <v/>
      </c>
      <c r="R281" s="74" t="str">
        <f t="shared" si="133"/>
        <v/>
      </c>
      <c r="S281" s="75" t="str">
        <f t="shared" si="134"/>
        <v/>
      </c>
      <c r="T281" s="74" t="str">
        <f t="shared" si="135"/>
        <v/>
      </c>
      <c r="U281" s="60"/>
      <c r="V281" s="80">
        <f>VLOOKUP(A281,'3'!A:C,3,FALSE)/100</f>
        <v>2.4E-2</v>
      </c>
      <c r="W281" s="81">
        <f t="shared" si="150"/>
        <v>99</v>
      </c>
      <c r="X281" s="82" t="str">
        <f t="shared" si="136"/>
        <v/>
      </c>
      <c r="Y281" s="81" t="str">
        <f t="shared" si="137"/>
        <v/>
      </c>
      <c r="Z281" s="82" t="str">
        <f t="shared" si="138"/>
        <v/>
      </c>
      <c r="AA281" s="81" t="str">
        <f t="shared" si="139"/>
        <v/>
      </c>
      <c r="AB281" s="60"/>
      <c r="AC281" s="87">
        <f>VLOOKUP(A281,'4'!A:E,4,FALSE)/100</f>
        <v>0.19800000000000001</v>
      </c>
      <c r="AD281" s="88">
        <f t="shared" si="157"/>
        <v>148</v>
      </c>
      <c r="AE281" s="89" t="str">
        <f t="shared" si="140"/>
        <v/>
      </c>
      <c r="AF281" s="88" t="str">
        <f t="shared" si="151"/>
        <v/>
      </c>
      <c r="AG281" s="89" t="str">
        <f t="shared" si="141"/>
        <v/>
      </c>
      <c r="AH281" s="88" t="str">
        <f t="shared" si="152"/>
        <v/>
      </c>
      <c r="AJ281" s="62">
        <f t="shared" si="153"/>
        <v>514</v>
      </c>
      <c r="AK281" s="59">
        <f t="shared" si="154"/>
        <v>160</v>
      </c>
      <c r="AM281" s="42" t="s">
        <v>169</v>
      </c>
      <c r="AN281" s="43" t="s">
        <v>271</v>
      </c>
      <c r="AO281" s="44">
        <v>9612</v>
      </c>
      <c r="AP281" s="44">
        <v>123800</v>
      </c>
      <c r="AQ281" s="40">
        <f t="shared" si="155"/>
        <v>7.7641357027463651E-2</v>
      </c>
      <c r="AR281" s="46">
        <f t="shared" si="156"/>
        <v>162</v>
      </c>
      <c r="AS281" s="47" t="str">
        <f t="shared" si="142"/>
        <v/>
      </c>
      <c r="AT281" s="46" t="str">
        <f t="shared" si="143"/>
        <v/>
      </c>
      <c r="AU281" s="47" t="str">
        <f t="shared" si="144"/>
        <v/>
      </c>
      <c r="AV281" s="46" t="str">
        <f t="shared" si="145"/>
        <v/>
      </c>
      <c r="AX281" s="116" t="s">
        <v>271</v>
      </c>
      <c r="AY281" s="97">
        <v>125800</v>
      </c>
      <c r="AZ281" s="98">
        <v>100</v>
      </c>
      <c r="BA281" s="97">
        <v>79700</v>
      </c>
      <c r="BB281" s="98">
        <v>63.3</v>
      </c>
      <c r="BC281" s="187" t="b">
        <f t="shared" si="146"/>
        <v>1</v>
      </c>
    </row>
    <row r="282" spans="1:55" x14ac:dyDescent="0.2">
      <c r="A282" s="2" t="s">
        <v>881</v>
      </c>
      <c r="B282" s="2" t="str">
        <f>VLOOKUP(A282,'Auth Info'!A:B,2,FALSE)</f>
        <v>North Kesteven</v>
      </c>
      <c r="C282" s="14" t="str">
        <f>VLOOKUP($A282,'Auth Info'!$A:$G,3,FALSE)</f>
        <v>Lincolnshire</v>
      </c>
      <c r="D282" s="121" t="str">
        <f>VLOOKUP($A282,'Auth Info'!$A:$G,4,FALSE)</f>
        <v>Rural-80</v>
      </c>
      <c r="E282" s="121" t="str">
        <f>VLOOKUP($A282,'Auth Info'!$A:$G,5,FALSE)</f>
        <v>Predominantly Rural</v>
      </c>
      <c r="F282" s="14" t="str">
        <f>VLOOKUP($A282,'Auth Info'!$A:$G,6,FALSE)</f>
        <v>District</v>
      </c>
      <c r="G282" s="14" t="str">
        <f>VLOOKUP($A282,'Auth Info'!$A:$G,7,FALSE)</f>
        <v>Lower</v>
      </c>
      <c r="H282" s="65">
        <f>VLOOKUP(A282,'1'!F:H,2,FALSE)</f>
        <v>411.6</v>
      </c>
      <c r="I282" s="66">
        <f t="shared" si="147"/>
        <v>30</v>
      </c>
      <c r="J282" s="67">
        <f t="shared" si="128"/>
        <v>411.6</v>
      </c>
      <c r="K282" s="66">
        <f t="shared" si="129"/>
        <v>12</v>
      </c>
      <c r="L282" s="67" t="str">
        <f t="shared" si="130"/>
        <v/>
      </c>
      <c r="M282" s="66" t="str">
        <f t="shared" si="131"/>
        <v/>
      </c>
      <c r="N282" s="60"/>
      <c r="O282" s="189">
        <f t="shared" si="148"/>
        <v>0.61699999999999999</v>
      </c>
      <c r="P282" s="74">
        <f t="shared" si="149"/>
        <v>68</v>
      </c>
      <c r="Q282" s="75">
        <f t="shared" si="132"/>
        <v>0.61699999999999999</v>
      </c>
      <c r="R282" s="74">
        <f t="shared" si="133"/>
        <v>33</v>
      </c>
      <c r="S282" s="75" t="str">
        <f t="shared" si="134"/>
        <v/>
      </c>
      <c r="T282" s="74" t="str">
        <f t="shared" si="135"/>
        <v/>
      </c>
      <c r="U282" s="60"/>
      <c r="V282" s="80">
        <f>VLOOKUP(A282,'3'!A:C,3,FALSE)/100</f>
        <v>2.1000000000000001E-2</v>
      </c>
      <c r="W282" s="81">
        <f t="shared" si="150"/>
        <v>129</v>
      </c>
      <c r="X282" s="82">
        <f t="shared" si="136"/>
        <v>2.1000000000000001E-2</v>
      </c>
      <c r="Y282" s="81">
        <f t="shared" si="137"/>
        <v>22</v>
      </c>
      <c r="Z282" s="82" t="str">
        <f t="shared" si="138"/>
        <v/>
      </c>
      <c r="AA282" s="81" t="str">
        <f t="shared" si="139"/>
        <v/>
      </c>
      <c r="AB282" s="60"/>
      <c r="AC282" s="87">
        <f>VLOOKUP(A282,'4'!A:E,4,FALSE)/100</f>
        <v>0.25</v>
      </c>
      <c r="AD282" s="88">
        <f t="shared" si="157"/>
        <v>69</v>
      </c>
      <c r="AE282" s="89">
        <f t="shared" si="140"/>
        <v>0.25</v>
      </c>
      <c r="AF282" s="88">
        <f t="shared" si="151"/>
        <v>16</v>
      </c>
      <c r="AG282" s="89" t="str">
        <f t="shared" si="141"/>
        <v/>
      </c>
      <c r="AH282" s="88" t="str">
        <f t="shared" si="152"/>
        <v/>
      </c>
      <c r="AJ282" s="62">
        <f t="shared" si="153"/>
        <v>348</v>
      </c>
      <c r="AK282" s="59">
        <f t="shared" si="154"/>
        <v>75</v>
      </c>
      <c r="AM282" s="42" t="s">
        <v>169</v>
      </c>
      <c r="AN282" s="43" t="s">
        <v>213</v>
      </c>
      <c r="AO282" s="44">
        <v>9432</v>
      </c>
      <c r="AP282" s="44">
        <v>106100</v>
      </c>
      <c r="AQ282" s="40">
        <f t="shared" si="155"/>
        <v>8.8897266729500476E-2</v>
      </c>
      <c r="AR282" s="46">
        <f t="shared" si="156"/>
        <v>121</v>
      </c>
      <c r="AS282" s="47">
        <f t="shared" si="142"/>
        <v>8.8897266729500476E-2</v>
      </c>
      <c r="AT282" s="46">
        <f t="shared" si="143"/>
        <v>21</v>
      </c>
      <c r="AU282" s="47" t="str">
        <f t="shared" si="144"/>
        <v/>
      </c>
      <c r="AV282" s="46" t="str">
        <f t="shared" si="145"/>
        <v/>
      </c>
      <c r="AX282" s="116" t="s">
        <v>213</v>
      </c>
      <c r="AY282" s="97">
        <v>106400</v>
      </c>
      <c r="AZ282" s="98">
        <v>100</v>
      </c>
      <c r="BA282" s="97">
        <v>65600</v>
      </c>
      <c r="BB282" s="98">
        <v>61.7</v>
      </c>
      <c r="BC282" s="187" t="b">
        <f t="shared" si="146"/>
        <v>1</v>
      </c>
    </row>
    <row r="283" spans="1:55" x14ac:dyDescent="0.2">
      <c r="A283" s="2" t="s">
        <v>886</v>
      </c>
      <c r="B283" s="2" t="str">
        <f>VLOOKUP(A283,'Auth Info'!A:B,2,FALSE)</f>
        <v>North Norfolk</v>
      </c>
      <c r="C283" s="14" t="str">
        <f>VLOOKUP($A283,'Auth Info'!$A:$G,3,FALSE)</f>
        <v>Norfolk</v>
      </c>
      <c r="D283" s="121" t="str">
        <f>VLOOKUP($A283,'Auth Info'!$A:$G,4,FALSE)</f>
        <v>Rural-80</v>
      </c>
      <c r="E283" s="121" t="str">
        <f>VLOOKUP($A283,'Auth Info'!$A:$G,5,FALSE)</f>
        <v>Predominantly Rural</v>
      </c>
      <c r="F283" s="14" t="str">
        <f>VLOOKUP($A283,'Auth Info'!$A:$G,6,FALSE)</f>
        <v>District</v>
      </c>
      <c r="G283" s="14" t="str">
        <f>VLOOKUP($A283,'Auth Info'!$A:$G,7,FALSE)</f>
        <v>Lower</v>
      </c>
      <c r="H283" s="65">
        <f>VLOOKUP(A283,'1'!F:H,2,FALSE)</f>
        <v>420.3</v>
      </c>
      <c r="I283" s="66">
        <f t="shared" si="147"/>
        <v>37</v>
      </c>
      <c r="J283" s="67">
        <f t="shared" si="128"/>
        <v>420.3</v>
      </c>
      <c r="K283" s="66">
        <f t="shared" si="129"/>
        <v>15</v>
      </c>
      <c r="L283" s="67" t="str">
        <f t="shared" si="130"/>
        <v/>
      </c>
      <c r="M283" s="66" t="str">
        <f t="shared" si="131"/>
        <v/>
      </c>
      <c r="N283" s="60"/>
      <c r="O283" s="189">
        <f t="shared" si="148"/>
        <v>0.56399999999999995</v>
      </c>
      <c r="P283" s="74">
        <f t="shared" si="149"/>
        <v>6</v>
      </c>
      <c r="Q283" s="75">
        <f t="shared" si="132"/>
        <v>0.56399999999999995</v>
      </c>
      <c r="R283" s="74">
        <f t="shared" si="133"/>
        <v>3</v>
      </c>
      <c r="S283" s="75" t="str">
        <f t="shared" si="134"/>
        <v/>
      </c>
      <c r="T283" s="74" t="str">
        <f t="shared" si="135"/>
        <v/>
      </c>
      <c r="U283" s="60"/>
      <c r="V283" s="80">
        <f>VLOOKUP(A283,'3'!A:C,3,FALSE)/100</f>
        <v>0.03</v>
      </c>
      <c r="W283" s="81">
        <f t="shared" si="150"/>
        <v>60</v>
      </c>
      <c r="X283" s="82">
        <f t="shared" si="136"/>
        <v>0.03</v>
      </c>
      <c r="Y283" s="81">
        <f t="shared" si="137"/>
        <v>7</v>
      </c>
      <c r="Z283" s="82" t="str">
        <f t="shared" si="138"/>
        <v/>
      </c>
      <c r="AA283" s="81" t="str">
        <f t="shared" si="139"/>
        <v/>
      </c>
      <c r="AB283" s="60"/>
      <c r="AC283" s="87">
        <f>VLOOKUP(A283,'4'!A:E,4,FALSE)/100</f>
        <v>0.21100000000000002</v>
      </c>
      <c r="AD283" s="88">
        <f t="shared" si="157"/>
        <v>129</v>
      </c>
      <c r="AE283" s="89">
        <f t="shared" si="140"/>
        <v>0.21100000000000002</v>
      </c>
      <c r="AF283" s="88">
        <f t="shared" si="151"/>
        <v>30</v>
      </c>
      <c r="AG283" s="89" t="str">
        <f t="shared" si="141"/>
        <v/>
      </c>
      <c r="AH283" s="88" t="str">
        <f t="shared" si="152"/>
        <v/>
      </c>
      <c r="AJ283" s="62">
        <f t="shared" si="153"/>
        <v>280</v>
      </c>
      <c r="AK283" s="59">
        <f t="shared" si="154"/>
        <v>36</v>
      </c>
      <c r="AM283" s="42" t="s">
        <v>169</v>
      </c>
      <c r="AN283" s="43" t="s">
        <v>281</v>
      </c>
      <c r="AO283" s="44">
        <v>7433</v>
      </c>
      <c r="AP283" s="44">
        <v>101500</v>
      </c>
      <c r="AQ283" s="40">
        <f t="shared" si="155"/>
        <v>7.3231527093596066E-2</v>
      </c>
      <c r="AR283" s="46">
        <f t="shared" si="156"/>
        <v>177</v>
      </c>
      <c r="AS283" s="47">
        <f t="shared" si="142"/>
        <v>7.3231527093596066E-2</v>
      </c>
      <c r="AT283" s="46">
        <f t="shared" si="143"/>
        <v>42</v>
      </c>
      <c r="AU283" s="47" t="str">
        <f t="shared" si="144"/>
        <v/>
      </c>
      <c r="AV283" s="46" t="str">
        <f t="shared" si="145"/>
        <v/>
      </c>
      <c r="AX283" s="116" t="s">
        <v>281</v>
      </c>
      <c r="AY283" s="97">
        <v>101700</v>
      </c>
      <c r="AZ283" s="98">
        <v>100</v>
      </c>
      <c r="BA283" s="97">
        <v>57300</v>
      </c>
      <c r="BB283" s="98">
        <v>56.4</v>
      </c>
      <c r="BC283" s="187" t="b">
        <f t="shared" si="146"/>
        <v>1</v>
      </c>
    </row>
    <row r="284" spans="1:55" x14ac:dyDescent="0.2">
      <c r="A284" s="2" t="s">
        <v>891</v>
      </c>
      <c r="B284" s="2" t="str">
        <f>VLOOKUP(A284,'Auth Info'!A:B,2,FALSE)</f>
        <v>North Warwickshire</v>
      </c>
      <c r="C284" s="14" t="str">
        <f>VLOOKUP($A284,'Auth Info'!$A:$G,3,FALSE)</f>
        <v>Warwickshire</v>
      </c>
      <c r="D284" s="121" t="str">
        <f>VLOOKUP($A284,'Auth Info'!$A:$G,4,FALSE)</f>
        <v>Rural-50</v>
      </c>
      <c r="E284" s="121" t="str">
        <f>VLOOKUP($A284,'Auth Info'!$A:$G,5,FALSE)</f>
        <v>Predominantly Rural</v>
      </c>
      <c r="F284" s="14" t="str">
        <f>VLOOKUP($A284,'Auth Info'!$A:$G,6,FALSE)</f>
        <v>District</v>
      </c>
      <c r="G284" s="14" t="str">
        <f>VLOOKUP($A284,'Auth Info'!$A:$G,7,FALSE)</f>
        <v>Lower</v>
      </c>
      <c r="H284" s="65">
        <f>VLOOKUP(A284,'1'!F:H,2,FALSE)</f>
        <v>490</v>
      </c>
      <c r="I284" s="66">
        <f t="shared" si="147"/>
        <v>136</v>
      </c>
      <c r="J284" s="67" t="str">
        <f t="shared" si="128"/>
        <v/>
      </c>
      <c r="K284" s="66" t="str">
        <f t="shared" si="129"/>
        <v/>
      </c>
      <c r="L284" s="67" t="str">
        <f t="shared" si="130"/>
        <v/>
      </c>
      <c r="M284" s="66" t="str">
        <f t="shared" si="131"/>
        <v/>
      </c>
      <c r="N284" s="60"/>
      <c r="O284" s="189">
        <f t="shared" si="148"/>
        <v>0.64200000000000002</v>
      </c>
      <c r="P284" s="74">
        <f t="shared" si="149"/>
        <v>149</v>
      </c>
      <c r="Q284" s="75" t="str">
        <f t="shared" si="132"/>
        <v/>
      </c>
      <c r="R284" s="74" t="str">
        <f t="shared" si="133"/>
        <v/>
      </c>
      <c r="S284" s="75" t="str">
        <f t="shared" si="134"/>
        <v/>
      </c>
      <c r="T284" s="74" t="str">
        <f t="shared" si="135"/>
        <v/>
      </c>
      <c r="U284" s="60"/>
      <c r="V284" s="80">
        <f>VLOOKUP(A284,'3'!A:C,3,FALSE)/100</f>
        <v>2.7999999999999997E-2</v>
      </c>
      <c r="W284" s="81">
        <f t="shared" si="150"/>
        <v>72</v>
      </c>
      <c r="X284" s="82" t="str">
        <f t="shared" si="136"/>
        <v/>
      </c>
      <c r="Y284" s="81" t="str">
        <f t="shared" si="137"/>
        <v/>
      </c>
      <c r="Z284" s="82" t="str">
        <f t="shared" si="138"/>
        <v/>
      </c>
      <c r="AA284" s="81" t="str">
        <f t="shared" si="139"/>
        <v/>
      </c>
      <c r="AB284" s="60"/>
      <c r="AC284" s="87">
        <f>VLOOKUP(A284,'4'!A:E,4,FALSE)/100</f>
        <v>0.14300000000000002</v>
      </c>
      <c r="AD284" s="88">
        <f t="shared" si="157"/>
        <v>192</v>
      </c>
      <c r="AE284" s="89" t="str">
        <f t="shared" si="140"/>
        <v/>
      </c>
      <c r="AF284" s="88" t="str">
        <f t="shared" si="151"/>
        <v/>
      </c>
      <c r="AG284" s="89" t="str">
        <f t="shared" si="141"/>
        <v/>
      </c>
      <c r="AH284" s="88" t="str">
        <f t="shared" si="152"/>
        <v/>
      </c>
      <c r="AJ284" s="62">
        <f t="shared" si="153"/>
        <v>483</v>
      </c>
      <c r="AK284" s="59">
        <f t="shared" si="154"/>
        <v>147</v>
      </c>
      <c r="AM284" s="42" t="s">
        <v>169</v>
      </c>
      <c r="AN284" s="43" t="s">
        <v>239</v>
      </c>
      <c r="AO284" s="44">
        <v>5415</v>
      </c>
      <c r="AP284" s="44">
        <v>62300</v>
      </c>
      <c r="AQ284" s="40">
        <f t="shared" si="155"/>
        <v>8.6918138041733553E-2</v>
      </c>
      <c r="AR284" s="46">
        <f t="shared" si="156"/>
        <v>126</v>
      </c>
      <c r="AS284" s="47" t="str">
        <f t="shared" si="142"/>
        <v/>
      </c>
      <c r="AT284" s="46" t="str">
        <f t="shared" si="143"/>
        <v/>
      </c>
      <c r="AU284" s="47" t="str">
        <f t="shared" si="144"/>
        <v/>
      </c>
      <c r="AV284" s="46" t="str">
        <f t="shared" si="145"/>
        <v/>
      </c>
      <c r="AX284" s="116" t="s">
        <v>239</v>
      </c>
      <c r="AY284" s="97">
        <v>61900</v>
      </c>
      <c r="AZ284" s="98">
        <v>100</v>
      </c>
      <c r="BA284" s="97">
        <v>39700</v>
      </c>
      <c r="BB284" s="98">
        <v>64.2</v>
      </c>
      <c r="BC284" s="187" t="b">
        <f t="shared" si="146"/>
        <v>1</v>
      </c>
    </row>
    <row r="285" spans="1:55" x14ac:dyDescent="0.2">
      <c r="A285" s="2" t="s">
        <v>893</v>
      </c>
      <c r="B285" s="2" t="str">
        <f>VLOOKUP(A285,'Auth Info'!A:B,2,FALSE)</f>
        <v>North West Leicestershire</v>
      </c>
      <c r="C285" s="14" t="str">
        <f>VLOOKUP($A285,'Auth Info'!$A:$G,3,FALSE)</f>
        <v>Leicestershire</v>
      </c>
      <c r="D285" s="121" t="str">
        <f>VLOOKUP($A285,'Auth Info'!$A:$G,4,FALSE)</f>
        <v>Rural-50</v>
      </c>
      <c r="E285" s="121" t="str">
        <f>VLOOKUP($A285,'Auth Info'!$A:$G,5,FALSE)</f>
        <v>Predominantly Rural</v>
      </c>
      <c r="F285" s="14" t="str">
        <f>VLOOKUP($A285,'Auth Info'!$A:$G,6,FALSE)</f>
        <v>District</v>
      </c>
      <c r="G285" s="14" t="str">
        <f>VLOOKUP($A285,'Auth Info'!$A:$G,7,FALSE)</f>
        <v>Lower</v>
      </c>
      <c r="H285" s="65">
        <f>VLOOKUP(A285,'1'!F:H,2,FALSE)</f>
        <v>480</v>
      </c>
      <c r="I285" s="66">
        <f t="shared" si="147"/>
        <v>123</v>
      </c>
      <c r="J285" s="67" t="str">
        <f t="shared" si="128"/>
        <v/>
      </c>
      <c r="K285" s="66" t="str">
        <f t="shared" si="129"/>
        <v/>
      </c>
      <c r="L285" s="67" t="str">
        <f t="shared" si="130"/>
        <v/>
      </c>
      <c r="M285" s="66" t="str">
        <f t="shared" si="131"/>
        <v/>
      </c>
      <c r="N285" s="60"/>
      <c r="O285" s="189">
        <f t="shared" si="148"/>
        <v>0.63400000000000001</v>
      </c>
      <c r="P285" s="74">
        <f t="shared" si="149"/>
        <v>116</v>
      </c>
      <c r="Q285" s="75" t="str">
        <f t="shared" si="132"/>
        <v/>
      </c>
      <c r="R285" s="74" t="str">
        <f t="shared" si="133"/>
        <v/>
      </c>
      <c r="S285" s="75" t="str">
        <f t="shared" si="134"/>
        <v/>
      </c>
      <c r="T285" s="74" t="str">
        <f t="shared" si="135"/>
        <v/>
      </c>
      <c r="U285" s="60"/>
      <c r="V285" s="80">
        <f>VLOOKUP(A285,'3'!A:C,3,FALSE)/100</f>
        <v>2.7000000000000003E-2</v>
      </c>
      <c r="W285" s="81">
        <f t="shared" si="150"/>
        <v>78</v>
      </c>
      <c r="X285" s="82" t="str">
        <f t="shared" si="136"/>
        <v/>
      </c>
      <c r="Y285" s="81" t="str">
        <f t="shared" si="137"/>
        <v/>
      </c>
      <c r="Z285" s="82" t="str">
        <f t="shared" si="138"/>
        <v/>
      </c>
      <c r="AA285" s="81" t="str">
        <f t="shared" si="139"/>
        <v/>
      </c>
      <c r="AB285" s="60"/>
      <c r="AC285" s="87">
        <f>VLOOKUP(A285,'4'!A:E,4,FALSE)/100</f>
        <v>0.184</v>
      </c>
      <c r="AD285" s="88">
        <f t="shared" si="157"/>
        <v>163</v>
      </c>
      <c r="AE285" s="89" t="str">
        <f t="shared" si="140"/>
        <v/>
      </c>
      <c r="AF285" s="88" t="str">
        <f t="shared" si="151"/>
        <v/>
      </c>
      <c r="AG285" s="89" t="str">
        <f t="shared" si="141"/>
        <v/>
      </c>
      <c r="AH285" s="88" t="str">
        <f t="shared" si="152"/>
        <v/>
      </c>
      <c r="AJ285" s="62">
        <f t="shared" si="153"/>
        <v>476</v>
      </c>
      <c r="AK285" s="59">
        <f t="shared" si="154"/>
        <v>142</v>
      </c>
      <c r="AM285" s="42" t="s">
        <v>169</v>
      </c>
      <c r="AN285" s="43" t="s">
        <v>208</v>
      </c>
      <c r="AO285" s="44">
        <v>7092</v>
      </c>
      <c r="AP285" s="44">
        <v>90800</v>
      </c>
      <c r="AQ285" s="40">
        <f t="shared" si="155"/>
        <v>7.8105726872246692E-2</v>
      </c>
      <c r="AR285" s="46">
        <f t="shared" si="156"/>
        <v>159</v>
      </c>
      <c r="AS285" s="47" t="str">
        <f t="shared" si="142"/>
        <v/>
      </c>
      <c r="AT285" s="46" t="str">
        <f t="shared" si="143"/>
        <v/>
      </c>
      <c r="AU285" s="47" t="str">
        <f t="shared" si="144"/>
        <v/>
      </c>
      <c r="AV285" s="46" t="str">
        <f t="shared" si="145"/>
        <v/>
      </c>
      <c r="AX285" s="116" t="s">
        <v>208</v>
      </c>
      <c r="AY285" s="97">
        <v>90800</v>
      </c>
      <c r="AZ285" s="98">
        <v>100</v>
      </c>
      <c r="BA285" s="97">
        <v>57600</v>
      </c>
      <c r="BB285" s="98">
        <v>63.4</v>
      </c>
      <c r="BC285" s="187" t="b">
        <f t="shared" si="146"/>
        <v>1</v>
      </c>
    </row>
    <row r="286" spans="1:55" x14ac:dyDescent="0.2">
      <c r="A286" s="2" t="s">
        <v>895</v>
      </c>
      <c r="B286" s="2" t="str">
        <f>VLOOKUP(A286,'Auth Info'!A:B,2,FALSE)</f>
        <v>Northampton</v>
      </c>
      <c r="C286" s="14" t="str">
        <f>VLOOKUP($A286,'Auth Info'!$A:$G,3,FALSE)</f>
        <v>Northamptonshire</v>
      </c>
      <c r="D286" s="121" t="str">
        <f>VLOOKUP($A286,'Auth Info'!$A:$G,4,FALSE)</f>
        <v>OU</v>
      </c>
      <c r="E286" s="121" t="str">
        <f>VLOOKUP($A286,'Auth Info'!$A:$G,5,FALSE)</f>
        <v>U</v>
      </c>
      <c r="F286" s="14" t="str">
        <f>VLOOKUP($A286,'Auth Info'!$A:$G,6,FALSE)</f>
        <v>District</v>
      </c>
      <c r="G286" s="14" t="str">
        <f>VLOOKUP($A286,'Auth Info'!$A:$G,7,FALSE)</f>
        <v>Lower</v>
      </c>
      <c r="H286" s="65">
        <f>VLOOKUP(A286,'1'!F:H,2,FALSE)</f>
        <v>469.5</v>
      </c>
      <c r="I286" s="66">
        <f t="shared" si="147"/>
        <v>103</v>
      </c>
      <c r="J286" s="67" t="str">
        <f t="shared" si="128"/>
        <v/>
      </c>
      <c r="K286" s="66" t="str">
        <f t="shared" si="129"/>
        <v/>
      </c>
      <c r="L286" s="67" t="str">
        <f t="shared" si="130"/>
        <v/>
      </c>
      <c r="M286" s="66" t="str">
        <f t="shared" si="131"/>
        <v/>
      </c>
      <c r="N286" s="60"/>
      <c r="O286" s="189">
        <f t="shared" si="148"/>
        <v>0.66700000000000004</v>
      </c>
      <c r="P286" s="74">
        <f t="shared" si="149"/>
        <v>187</v>
      </c>
      <c r="Q286" s="75" t="str">
        <f t="shared" si="132"/>
        <v/>
      </c>
      <c r="R286" s="74" t="str">
        <f t="shared" si="133"/>
        <v/>
      </c>
      <c r="S286" s="75" t="str">
        <f t="shared" si="134"/>
        <v/>
      </c>
      <c r="T286" s="74" t="str">
        <f t="shared" si="135"/>
        <v/>
      </c>
      <c r="U286" s="60"/>
      <c r="V286" s="80">
        <f>VLOOKUP(A286,'3'!A:C,3,FALSE)/100</f>
        <v>0.04</v>
      </c>
      <c r="W286" s="81">
        <f t="shared" si="150"/>
        <v>20</v>
      </c>
      <c r="X286" s="82" t="str">
        <f t="shared" si="136"/>
        <v/>
      </c>
      <c r="Y286" s="81" t="str">
        <f t="shared" si="137"/>
        <v/>
      </c>
      <c r="Z286" s="82" t="str">
        <f t="shared" si="138"/>
        <v/>
      </c>
      <c r="AA286" s="81" t="str">
        <f t="shared" si="139"/>
        <v/>
      </c>
      <c r="AB286" s="60"/>
      <c r="AC286" s="87">
        <f>VLOOKUP(A286,'4'!A:E,4,FALSE)/100</f>
        <v>0.223</v>
      </c>
      <c r="AD286" s="88">
        <f t="shared" si="157"/>
        <v>111</v>
      </c>
      <c r="AE286" s="89" t="str">
        <f t="shared" si="140"/>
        <v/>
      </c>
      <c r="AF286" s="88" t="str">
        <f t="shared" si="151"/>
        <v/>
      </c>
      <c r="AG286" s="89" t="str">
        <f t="shared" si="141"/>
        <v/>
      </c>
      <c r="AH286" s="88" t="str">
        <f t="shared" si="152"/>
        <v/>
      </c>
      <c r="AJ286" s="62">
        <f t="shared" si="153"/>
        <v>330</v>
      </c>
      <c r="AK286" s="59">
        <f t="shared" si="154"/>
        <v>63</v>
      </c>
      <c r="AM286" s="42" t="s">
        <v>169</v>
      </c>
      <c r="AN286" s="43" t="s">
        <v>221</v>
      </c>
      <c r="AO286" s="44">
        <v>32260</v>
      </c>
      <c r="AP286" s="44">
        <v>205200</v>
      </c>
      <c r="AQ286" s="40">
        <f t="shared" si="155"/>
        <v>0.15721247563352828</v>
      </c>
      <c r="AR286" s="46">
        <f t="shared" si="156"/>
        <v>20</v>
      </c>
      <c r="AS286" s="47" t="str">
        <f t="shared" si="142"/>
        <v/>
      </c>
      <c r="AT286" s="46" t="str">
        <f t="shared" si="143"/>
        <v/>
      </c>
      <c r="AU286" s="47" t="str">
        <f t="shared" si="144"/>
        <v/>
      </c>
      <c r="AV286" s="46" t="str">
        <f t="shared" si="145"/>
        <v/>
      </c>
      <c r="AX286" s="116" t="s">
        <v>221</v>
      </c>
      <c r="AY286" s="97">
        <v>212100</v>
      </c>
      <c r="AZ286" s="98">
        <v>100</v>
      </c>
      <c r="BA286" s="97">
        <v>141600</v>
      </c>
      <c r="BB286" s="98">
        <v>66.7</v>
      </c>
      <c r="BC286" s="187" t="b">
        <f t="shared" si="146"/>
        <v>1</v>
      </c>
    </row>
    <row r="287" spans="1:55" x14ac:dyDescent="0.2">
      <c r="A287" s="2" t="s">
        <v>900</v>
      </c>
      <c r="B287" s="2" t="str">
        <f>VLOOKUP(A287,'Auth Info'!A:B,2,FALSE)</f>
        <v>Norwich</v>
      </c>
      <c r="C287" s="14" t="str">
        <f>VLOOKUP($A287,'Auth Info'!$A:$G,3,FALSE)</f>
        <v>Norfolk</v>
      </c>
      <c r="D287" s="121" t="str">
        <f>VLOOKUP($A287,'Auth Info'!$A:$G,4,FALSE)</f>
        <v>OU</v>
      </c>
      <c r="E287" s="121" t="str">
        <f>VLOOKUP($A287,'Auth Info'!$A:$G,5,FALSE)</f>
        <v>U</v>
      </c>
      <c r="F287" s="14" t="str">
        <f>VLOOKUP($A287,'Auth Info'!$A:$G,6,FALSE)</f>
        <v>District</v>
      </c>
      <c r="G287" s="14" t="str">
        <f>VLOOKUP($A287,'Auth Info'!$A:$G,7,FALSE)</f>
        <v>Lower</v>
      </c>
      <c r="H287" s="65">
        <f>VLOOKUP(A287,'1'!F:H,2,FALSE)</f>
        <v>471.4</v>
      </c>
      <c r="I287" s="66">
        <f t="shared" si="147"/>
        <v>107</v>
      </c>
      <c r="J287" s="67" t="str">
        <f t="shared" si="128"/>
        <v/>
      </c>
      <c r="K287" s="66" t="str">
        <f t="shared" si="129"/>
        <v/>
      </c>
      <c r="L287" s="67" t="str">
        <f t="shared" si="130"/>
        <v/>
      </c>
      <c r="M287" s="66" t="str">
        <f t="shared" si="131"/>
        <v/>
      </c>
      <c r="N287" s="60"/>
      <c r="O287" s="189">
        <f t="shared" si="148"/>
        <v>0.71799999999999997</v>
      </c>
      <c r="P287" s="74">
        <f t="shared" si="149"/>
        <v>199</v>
      </c>
      <c r="Q287" s="75" t="str">
        <f t="shared" si="132"/>
        <v/>
      </c>
      <c r="R287" s="74" t="str">
        <f t="shared" si="133"/>
        <v/>
      </c>
      <c r="S287" s="75" t="str">
        <f t="shared" si="134"/>
        <v/>
      </c>
      <c r="T287" s="74" t="str">
        <f t="shared" si="135"/>
        <v/>
      </c>
      <c r="U287" s="60"/>
      <c r="V287" s="80">
        <f>VLOOKUP(A287,'3'!A:C,3,FALSE)/100</f>
        <v>4.2999999999999997E-2</v>
      </c>
      <c r="W287" s="81">
        <f t="shared" si="150"/>
        <v>12</v>
      </c>
      <c r="X287" s="82" t="str">
        <f t="shared" si="136"/>
        <v/>
      </c>
      <c r="Y287" s="81" t="str">
        <f t="shared" si="137"/>
        <v/>
      </c>
      <c r="Z287" s="82" t="str">
        <f t="shared" si="138"/>
        <v/>
      </c>
      <c r="AA287" s="81" t="str">
        <f t="shared" si="139"/>
        <v/>
      </c>
      <c r="AB287" s="60"/>
      <c r="AC287" s="87">
        <f>VLOOKUP(A287,'4'!A:E,4,FALSE)/100</f>
        <v>0.28100000000000003</v>
      </c>
      <c r="AD287" s="88">
        <f t="shared" si="157"/>
        <v>40</v>
      </c>
      <c r="AE287" s="89" t="str">
        <f t="shared" si="140"/>
        <v/>
      </c>
      <c r="AF287" s="88" t="str">
        <f t="shared" si="151"/>
        <v/>
      </c>
      <c r="AG287" s="89" t="str">
        <f t="shared" si="141"/>
        <v/>
      </c>
      <c r="AH287" s="88" t="str">
        <f t="shared" si="152"/>
        <v/>
      </c>
      <c r="AJ287" s="62">
        <f t="shared" si="153"/>
        <v>330</v>
      </c>
      <c r="AK287" s="59">
        <f t="shared" si="154"/>
        <v>63</v>
      </c>
      <c r="AM287" s="42" t="s">
        <v>169</v>
      </c>
      <c r="AN287" s="43" t="s">
        <v>282</v>
      </c>
      <c r="AO287" s="44">
        <v>23664</v>
      </c>
      <c r="AP287" s="44">
        <v>135800</v>
      </c>
      <c r="AQ287" s="40">
        <f t="shared" si="155"/>
        <v>0.17425625920471283</v>
      </c>
      <c r="AR287" s="46">
        <f t="shared" si="156"/>
        <v>12</v>
      </c>
      <c r="AS287" s="47" t="str">
        <f t="shared" si="142"/>
        <v/>
      </c>
      <c r="AT287" s="46" t="str">
        <f t="shared" si="143"/>
        <v/>
      </c>
      <c r="AU287" s="47" t="str">
        <f t="shared" si="144"/>
        <v/>
      </c>
      <c r="AV287" s="46" t="str">
        <f t="shared" si="145"/>
        <v/>
      </c>
      <c r="AX287" s="116" t="s">
        <v>282</v>
      </c>
      <c r="AY287" s="97">
        <v>143500</v>
      </c>
      <c r="AZ287" s="98">
        <v>100</v>
      </c>
      <c r="BA287" s="97">
        <v>103100</v>
      </c>
      <c r="BB287" s="98">
        <v>71.8</v>
      </c>
      <c r="BC287" s="187" t="b">
        <f t="shared" si="146"/>
        <v>1</v>
      </c>
    </row>
    <row r="288" spans="1:55" x14ac:dyDescent="0.2">
      <c r="A288" s="2" t="s">
        <v>904</v>
      </c>
      <c r="B288" s="2" t="str">
        <f>VLOOKUP(A288,'Auth Info'!A:B,2,FALSE)</f>
        <v>Nuneaton and Bedworth</v>
      </c>
      <c r="C288" s="14" t="str">
        <f>VLOOKUP($A288,'Auth Info'!$A:$G,3,FALSE)</f>
        <v>Warwickshire</v>
      </c>
      <c r="D288" s="121" t="str">
        <f>VLOOKUP($A288,'Auth Info'!$A:$G,4,FALSE)</f>
        <v>OU</v>
      </c>
      <c r="E288" s="121" t="str">
        <f>VLOOKUP($A288,'Auth Info'!$A:$G,5,FALSE)</f>
        <v>U</v>
      </c>
      <c r="F288" s="14" t="str">
        <f>VLOOKUP($A288,'Auth Info'!$A:$G,6,FALSE)</f>
        <v>District</v>
      </c>
      <c r="G288" s="14" t="str">
        <f>VLOOKUP($A288,'Auth Info'!$A:$G,7,FALSE)</f>
        <v>Lower</v>
      </c>
      <c r="H288" s="65">
        <f>VLOOKUP(A288,'1'!F:H,2,FALSE)</f>
        <v>426.8</v>
      </c>
      <c r="I288" s="66">
        <f t="shared" si="147"/>
        <v>43</v>
      </c>
      <c r="J288" s="67" t="str">
        <f t="shared" si="128"/>
        <v/>
      </c>
      <c r="K288" s="66" t="str">
        <f t="shared" si="129"/>
        <v/>
      </c>
      <c r="L288" s="67" t="str">
        <f t="shared" si="130"/>
        <v/>
      </c>
      <c r="M288" s="66" t="str">
        <f t="shared" si="131"/>
        <v/>
      </c>
      <c r="N288" s="60"/>
      <c r="O288" s="189">
        <f t="shared" si="148"/>
        <v>0.63500000000000001</v>
      </c>
      <c r="P288" s="74">
        <f t="shared" si="149"/>
        <v>119</v>
      </c>
      <c r="Q288" s="75" t="str">
        <f t="shared" si="132"/>
        <v/>
      </c>
      <c r="R288" s="74" t="str">
        <f t="shared" si="133"/>
        <v/>
      </c>
      <c r="S288" s="75" t="str">
        <f t="shared" si="134"/>
        <v/>
      </c>
      <c r="T288" s="74" t="str">
        <f t="shared" si="135"/>
        <v/>
      </c>
      <c r="U288" s="60"/>
      <c r="V288" s="80">
        <f>VLOOKUP(A288,'3'!A:C,3,FALSE)/100</f>
        <v>4.0999999999999995E-2</v>
      </c>
      <c r="W288" s="81">
        <f t="shared" si="150"/>
        <v>16</v>
      </c>
      <c r="X288" s="82" t="str">
        <f t="shared" si="136"/>
        <v/>
      </c>
      <c r="Y288" s="81" t="str">
        <f t="shared" si="137"/>
        <v/>
      </c>
      <c r="Z288" s="82" t="str">
        <f t="shared" si="138"/>
        <v/>
      </c>
      <c r="AA288" s="81" t="str">
        <f t="shared" si="139"/>
        <v/>
      </c>
      <c r="AB288" s="60"/>
      <c r="AC288" s="87">
        <f>VLOOKUP(A288,'4'!A:E,4,FALSE)/100</f>
        <v>0.24600000000000002</v>
      </c>
      <c r="AD288" s="88">
        <f t="shared" si="157"/>
        <v>74</v>
      </c>
      <c r="AE288" s="89" t="str">
        <f t="shared" si="140"/>
        <v/>
      </c>
      <c r="AF288" s="88" t="str">
        <f t="shared" si="151"/>
        <v/>
      </c>
      <c r="AG288" s="89" t="str">
        <f t="shared" si="141"/>
        <v/>
      </c>
      <c r="AH288" s="88" t="str">
        <f t="shared" si="152"/>
        <v/>
      </c>
      <c r="AJ288" s="62">
        <f t="shared" si="153"/>
        <v>324</v>
      </c>
      <c r="AK288" s="59">
        <f t="shared" si="154"/>
        <v>58</v>
      </c>
      <c r="AM288" s="42" t="s">
        <v>169</v>
      </c>
      <c r="AN288" s="43" t="s">
        <v>240</v>
      </c>
      <c r="AO288" s="44">
        <v>10046</v>
      </c>
      <c r="AP288" s="44">
        <v>122000</v>
      </c>
      <c r="AQ288" s="40">
        <f t="shared" si="155"/>
        <v>8.2344262295081974E-2</v>
      </c>
      <c r="AR288" s="46">
        <f t="shared" si="156"/>
        <v>146</v>
      </c>
      <c r="AS288" s="47" t="str">
        <f t="shared" si="142"/>
        <v/>
      </c>
      <c r="AT288" s="46" t="str">
        <f t="shared" si="143"/>
        <v/>
      </c>
      <c r="AU288" s="47" t="str">
        <f t="shared" si="144"/>
        <v/>
      </c>
      <c r="AV288" s="46" t="str">
        <f t="shared" si="145"/>
        <v/>
      </c>
      <c r="AX288" s="116" t="s">
        <v>240</v>
      </c>
      <c r="AY288" s="97">
        <v>122200</v>
      </c>
      <c r="AZ288" s="98">
        <v>100</v>
      </c>
      <c r="BA288" s="97">
        <v>77600</v>
      </c>
      <c r="BB288" s="98">
        <v>63.5</v>
      </c>
      <c r="BC288" s="187" t="b">
        <f t="shared" si="146"/>
        <v>1</v>
      </c>
    </row>
    <row r="289" spans="1:55" x14ac:dyDescent="0.2">
      <c r="A289" s="2" t="s">
        <v>905</v>
      </c>
      <c r="B289" s="2" t="str">
        <f>VLOOKUP(A289,'Auth Info'!A:B,2,FALSE)</f>
        <v>Oadby and Wigston</v>
      </c>
      <c r="C289" s="14" t="str">
        <f>VLOOKUP($A289,'Auth Info'!$A:$G,3,FALSE)</f>
        <v>Leicestershire</v>
      </c>
      <c r="D289" s="121" t="str">
        <f>VLOOKUP($A289,'Auth Info'!$A:$G,4,FALSE)</f>
        <v>LU</v>
      </c>
      <c r="E289" s="121" t="str">
        <f>VLOOKUP($A289,'Auth Info'!$A:$G,5,FALSE)</f>
        <v>U</v>
      </c>
      <c r="F289" s="14" t="str">
        <f>VLOOKUP($A289,'Auth Info'!$A:$G,6,FALSE)</f>
        <v>District</v>
      </c>
      <c r="G289" s="14" t="str">
        <f>VLOOKUP($A289,'Auth Info'!$A:$G,7,FALSE)</f>
        <v>Lower</v>
      </c>
      <c r="H289" s="65">
        <f>VLOOKUP(A289,'1'!F:H,2,FALSE)</f>
        <v>390.7</v>
      </c>
      <c r="I289" s="66">
        <f t="shared" si="147"/>
        <v>11</v>
      </c>
      <c r="J289" s="67" t="str">
        <f t="shared" si="128"/>
        <v/>
      </c>
      <c r="K289" s="66" t="str">
        <f t="shared" si="129"/>
        <v/>
      </c>
      <c r="L289" s="67" t="str">
        <f t="shared" si="130"/>
        <v/>
      </c>
      <c r="M289" s="66" t="str">
        <f t="shared" si="131"/>
        <v/>
      </c>
      <c r="N289" s="60"/>
      <c r="O289" s="189">
        <f t="shared" si="148"/>
        <v>0.63900000000000001</v>
      </c>
      <c r="P289" s="74">
        <f t="shared" si="149"/>
        <v>138</v>
      </c>
      <c r="Q289" s="75" t="str">
        <f t="shared" si="132"/>
        <v/>
      </c>
      <c r="R289" s="74" t="str">
        <f t="shared" si="133"/>
        <v/>
      </c>
      <c r="S289" s="75" t="str">
        <f t="shared" si="134"/>
        <v/>
      </c>
      <c r="T289" s="74" t="str">
        <f t="shared" si="135"/>
        <v/>
      </c>
      <c r="U289" s="60"/>
      <c r="V289" s="80">
        <f>VLOOKUP(A289,'3'!A:C,3,FALSE)/100</f>
        <v>2.4E-2</v>
      </c>
      <c r="W289" s="81">
        <f t="shared" si="150"/>
        <v>99</v>
      </c>
      <c r="X289" s="82" t="str">
        <f t="shared" si="136"/>
        <v/>
      </c>
      <c r="Y289" s="81" t="str">
        <f t="shared" si="137"/>
        <v/>
      </c>
      <c r="Z289" s="82" t="str">
        <f t="shared" si="138"/>
        <v/>
      </c>
      <c r="AA289" s="81" t="str">
        <f t="shared" si="139"/>
        <v/>
      </c>
      <c r="AB289" s="60"/>
      <c r="AC289" s="87">
        <f>VLOOKUP(A289,'4'!A:E,4,FALSE)/100</f>
        <v>0.23499999999999999</v>
      </c>
      <c r="AD289" s="88">
        <f t="shared" si="157"/>
        <v>92</v>
      </c>
      <c r="AE289" s="89" t="str">
        <f t="shared" si="140"/>
        <v/>
      </c>
      <c r="AF289" s="88" t="str">
        <f t="shared" si="151"/>
        <v/>
      </c>
      <c r="AG289" s="89" t="str">
        <f t="shared" si="141"/>
        <v/>
      </c>
      <c r="AH289" s="88" t="str">
        <f t="shared" si="152"/>
        <v/>
      </c>
      <c r="AJ289" s="62">
        <f t="shared" si="153"/>
        <v>347</v>
      </c>
      <c r="AK289" s="59">
        <f t="shared" si="154"/>
        <v>72</v>
      </c>
      <c r="AM289" s="42" t="s">
        <v>169</v>
      </c>
      <c r="AN289" s="43" t="s">
        <v>209</v>
      </c>
      <c r="AO289" s="44">
        <v>5381</v>
      </c>
      <c r="AP289" s="44">
        <v>57200</v>
      </c>
      <c r="AQ289" s="40">
        <f t="shared" si="155"/>
        <v>9.4073426573426572E-2</v>
      </c>
      <c r="AR289" s="46">
        <f t="shared" si="156"/>
        <v>99</v>
      </c>
      <c r="AS289" s="47" t="str">
        <f t="shared" si="142"/>
        <v/>
      </c>
      <c r="AT289" s="46" t="str">
        <f t="shared" si="143"/>
        <v/>
      </c>
      <c r="AU289" s="47" t="str">
        <f t="shared" si="144"/>
        <v/>
      </c>
      <c r="AV289" s="46" t="str">
        <f t="shared" si="145"/>
        <v/>
      </c>
      <c r="AX289" s="116" t="s">
        <v>209</v>
      </c>
      <c r="AY289" s="97">
        <v>58500</v>
      </c>
      <c r="AZ289" s="98">
        <v>100</v>
      </c>
      <c r="BA289" s="97">
        <v>37400</v>
      </c>
      <c r="BB289" s="98">
        <v>63.9</v>
      </c>
      <c r="BC289" s="187" t="b">
        <f t="shared" si="146"/>
        <v>1</v>
      </c>
    </row>
    <row r="290" spans="1:55" x14ac:dyDescent="0.2">
      <c r="A290" s="2" t="s">
        <v>910</v>
      </c>
      <c r="B290" s="2" t="str">
        <f>VLOOKUP(A290,'Auth Info'!A:B,2,FALSE)</f>
        <v>Oxford</v>
      </c>
      <c r="C290" s="14" t="str">
        <f>VLOOKUP($A290,'Auth Info'!$A:$G,3,FALSE)</f>
        <v>Oxfordshire</v>
      </c>
      <c r="D290" s="121" t="str">
        <f>VLOOKUP($A290,'Auth Info'!$A:$G,4,FALSE)</f>
        <v>OU</v>
      </c>
      <c r="E290" s="121" t="str">
        <f>VLOOKUP($A290,'Auth Info'!$A:$G,5,FALSE)</f>
        <v>U</v>
      </c>
      <c r="F290" s="14" t="str">
        <f>VLOOKUP($A290,'Auth Info'!$A:$G,6,FALSE)</f>
        <v>District</v>
      </c>
      <c r="G290" s="14" t="str">
        <f>VLOOKUP($A290,'Auth Info'!$A:$G,7,FALSE)</f>
        <v>Lower</v>
      </c>
      <c r="H290" s="65">
        <f>VLOOKUP(A290,'1'!F:H,2,FALSE)</f>
        <v>546.79999999999995</v>
      </c>
      <c r="I290" s="66">
        <f t="shared" si="147"/>
        <v>177</v>
      </c>
      <c r="J290" s="67" t="str">
        <f t="shared" si="128"/>
        <v/>
      </c>
      <c r="K290" s="66" t="str">
        <f t="shared" si="129"/>
        <v/>
      </c>
      <c r="L290" s="67" t="str">
        <f t="shared" si="130"/>
        <v/>
      </c>
      <c r="M290" s="66" t="str">
        <f t="shared" si="131"/>
        <v/>
      </c>
      <c r="N290" s="60"/>
      <c r="O290" s="189">
        <f t="shared" si="148"/>
        <v>0.73099999999999998</v>
      </c>
      <c r="P290" s="74">
        <f t="shared" si="149"/>
        <v>200</v>
      </c>
      <c r="Q290" s="75" t="str">
        <f t="shared" si="132"/>
        <v/>
      </c>
      <c r="R290" s="74" t="str">
        <f t="shared" si="133"/>
        <v/>
      </c>
      <c r="S290" s="75" t="str">
        <f t="shared" si="134"/>
        <v/>
      </c>
      <c r="T290" s="74" t="str">
        <f t="shared" si="135"/>
        <v/>
      </c>
      <c r="U290" s="60"/>
      <c r="V290" s="80">
        <f>VLOOKUP(A290,'3'!A:C,3,FALSE)/100</f>
        <v>2.5000000000000001E-2</v>
      </c>
      <c r="W290" s="81">
        <f t="shared" si="150"/>
        <v>93</v>
      </c>
      <c r="X290" s="82" t="str">
        <f t="shared" si="136"/>
        <v/>
      </c>
      <c r="Y290" s="81" t="str">
        <f t="shared" si="137"/>
        <v/>
      </c>
      <c r="Z290" s="82" t="str">
        <f t="shared" si="138"/>
        <v/>
      </c>
      <c r="AA290" s="81" t="str">
        <f t="shared" si="139"/>
        <v/>
      </c>
      <c r="AB290" s="60"/>
      <c r="AC290" s="87">
        <f>VLOOKUP(A290,'4'!A:E,4,FALSE)/100</f>
        <v>0.377</v>
      </c>
      <c r="AD290" s="88">
        <f t="shared" si="157"/>
        <v>2</v>
      </c>
      <c r="AE290" s="89" t="str">
        <f t="shared" si="140"/>
        <v/>
      </c>
      <c r="AF290" s="88" t="str">
        <f t="shared" si="151"/>
        <v/>
      </c>
      <c r="AG290" s="89" t="str">
        <f t="shared" si="141"/>
        <v/>
      </c>
      <c r="AH290" s="88" t="str">
        <f t="shared" si="152"/>
        <v/>
      </c>
      <c r="AJ290" s="62">
        <f t="shared" si="153"/>
        <v>471</v>
      </c>
      <c r="AK290" s="59">
        <f t="shared" si="154"/>
        <v>139</v>
      </c>
      <c r="AM290" s="42" t="s">
        <v>169</v>
      </c>
      <c r="AN290" s="43" t="s">
        <v>324</v>
      </c>
      <c r="AO290" s="44">
        <v>49568</v>
      </c>
      <c r="AP290" s="44">
        <v>153900</v>
      </c>
      <c r="AQ290" s="40">
        <f t="shared" si="155"/>
        <v>0.32207927225471084</v>
      </c>
      <c r="AR290" s="46">
        <f t="shared" si="156"/>
        <v>1</v>
      </c>
      <c r="AS290" s="47" t="str">
        <f t="shared" si="142"/>
        <v/>
      </c>
      <c r="AT290" s="46" t="str">
        <f t="shared" si="143"/>
        <v/>
      </c>
      <c r="AU290" s="47" t="str">
        <f t="shared" si="144"/>
        <v/>
      </c>
      <c r="AV290" s="46" t="str">
        <f t="shared" si="145"/>
        <v/>
      </c>
      <c r="AX290" s="116" t="s">
        <v>324</v>
      </c>
      <c r="AY290" s="97">
        <v>153700</v>
      </c>
      <c r="AZ290" s="98">
        <v>100</v>
      </c>
      <c r="BA290" s="97">
        <v>112400</v>
      </c>
      <c r="BB290" s="98">
        <v>73.099999999999994</v>
      </c>
      <c r="BC290" s="187" t="b">
        <f t="shared" si="146"/>
        <v>1</v>
      </c>
    </row>
    <row r="291" spans="1:55" x14ac:dyDescent="0.2">
      <c r="A291" s="2" t="s">
        <v>914</v>
      </c>
      <c r="B291" s="2" t="str">
        <f>VLOOKUP(A291,'Auth Info'!A:B,2,FALSE)</f>
        <v>Pendle</v>
      </c>
      <c r="C291" s="14" t="str">
        <f>VLOOKUP($A291,'Auth Info'!$A:$G,3,FALSE)</f>
        <v>Lancashire</v>
      </c>
      <c r="D291" s="121" t="str">
        <f>VLOOKUP($A291,'Auth Info'!$A:$G,4,FALSE)</f>
        <v>OU</v>
      </c>
      <c r="E291" s="121" t="str">
        <f>VLOOKUP($A291,'Auth Info'!$A:$G,5,FALSE)</f>
        <v>U</v>
      </c>
      <c r="F291" s="14" t="str">
        <f>VLOOKUP($A291,'Auth Info'!$A:$G,6,FALSE)</f>
        <v>District</v>
      </c>
      <c r="G291" s="14" t="str">
        <f>VLOOKUP($A291,'Auth Info'!$A:$G,7,FALSE)</f>
        <v>Lower</v>
      </c>
      <c r="H291" s="65">
        <f>VLOOKUP(A291,'1'!F:H,2,FALSE)</f>
        <v>384.2</v>
      </c>
      <c r="I291" s="66">
        <f t="shared" si="147"/>
        <v>5</v>
      </c>
      <c r="J291" s="67" t="str">
        <f t="shared" si="128"/>
        <v/>
      </c>
      <c r="K291" s="66" t="str">
        <f t="shared" si="129"/>
        <v/>
      </c>
      <c r="L291" s="67" t="str">
        <f t="shared" si="130"/>
        <v/>
      </c>
      <c r="M291" s="66" t="str">
        <f t="shared" si="131"/>
        <v/>
      </c>
      <c r="N291" s="60"/>
      <c r="O291" s="189">
        <f t="shared" si="148"/>
        <v>0.63500000000000001</v>
      </c>
      <c r="P291" s="74">
        <f t="shared" si="149"/>
        <v>119</v>
      </c>
      <c r="Q291" s="75" t="str">
        <f t="shared" si="132"/>
        <v/>
      </c>
      <c r="R291" s="74" t="str">
        <f t="shared" si="133"/>
        <v/>
      </c>
      <c r="S291" s="75" t="str">
        <f t="shared" si="134"/>
        <v/>
      </c>
      <c r="T291" s="74" t="str">
        <f t="shared" si="135"/>
        <v/>
      </c>
      <c r="U291" s="60"/>
      <c r="V291" s="80">
        <f>VLOOKUP(A291,'3'!A:C,3,FALSE)/100</f>
        <v>3.4000000000000002E-2</v>
      </c>
      <c r="W291" s="81">
        <f t="shared" si="150"/>
        <v>44</v>
      </c>
      <c r="X291" s="82" t="str">
        <f t="shared" si="136"/>
        <v/>
      </c>
      <c r="Y291" s="81" t="str">
        <f t="shared" si="137"/>
        <v/>
      </c>
      <c r="Z291" s="82" t="str">
        <f t="shared" si="138"/>
        <v/>
      </c>
      <c r="AA291" s="81" t="str">
        <f t="shared" si="139"/>
        <v/>
      </c>
      <c r="AB291" s="60"/>
      <c r="AC291" s="87">
        <f>VLOOKUP(A291,'4'!A:E,4,FALSE)/100</f>
        <v>0.20499999999999999</v>
      </c>
      <c r="AD291" s="88">
        <f t="shared" si="157"/>
        <v>138</v>
      </c>
      <c r="AE291" s="89" t="str">
        <f t="shared" si="140"/>
        <v/>
      </c>
      <c r="AF291" s="88" t="str">
        <f t="shared" si="151"/>
        <v/>
      </c>
      <c r="AG291" s="89" t="str">
        <f t="shared" si="141"/>
        <v/>
      </c>
      <c r="AH291" s="88" t="str">
        <f t="shared" si="152"/>
        <v/>
      </c>
      <c r="AJ291" s="62">
        <f t="shared" si="153"/>
        <v>288</v>
      </c>
      <c r="AK291" s="59">
        <f t="shared" si="154"/>
        <v>44</v>
      </c>
      <c r="AM291" s="42" t="s">
        <v>169</v>
      </c>
      <c r="AN291" s="43" t="s">
        <v>181</v>
      </c>
      <c r="AO291" s="44">
        <v>8028</v>
      </c>
      <c r="AP291" s="44">
        <v>89900</v>
      </c>
      <c r="AQ291" s="40">
        <f t="shared" si="155"/>
        <v>8.9299221357063405E-2</v>
      </c>
      <c r="AR291" s="46">
        <f t="shared" si="156"/>
        <v>120</v>
      </c>
      <c r="AS291" s="47" t="str">
        <f t="shared" si="142"/>
        <v/>
      </c>
      <c r="AT291" s="46" t="str">
        <f t="shared" si="143"/>
        <v/>
      </c>
      <c r="AU291" s="47" t="str">
        <f t="shared" si="144"/>
        <v/>
      </c>
      <c r="AV291" s="46" t="str">
        <f t="shared" si="145"/>
        <v/>
      </c>
      <c r="AX291" s="116" t="s">
        <v>181</v>
      </c>
      <c r="AY291" s="97">
        <v>89300</v>
      </c>
      <c r="AZ291" s="98">
        <v>100</v>
      </c>
      <c r="BA291" s="97">
        <v>56700</v>
      </c>
      <c r="BB291" s="98">
        <v>63.5</v>
      </c>
      <c r="BC291" s="187" t="b">
        <f t="shared" si="146"/>
        <v>1</v>
      </c>
    </row>
    <row r="292" spans="1:55" x14ac:dyDescent="0.2">
      <c r="A292" s="2" t="s">
        <v>927</v>
      </c>
      <c r="B292" s="2" t="str">
        <f>VLOOKUP(A292,'Auth Info'!A:B,2,FALSE)</f>
        <v>Preston</v>
      </c>
      <c r="C292" s="14" t="str">
        <f>VLOOKUP($A292,'Auth Info'!$A:$G,3,FALSE)</f>
        <v>Lancashire</v>
      </c>
      <c r="D292" s="121" t="str">
        <f>VLOOKUP($A292,'Auth Info'!$A:$G,4,FALSE)</f>
        <v>LU</v>
      </c>
      <c r="E292" s="121" t="str">
        <f>VLOOKUP($A292,'Auth Info'!$A:$G,5,FALSE)</f>
        <v>U</v>
      </c>
      <c r="F292" s="14" t="str">
        <f>VLOOKUP($A292,'Auth Info'!$A:$G,6,FALSE)</f>
        <v>District</v>
      </c>
      <c r="G292" s="14" t="str">
        <f>VLOOKUP($A292,'Auth Info'!$A:$G,7,FALSE)</f>
        <v>Lower</v>
      </c>
      <c r="H292" s="65">
        <f>VLOOKUP(A292,'1'!F:H,2,FALSE)</f>
        <v>429</v>
      </c>
      <c r="I292" s="66">
        <f t="shared" si="147"/>
        <v>46</v>
      </c>
      <c r="J292" s="67" t="str">
        <f t="shared" si="128"/>
        <v/>
      </c>
      <c r="K292" s="66" t="str">
        <f t="shared" si="129"/>
        <v/>
      </c>
      <c r="L292" s="67" t="str">
        <f t="shared" si="130"/>
        <v/>
      </c>
      <c r="M292" s="66" t="str">
        <f t="shared" si="131"/>
        <v/>
      </c>
      <c r="N292" s="60"/>
      <c r="O292" s="189">
        <f t="shared" si="148"/>
        <v>0.67099999999999993</v>
      </c>
      <c r="P292" s="74">
        <f t="shared" si="149"/>
        <v>189</v>
      </c>
      <c r="Q292" s="75" t="str">
        <f t="shared" si="132"/>
        <v/>
      </c>
      <c r="R292" s="74" t="str">
        <f t="shared" si="133"/>
        <v/>
      </c>
      <c r="S292" s="75" t="str">
        <f t="shared" si="134"/>
        <v/>
      </c>
      <c r="T292" s="74" t="str">
        <f t="shared" si="135"/>
        <v/>
      </c>
      <c r="U292" s="60"/>
      <c r="V292" s="80">
        <f>VLOOKUP(A292,'3'!A:C,3,FALSE)/100</f>
        <v>3.6000000000000004E-2</v>
      </c>
      <c r="W292" s="81">
        <f t="shared" si="150"/>
        <v>36</v>
      </c>
      <c r="X292" s="82" t="str">
        <f t="shared" si="136"/>
        <v/>
      </c>
      <c r="Y292" s="81" t="str">
        <f t="shared" si="137"/>
        <v/>
      </c>
      <c r="Z292" s="82" t="str">
        <f t="shared" si="138"/>
        <v/>
      </c>
      <c r="AA292" s="81" t="str">
        <f t="shared" si="139"/>
        <v/>
      </c>
      <c r="AB292" s="60"/>
      <c r="AC292" s="87">
        <f>VLOOKUP(A292,'4'!A:E,4,FALSE)/100</f>
        <v>0.32500000000000001</v>
      </c>
      <c r="AD292" s="88">
        <f t="shared" si="157"/>
        <v>10</v>
      </c>
      <c r="AE292" s="89" t="str">
        <f t="shared" si="140"/>
        <v/>
      </c>
      <c r="AF292" s="88" t="str">
        <f t="shared" si="151"/>
        <v/>
      </c>
      <c r="AG292" s="89" t="str">
        <f t="shared" si="141"/>
        <v/>
      </c>
      <c r="AH292" s="88" t="str">
        <f t="shared" si="152"/>
        <v/>
      </c>
      <c r="AJ292" s="62">
        <f t="shared" si="153"/>
        <v>275</v>
      </c>
      <c r="AK292" s="59">
        <f t="shared" si="154"/>
        <v>35</v>
      </c>
      <c r="AM292" s="42" t="s">
        <v>169</v>
      </c>
      <c r="AN292" s="43" t="s">
        <v>182</v>
      </c>
      <c r="AO292" s="44">
        <v>31716</v>
      </c>
      <c r="AP292" s="44">
        <v>132000</v>
      </c>
      <c r="AQ292" s="40">
        <f t="shared" si="155"/>
        <v>0.24027272727272728</v>
      </c>
      <c r="AR292" s="46">
        <f t="shared" si="156"/>
        <v>4</v>
      </c>
      <c r="AS292" s="47" t="str">
        <f t="shared" si="142"/>
        <v/>
      </c>
      <c r="AT292" s="46" t="str">
        <f t="shared" si="143"/>
        <v/>
      </c>
      <c r="AU292" s="47" t="str">
        <f t="shared" si="144"/>
        <v/>
      </c>
      <c r="AV292" s="46" t="str">
        <f t="shared" si="145"/>
        <v/>
      </c>
      <c r="AX292" s="116" t="s">
        <v>182</v>
      </c>
      <c r="AY292" s="97">
        <v>135100</v>
      </c>
      <c r="AZ292" s="98">
        <v>100</v>
      </c>
      <c r="BA292" s="97">
        <v>90600</v>
      </c>
      <c r="BB292" s="98">
        <v>67.099999999999994</v>
      </c>
      <c r="BC292" s="187" t="b">
        <f t="shared" si="146"/>
        <v>1</v>
      </c>
    </row>
    <row r="293" spans="1:55" x14ac:dyDescent="0.2">
      <c r="A293" s="2" t="s">
        <v>928</v>
      </c>
      <c r="B293" s="2" t="str">
        <f>VLOOKUP(A293,'Auth Info'!A:B,2,FALSE)</f>
        <v>Purbeck</v>
      </c>
      <c r="C293" s="14" t="str">
        <f>VLOOKUP($A293,'Auth Info'!$A:$G,3,FALSE)</f>
        <v>Dorset</v>
      </c>
      <c r="D293" s="121" t="str">
        <f>VLOOKUP($A293,'Auth Info'!$A:$G,4,FALSE)</f>
        <v>Rural-80</v>
      </c>
      <c r="E293" s="121" t="str">
        <f>VLOOKUP($A293,'Auth Info'!$A:$G,5,FALSE)</f>
        <v>Predominantly Rural</v>
      </c>
      <c r="F293" s="14" t="str">
        <f>VLOOKUP($A293,'Auth Info'!$A:$G,6,FALSE)</f>
        <v>District</v>
      </c>
      <c r="G293" s="14" t="str">
        <f>VLOOKUP($A293,'Auth Info'!$A:$G,7,FALSE)</f>
        <v>Lower</v>
      </c>
      <c r="H293" s="65">
        <f>VLOOKUP(A293,'1'!F:H,2,FALSE)</f>
        <v>479.6</v>
      </c>
      <c r="I293" s="66">
        <f t="shared" si="147"/>
        <v>119</v>
      </c>
      <c r="J293" s="67">
        <f t="shared" si="128"/>
        <v>479.6</v>
      </c>
      <c r="K293" s="66">
        <f t="shared" si="129"/>
        <v>36</v>
      </c>
      <c r="L293" s="67" t="str">
        <f t="shared" si="130"/>
        <v/>
      </c>
      <c r="M293" s="66" t="str">
        <f t="shared" si="131"/>
        <v/>
      </c>
      <c r="N293" s="60"/>
      <c r="O293" s="189">
        <f t="shared" si="148"/>
        <v>0.59399999999999997</v>
      </c>
      <c r="P293" s="74">
        <f t="shared" si="149"/>
        <v>18</v>
      </c>
      <c r="Q293" s="75">
        <f t="shared" si="132"/>
        <v>0.59399999999999997</v>
      </c>
      <c r="R293" s="74">
        <f t="shared" si="133"/>
        <v>8</v>
      </c>
      <c r="S293" s="75" t="str">
        <f t="shared" si="134"/>
        <v/>
      </c>
      <c r="T293" s="74" t="str">
        <f t="shared" si="135"/>
        <v/>
      </c>
      <c r="U293" s="60"/>
      <c r="V293" s="80">
        <f>VLOOKUP(A293,'3'!A:C,3,FALSE)/100</f>
        <v>1.8000000000000002E-2</v>
      </c>
      <c r="W293" s="81">
        <f t="shared" si="150"/>
        <v>160</v>
      </c>
      <c r="X293" s="82">
        <f t="shared" si="136"/>
        <v>1.8000000000000002E-2</v>
      </c>
      <c r="Y293" s="81">
        <f t="shared" si="137"/>
        <v>34</v>
      </c>
      <c r="Z293" s="82" t="str">
        <f t="shared" si="138"/>
        <v/>
      </c>
      <c r="AA293" s="81" t="str">
        <f t="shared" si="139"/>
        <v/>
      </c>
      <c r="AB293" s="60"/>
      <c r="AC293" s="87">
        <f>VLOOKUP(A293,'4'!A:E,4,FALSE)/100</f>
        <v>0.23800000000000002</v>
      </c>
      <c r="AD293" s="88">
        <f t="shared" si="157"/>
        <v>85</v>
      </c>
      <c r="AE293" s="89">
        <f t="shared" si="140"/>
        <v>0.23800000000000002</v>
      </c>
      <c r="AF293" s="88">
        <f t="shared" si="151"/>
        <v>18</v>
      </c>
      <c r="AG293" s="89" t="str">
        <f t="shared" si="141"/>
        <v/>
      </c>
      <c r="AH293" s="88" t="str">
        <f t="shared" si="152"/>
        <v/>
      </c>
      <c r="AJ293" s="62">
        <f t="shared" si="153"/>
        <v>382</v>
      </c>
      <c r="AK293" s="59">
        <f t="shared" si="154"/>
        <v>91</v>
      </c>
      <c r="AM293" s="42" t="s">
        <v>169</v>
      </c>
      <c r="AN293" s="43" t="s">
        <v>357</v>
      </c>
      <c r="AO293" s="44">
        <v>4786</v>
      </c>
      <c r="AP293" s="44">
        <v>46000</v>
      </c>
      <c r="AQ293" s="40">
        <f t="shared" si="155"/>
        <v>0.10404347826086957</v>
      </c>
      <c r="AR293" s="46">
        <f t="shared" si="156"/>
        <v>85</v>
      </c>
      <c r="AS293" s="47">
        <f t="shared" si="142"/>
        <v>0.10404347826086957</v>
      </c>
      <c r="AT293" s="46">
        <f t="shared" si="143"/>
        <v>11</v>
      </c>
      <c r="AU293" s="47" t="str">
        <f t="shared" si="144"/>
        <v/>
      </c>
      <c r="AV293" s="46" t="str">
        <f t="shared" si="145"/>
        <v/>
      </c>
      <c r="AX293" s="116" t="s">
        <v>357</v>
      </c>
      <c r="AY293" s="97">
        <v>45200</v>
      </c>
      <c r="AZ293" s="98">
        <v>100</v>
      </c>
      <c r="BA293" s="97">
        <v>26900</v>
      </c>
      <c r="BB293" s="98">
        <v>59.4</v>
      </c>
      <c r="BC293" s="187" t="b">
        <f t="shared" si="146"/>
        <v>1</v>
      </c>
    </row>
    <row r="294" spans="1:55" x14ac:dyDescent="0.2">
      <c r="A294" s="2" t="s">
        <v>935</v>
      </c>
      <c r="B294" s="2" t="str">
        <f>VLOOKUP(A294,'Auth Info'!A:B,2,FALSE)</f>
        <v>Redditch</v>
      </c>
      <c r="C294" s="14" t="str">
        <f>VLOOKUP($A294,'Auth Info'!$A:$G,3,FALSE)</f>
        <v>Worcestershire</v>
      </c>
      <c r="D294" s="121" t="str">
        <f>VLOOKUP($A294,'Auth Info'!$A:$G,4,FALSE)</f>
        <v>OU</v>
      </c>
      <c r="E294" s="121" t="str">
        <f>VLOOKUP($A294,'Auth Info'!$A:$G,5,FALSE)</f>
        <v>U</v>
      </c>
      <c r="F294" s="14" t="str">
        <f>VLOOKUP($A294,'Auth Info'!$A:$G,6,FALSE)</f>
        <v>District</v>
      </c>
      <c r="G294" s="14" t="str">
        <f>VLOOKUP($A294,'Auth Info'!$A:$G,7,FALSE)</f>
        <v>Lower</v>
      </c>
      <c r="H294" s="65">
        <f>VLOOKUP(A294,'1'!F:H,2,FALSE)</f>
        <v>477.8</v>
      </c>
      <c r="I294" s="66">
        <f t="shared" si="147"/>
        <v>115</v>
      </c>
      <c r="J294" s="67" t="str">
        <f t="shared" si="128"/>
        <v/>
      </c>
      <c r="K294" s="66" t="str">
        <f t="shared" si="129"/>
        <v/>
      </c>
      <c r="L294" s="67" t="str">
        <f t="shared" si="130"/>
        <v/>
      </c>
      <c r="M294" s="66" t="str">
        <f t="shared" si="131"/>
        <v/>
      </c>
      <c r="N294" s="60"/>
      <c r="O294" s="189">
        <f t="shared" si="148"/>
        <v>0.65400000000000003</v>
      </c>
      <c r="P294" s="74">
        <f t="shared" si="149"/>
        <v>174</v>
      </c>
      <c r="Q294" s="75" t="str">
        <f t="shared" si="132"/>
        <v/>
      </c>
      <c r="R294" s="74" t="str">
        <f t="shared" si="133"/>
        <v/>
      </c>
      <c r="S294" s="75" t="str">
        <f t="shared" si="134"/>
        <v/>
      </c>
      <c r="T294" s="74" t="str">
        <f t="shared" si="135"/>
        <v/>
      </c>
      <c r="U294" s="60"/>
      <c r="V294" s="80">
        <f>VLOOKUP(A294,'3'!A:C,3,FALSE)/100</f>
        <v>4.2999999999999997E-2</v>
      </c>
      <c r="W294" s="81">
        <f t="shared" si="150"/>
        <v>12</v>
      </c>
      <c r="X294" s="82" t="str">
        <f t="shared" si="136"/>
        <v/>
      </c>
      <c r="Y294" s="81" t="str">
        <f t="shared" si="137"/>
        <v/>
      </c>
      <c r="Z294" s="82" t="str">
        <f t="shared" si="138"/>
        <v/>
      </c>
      <c r="AA294" s="81" t="str">
        <f t="shared" si="139"/>
        <v/>
      </c>
      <c r="AB294" s="60"/>
      <c r="AC294" s="87">
        <f>VLOOKUP(A294,'4'!A:E,4,FALSE)/100</f>
        <v>0.30399999999999999</v>
      </c>
      <c r="AD294" s="88">
        <f t="shared" si="157"/>
        <v>21</v>
      </c>
      <c r="AE294" s="89" t="str">
        <f t="shared" si="140"/>
        <v/>
      </c>
      <c r="AF294" s="88" t="str">
        <f t="shared" si="151"/>
        <v/>
      </c>
      <c r="AG294" s="89" t="str">
        <f t="shared" si="141"/>
        <v/>
      </c>
      <c r="AH294" s="88" t="str">
        <f t="shared" si="152"/>
        <v/>
      </c>
      <c r="AJ294" s="62">
        <f t="shared" si="153"/>
        <v>377</v>
      </c>
      <c r="AK294" s="59">
        <f t="shared" si="154"/>
        <v>89</v>
      </c>
      <c r="AM294" s="42" t="s">
        <v>169</v>
      </c>
      <c r="AN294" s="43" t="s">
        <v>246</v>
      </c>
      <c r="AO294" s="44">
        <v>8477</v>
      </c>
      <c r="AP294" s="44">
        <v>79900</v>
      </c>
      <c r="AQ294" s="40">
        <f t="shared" si="155"/>
        <v>0.10609511889862328</v>
      </c>
      <c r="AR294" s="46">
        <f t="shared" si="156"/>
        <v>76</v>
      </c>
      <c r="AS294" s="47" t="str">
        <f t="shared" si="142"/>
        <v/>
      </c>
      <c r="AT294" s="46" t="str">
        <f t="shared" si="143"/>
        <v/>
      </c>
      <c r="AU294" s="47" t="str">
        <f t="shared" si="144"/>
        <v/>
      </c>
      <c r="AV294" s="46" t="str">
        <f t="shared" si="145"/>
        <v/>
      </c>
      <c r="AX294" s="116" t="s">
        <v>246</v>
      </c>
      <c r="AY294" s="97">
        <v>78700</v>
      </c>
      <c r="AZ294" s="98">
        <v>100</v>
      </c>
      <c r="BA294" s="97">
        <v>51400</v>
      </c>
      <c r="BB294" s="98">
        <v>65.400000000000006</v>
      </c>
      <c r="BC294" s="187" t="b">
        <f t="shared" si="146"/>
        <v>1</v>
      </c>
    </row>
    <row r="295" spans="1:55" x14ac:dyDescent="0.2">
      <c r="A295" s="2" t="s">
        <v>936</v>
      </c>
      <c r="B295" s="2" t="str">
        <f>VLOOKUP(A295,'Auth Info'!A:B,2,FALSE)</f>
        <v>Reigate and Banstead</v>
      </c>
      <c r="C295" s="14" t="str">
        <f>VLOOKUP($A295,'Auth Info'!$A:$G,3,FALSE)</f>
        <v>Surrey</v>
      </c>
      <c r="D295" s="121" t="str">
        <f>VLOOKUP($A295,'Auth Info'!$A:$G,4,FALSE)</f>
        <v>OU</v>
      </c>
      <c r="E295" s="121" t="str">
        <f>VLOOKUP($A295,'Auth Info'!$A:$G,5,FALSE)</f>
        <v>U</v>
      </c>
      <c r="F295" s="14" t="str">
        <f>VLOOKUP($A295,'Auth Info'!$A:$G,6,FALSE)</f>
        <v>District</v>
      </c>
      <c r="G295" s="14" t="str">
        <f>VLOOKUP($A295,'Auth Info'!$A:$G,7,FALSE)</f>
        <v>Lower</v>
      </c>
      <c r="H295" s="65">
        <f>VLOOKUP(A295,'1'!F:H,2,FALSE)</f>
        <v>597.4</v>
      </c>
      <c r="I295" s="66">
        <f t="shared" si="147"/>
        <v>194</v>
      </c>
      <c r="J295" s="67" t="str">
        <f t="shared" si="128"/>
        <v/>
      </c>
      <c r="K295" s="66" t="str">
        <f t="shared" si="129"/>
        <v/>
      </c>
      <c r="L295" s="67" t="str">
        <f t="shared" si="130"/>
        <v/>
      </c>
      <c r="M295" s="66" t="str">
        <f t="shared" si="131"/>
        <v/>
      </c>
      <c r="N295" s="60"/>
      <c r="O295" s="189">
        <f t="shared" si="148"/>
        <v>0.64400000000000002</v>
      </c>
      <c r="P295" s="74">
        <f t="shared" si="149"/>
        <v>155</v>
      </c>
      <c r="Q295" s="75" t="str">
        <f t="shared" si="132"/>
        <v/>
      </c>
      <c r="R295" s="74" t="str">
        <f t="shared" si="133"/>
        <v/>
      </c>
      <c r="S295" s="75" t="str">
        <f t="shared" si="134"/>
        <v/>
      </c>
      <c r="T295" s="74" t="str">
        <f t="shared" si="135"/>
        <v/>
      </c>
      <c r="U295" s="60"/>
      <c r="V295" s="80">
        <f>VLOOKUP(A295,'3'!A:C,3,FALSE)/100</f>
        <v>1.9E-2</v>
      </c>
      <c r="W295" s="81">
        <f t="shared" si="150"/>
        <v>151</v>
      </c>
      <c r="X295" s="82" t="str">
        <f t="shared" si="136"/>
        <v/>
      </c>
      <c r="Y295" s="81" t="str">
        <f t="shared" si="137"/>
        <v/>
      </c>
      <c r="Z295" s="82" t="str">
        <f t="shared" si="138"/>
        <v/>
      </c>
      <c r="AA295" s="81" t="str">
        <f t="shared" si="139"/>
        <v/>
      </c>
      <c r="AB295" s="60"/>
      <c r="AC295" s="87">
        <f>VLOOKUP(A295,'4'!A:E,4,FALSE)/100</f>
        <v>0.18100000000000002</v>
      </c>
      <c r="AD295" s="88">
        <f t="shared" si="157"/>
        <v>169</v>
      </c>
      <c r="AE295" s="89" t="str">
        <f t="shared" si="140"/>
        <v/>
      </c>
      <c r="AF295" s="88" t="str">
        <f t="shared" si="151"/>
        <v/>
      </c>
      <c r="AG295" s="89" t="str">
        <f t="shared" si="141"/>
        <v/>
      </c>
      <c r="AH295" s="88" t="str">
        <f t="shared" si="152"/>
        <v/>
      </c>
      <c r="AJ295" s="62">
        <f t="shared" si="153"/>
        <v>540</v>
      </c>
      <c r="AK295" s="59">
        <f t="shared" si="154"/>
        <v>174</v>
      </c>
      <c r="AM295" s="42" t="s">
        <v>169</v>
      </c>
      <c r="AN295" s="43" t="s">
        <v>332</v>
      </c>
      <c r="AO295" s="44">
        <v>16746</v>
      </c>
      <c r="AP295" s="44">
        <v>134800</v>
      </c>
      <c r="AQ295" s="40">
        <f t="shared" si="155"/>
        <v>0.12422848664688427</v>
      </c>
      <c r="AR295" s="46">
        <f t="shared" si="156"/>
        <v>40</v>
      </c>
      <c r="AS295" s="47" t="str">
        <f t="shared" si="142"/>
        <v/>
      </c>
      <c r="AT295" s="46" t="str">
        <f t="shared" si="143"/>
        <v/>
      </c>
      <c r="AU295" s="47" t="str">
        <f t="shared" si="144"/>
        <v/>
      </c>
      <c r="AV295" s="46" t="str">
        <f t="shared" si="145"/>
        <v/>
      </c>
      <c r="AX295" s="116" t="s">
        <v>332</v>
      </c>
      <c r="AY295" s="97">
        <v>138600</v>
      </c>
      <c r="AZ295" s="98">
        <v>100</v>
      </c>
      <c r="BA295" s="97">
        <v>89200</v>
      </c>
      <c r="BB295" s="98">
        <v>64.400000000000006</v>
      </c>
      <c r="BC295" s="187" t="b">
        <f t="shared" si="146"/>
        <v>1</v>
      </c>
    </row>
    <row r="296" spans="1:55" x14ac:dyDescent="0.2">
      <c r="A296" s="2" t="s">
        <v>941</v>
      </c>
      <c r="B296" s="2" t="str">
        <f>VLOOKUP(A296,'Auth Info'!A:B,2,FALSE)</f>
        <v>Ribble Valley</v>
      </c>
      <c r="C296" s="14" t="str">
        <f>VLOOKUP($A296,'Auth Info'!$A:$G,3,FALSE)</f>
        <v>Lancashire</v>
      </c>
      <c r="D296" s="121" t="str">
        <f>VLOOKUP($A296,'Auth Info'!$A:$G,4,FALSE)</f>
        <v>Rural-80</v>
      </c>
      <c r="E296" s="121" t="str">
        <f>VLOOKUP($A296,'Auth Info'!$A:$G,5,FALSE)</f>
        <v>Predominantly Rural</v>
      </c>
      <c r="F296" s="14" t="str">
        <f>VLOOKUP($A296,'Auth Info'!$A:$G,6,FALSE)</f>
        <v>District</v>
      </c>
      <c r="G296" s="14" t="str">
        <f>VLOOKUP($A296,'Auth Info'!$A:$G,7,FALSE)</f>
        <v>Lower</v>
      </c>
      <c r="H296" s="65">
        <f>VLOOKUP(A296,'1'!F:H,2,FALSE)</f>
        <v>504.1</v>
      </c>
      <c r="I296" s="66">
        <f t="shared" si="147"/>
        <v>149</v>
      </c>
      <c r="J296" s="67">
        <f t="shared" si="128"/>
        <v>504.1</v>
      </c>
      <c r="K296" s="66">
        <f t="shared" si="129"/>
        <v>45</v>
      </c>
      <c r="L296" s="67" t="str">
        <f t="shared" si="130"/>
        <v/>
      </c>
      <c r="M296" s="66" t="str">
        <f t="shared" si="131"/>
        <v/>
      </c>
      <c r="N296" s="60"/>
      <c r="O296" s="189">
        <f t="shared" si="148"/>
        <v>0.62</v>
      </c>
      <c r="P296" s="74">
        <f t="shared" si="149"/>
        <v>77</v>
      </c>
      <c r="Q296" s="75">
        <f t="shared" si="132"/>
        <v>0.62</v>
      </c>
      <c r="R296" s="74">
        <f t="shared" si="133"/>
        <v>34</v>
      </c>
      <c r="S296" s="75" t="str">
        <f t="shared" si="134"/>
        <v/>
      </c>
      <c r="T296" s="74" t="str">
        <f t="shared" si="135"/>
        <v/>
      </c>
      <c r="U296" s="60"/>
      <c r="V296" s="80">
        <f>VLOOKUP(A296,'3'!A:C,3,FALSE)/100</f>
        <v>1.3000000000000001E-2</v>
      </c>
      <c r="W296" s="81">
        <f t="shared" si="150"/>
        <v>198</v>
      </c>
      <c r="X296" s="82">
        <f t="shared" si="136"/>
        <v>1.3000000000000001E-2</v>
      </c>
      <c r="Y296" s="81">
        <f t="shared" si="137"/>
        <v>50</v>
      </c>
      <c r="Z296" s="82" t="str">
        <f t="shared" si="138"/>
        <v/>
      </c>
      <c r="AA296" s="81" t="str">
        <f t="shared" si="139"/>
        <v/>
      </c>
      <c r="AB296" s="60"/>
      <c r="AC296" s="87">
        <f>VLOOKUP(A296,'4'!A:E,4,FALSE)/100</f>
        <v>0.23600000000000002</v>
      </c>
      <c r="AD296" s="88">
        <f t="shared" si="157"/>
        <v>87</v>
      </c>
      <c r="AE296" s="89">
        <f t="shared" si="140"/>
        <v>0.23600000000000002</v>
      </c>
      <c r="AF296" s="88">
        <f t="shared" si="151"/>
        <v>19</v>
      </c>
      <c r="AG296" s="89" t="str">
        <f t="shared" si="141"/>
        <v/>
      </c>
      <c r="AH296" s="88" t="str">
        <f t="shared" si="152"/>
        <v/>
      </c>
      <c r="AJ296" s="62">
        <f t="shared" si="153"/>
        <v>469</v>
      </c>
      <c r="AK296" s="59">
        <f t="shared" si="154"/>
        <v>137</v>
      </c>
      <c r="AM296" s="42" t="s">
        <v>169</v>
      </c>
      <c r="AN296" s="43" t="s">
        <v>183</v>
      </c>
      <c r="AO296" s="44">
        <v>6992</v>
      </c>
      <c r="AP296" s="44">
        <v>58500</v>
      </c>
      <c r="AQ296" s="40">
        <f t="shared" si="155"/>
        <v>0.11952136752136752</v>
      </c>
      <c r="AR296" s="46">
        <f t="shared" si="156"/>
        <v>45</v>
      </c>
      <c r="AS296" s="47">
        <f t="shared" si="142"/>
        <v>0.11952136752136752</v>
      </c>
      <c r="AT296" s="46">
        <f t="shared" si="143"/>
        <v>7</v>
      </c>
      <c r="AU296" s="47" t="str">
        <f t="shared" si="144"/>
        <v/>
      </c>
      <c r="AV296" s="46" t="str">
        <f t="shared" si="145"/>
        <v/>
      </c>
      <c r="AX296" s="116" t="s">
        <v>183</v>
      </c>
      <c r="AY296" s="97">
        <v>58000</v>
      </c>
      <c r="AZ296" s="98">
        <v>100</v>
      </c>
      <c r="BA296" s="97">
        <v>36000</v>
      </c>
      <c r="BB296" s="98">
        <v>62</v>
      </c>
      <c r="BC296" s="187" t="b">
        <f t="shared" si="146"/>
        <v>1</v>
      </c>
    </row>
    <row r="297" spans="1:55" x14ac:dyDescent="0.2">
      <c r="A297" s="2" t="s">
        <v>944</v>
      </c>
      <c r="B297" s="2" t="str">
        <f>VLOOKUP(A297,'Auth Info'!A:B,2,FALSE)</f>
        <v>Richmondshire</v>
      </c>
      <c r="C297" s="14" t="str">
        <f>VLOOKUP($A297,'Auth Info'!$A:$G,3,FALSE)</f>
        <v>North Yorkshire</v>
      </c>
      <c r="D297" s="121" t="str">
        <f>VLOOKUP($A297,'Auth Info'!$A:$G,4,FALSE)</f>
        <v>Rural-80</v>
      </c>
      <c r="E297" s="121" t="str">
        <f>VLOOKUP($A297,'Auth Info'!$A:$G,5,FALSE)</f>
        <v>Predominantly Rural</v>
      </c>
      <c r="F297" s="14" t="str">
        <f>VLOOKUP($A297,'Auth Info'!$A:$G,6,FALSE)</f>
        <v>District</v>
      </c>
      <c r="G297" s="14" t="str">
        <f>VLOOKUP($A297,'Auth Info'!$A:$G,7,FALSE)</f>
        <v>Lower</v>
      </c>
      <c r="H297" s="65">
        <f>VLOOKUP(A297,'1'!F:H,2,FALSE)</f>
        <v>448</v>
      </c>
      <c r="I297" s="66">
        <f t="shared" si="147"/>
        <v>73</v>
      </c>
      <c r="J297" s="67">
        <f t="shared" si="128"/>
        <v>448</v>
      </c>
      <c r="K297" s="66">
        <f t="shared" si="129"/>
        <v>26</v>
      </c>
      <c r="L297" s="67" t="str">
        <f t="shared" si="130"/>
        <v/>
      </c>
      <c r="M297" s="66" t="str">
        <f t="shared" si="131"/>
        <v/>
      </c>
      <c r="N297" s="60"/>
      <c r="O297" s="189">
        <f t="shared" si="148"/>
        <v>0.65599999999999992</v>
      </c>
      <c r="P297" s="74">
        <f t="shared" si="149"/>
        <v>179</v>
      </c>
      <c r="Q297" s="75">
        <f t="shared" si="132"/>
        <v>0.65599999999999992</v>
      </c>
      <c r="R297" s="74">
        <f t="shared" si="133"/>
        <v>51</v>
      </c>
      <c r="S297" s="75" t="str">
        <f t="shared" si="134"/>
        <v/>
      </c>
      <c r="T297" s="74" t="str">
        <f t="shared" si="135"/>
        <v/>
      </c>
      <c r="U297" s="60"/>
      <c r="V297" s="80">
        <f>VLOOKUP(A297,'3'!A:C,3,FALSE)/100</f>
        <v>1.8000000000000002E-2</v>
      </c>
      <c r="W297" s="81">
        <f t="shared" si="150"/>
        <v>160</v>
      </c>
      <c r="X297" s="82">
        <f t="shared" si="136"/>
        <v>1.8000000000000002E-2</v>
      </c>
      <c r="Y297" s="81">
        <f t="shared" si="137"/>
        <v>34</v>
      </c>
      <c r="Z297" s="82" t="str">
        <f t="shared" si="138"/>
        <v/>
      </c>
      <c r="AA297" s="81" t="str">
        <f t="shared" si="139"/>
        <v/>
      </c>
      <c r="AB297" s="60"/>
      <c r="AC297" s="87">
        <f>VLOOKUP(A297,'4'!A:E,4,FALSE)/100</f>
        <v>0.39799999999999996</v>
      </c>
      <c r="AD297" s="88">
        <f t="shared" si="157"/>
        <v>1</v>
      </c>
      <c r="AE297" s="89">
        <f t="shared" si="140"/>
        <v>0.39799999999999996</v>
      </c>
      <c r="AF297" s="88">
        <f t="shared" si="151"/>
        <v>1</v>
      </c>
      <c r="AG297" s="89" t="str">
        <f t="shared" si="141"/>
        <v/>
      </c>
      <c r="AH297" s="88" t="str">
        <f t="shared" si="152"/>
        <v/>
      </c>
      <c r="AJ297" s="62">
        <f t="shared" si="153"/>
        <v>567</v>
      </c>
      <c r="AK297" s="59">
        <f t="shared" si="154"/>
        <v>186</v>
      </c>
      <c r="AM297" s="42" t="s">
        <v>169</v>
      </c>
      <c r="AN297" s="43" t="s">
        <v>191</v>
      </c>
      <c r="AO297" s="44">
        <v>4098</v>
      </c>
      <c r="AP297" s="44">
        <v>51500</v>
      </c>
      <c r="AQ297" s="40">
        <f t="shared" si="155"/>
        <v>7.9572815533980587E-2</v>
      </c>
      <c r="AR297" s="46">
        <f t="shared" si="156"/>
        <v>155</v>
      </c>
      <c r="AS297" s="47">
        <f t="shared" si="142"/>
        <v>7.9572815533980587E-2</v>
      </c>
      <c r="AT297" s="46">
        <f t="shared" si="143"/>
        <v>33</v>
      </c>
      <c r="AU297" s="47" t="str">
        <f t="shared" si="144"/>
        <v/>
      </c>
      <c r="AV297" s="46" t="str">
        <f t="shared" si="145"/>
        <v/>
      </c>
      <c r="AX297" s="116" t="s">
        <v>191</v>
      </c>
      <c r="AY297" s="97">
        <v>53000</v>
      </c>
      <c r="AZ297" s="98">
        <v>100</v>
      </c>
      <c r="BA297" s="97">
        <v>34700</v>
      </c>
      <c r="BB297" s="98">
        <v>65.599999999999994</v>
      </c>
      <c r="BC297" s="187" t="b">
        <f t="shared" si="146"/>
        <v>1</v>
      </c>
    </row>
    <row r="298" spans="1:55" x14ac:dyDescent="0.2">
      <c r="A298" s="2" t="s">
        <v>947</v>
      </c>
      <c r="B298" s="2" t="str">
        <f>VLOOKUP(A298,'Auth Info'!A:B,2,FALSE)</f>
        <v>Rochford</v>
      </c>
      <c r="C298" s="14" t="str">
        <f>VLOOKUP($A298,'Auth Info'!$A:$G,3,FALSE)</f>
        <v>Essex</v>
      </c>
      <c r="D298" s="121" t="str">
        <f>VLOOKUP($A298,'Auth Info'!$A:$G,4,FALSE)</f>
        <v>LU</v>
      </c>
      <c r="E298" s="121" t="str">
        <f>VLOOKUP($A298,'Auth Info'!$A:$G,5,FALSE)</f>
        <v>U</v>
      </c>
      <c r="F298" s="14" t="str">
        <f>VLOOKUP($A298,'Auth Info'!$A:$G,6,FALSE)</f>
        <v>District</v>
      </c>
      <c r="G298" s="14" t="str">
        <f>VLOOKUP($A298,'Auth Info'!$A:$G,7,FALSE)</f>
        <v>Lower</v>
      </c>
      <c r="H298" s="65">
        <f>VLOOKUP(A298,'1'!F:H,2,FALSE)</f>
        <v>432.5</v>
      </c>
      <c r="I298" s="66">
        <f t="shared" si="147"/>
        <v>50</v>
      </c>
      <c r="J298" s="67" t="str">
        <f t="shared" ref="J298:J361" si="158">IF(D298=J$169,H298,"")</f>
        <v/>
      </c>
      <c r="K298" s="66" t="str">
        <f t="shared" ref="K298:K361" si="159">IF($D298=J$169,RANK(J298,J$170:J$370,1),"")</f>
        <v/>
      </c>
      <c r="L298" s="67" t="str">
        <f t="shared" ref="L298:L361" si="160">IF($C298=$L$169,H298,"")</f>
        <v/>
      </c>
      <c r="M298" s="66" t="str">
        <f t="shared" ref="M298:M361" si="161">IF($C298=$L$169,RANK(L298,L$170:L$370,1),"")</f>
        <v/>
      </c>
      <c r="N298" s="60"/>
      <c r="O298" s="189">
        <f t="shared" si="148"/>
        <v>0.61899999999999999</v>
      </c>
      <c r="P298" s="74">
        <f t="shared" si="149"/>
        <v>73</v>
      </c>
      <c r="Q298" s="75" t="str">
        <f t="shared" ref="Q298:Q361" si="162">IF($D298=Q$169,O298,"")</f>
        <v/>
      </c>
      <c r="R298" s="74" t="str">
        <f t="shared" ref="R298:R361" si="163">IF($D298=Q$169,RANK(Q298,Q$170:Q$370,1),"")</f>
        <v/>
      </c>
      <c r="S298" s="75" t="str">
        <f t="shared" ref="S298:S361" si="164">IF($C298=$L$169,O298,"")</f>
        <v/>
      </c>
      <c r="T298" s="74" t="str">
        <f t="shared" ref="T298:T361" si="165">IF($C298=$L$169,RANK(S298,S$170:S$370,1),"")</f>
        <v/>
      </c>
      <c r="U298" s="60"/>
      <c r="V298" s="80">
        <f>VLOOKUP(A298,'3'!A:C,3,FALSE)/100</f>
        <v>2.1000000000000001E-2</v>
      </c>
      <c r="W298" s="81">
        <f t="shared" si="150"/>
        <v>129</v>
      </c>
      <c r="X298" s="82" t="str">
        <f t="shared" ref="X298:X361" si="166">IF($D298=X$169,V298,"")</f>
        <v/>
      </c>
      <c r="Y298" s="81" t="str">
        <f t="shared" ref="Y298:Y361" si="167">IF($D298=X$169,RANK(X298,X$170:X$370,0),"")</f>
        <v/>
      </c>
      <c r="Z298" s="82" t="str">
        <f t="shared" ref="Z298:Z361" si="168">IF($C298=$L$169,V298,"")</f>
        <v/>
      </c>
      <c r="AA298" s="81" t="str">
        <f t="shared" ref="AA298:AA361" si="169">IF($C298=$L$169,RANK(Z298,Z$170:Z$370,0),"")</f>
        <v/>
      </c>
      <c r="AB298" s="60"/>
      <c r="AC298" s="87">
        <f>VLOOKUP(A298,'4'!A:E,4,FALSE)/100</f>
        <v>0.21</v>
      </c>
      <c r="AD298" s="88">
        <f t="shared" si="157"/>
        <v>131</v>
      </c>
      <c r="AE298" s="89" t="str">
        <f t="shared" ref="AE298:AE361" si="170">IF($D298=AE$169,AC298,"")</f>
        <v/>
      </c>
      <c r="AF298" s="88" t="str">
        <f t="shared" si="151"/>
        <v/>
      </c>
      <c r="AG298" s="89" t="str">
        <f t="shared" ref="AG298:AG361" si="171">IF($C298=$L$169,AC298,"")</f>
        <v/>
      </c>
      <c r="AH298" s="88" t="str">
        <f t="shared" si="152"/>
        <v/>
      </c>
      <c r="AJ298" s="62">
        <f t="shared" si="153"/>
        <v>452</v>
      </c>
      <c r="AK298" s="59">
        <f t="shared" si="154"/>
        <v>131</v>
      </c>
      <c r="AM298" s="42" t="s">
        <v>169</v>
      </c>
      <c r="AN298" s="43" t="s">
        <v>264</v>
      </c>
      <c r="AO298" s="44">
        <v>4595</v>
      </c>
      <c r="AP298" s="44">
        <v>83200</v>
      </c>
      <c r="AQ298" s="40">
        <f t="shared" si="155"/>
        <v>5.5228365384615383E-2</v>
      </c>
      <c r="AR298" s="46">
        <f t="shared" si="156"/>
        <v>200</v>
      </c>
      <c r="AS298" s="47" t="str">
        <f t="shared" ref="AS298:AS361" si="172">IF($D298=AS$169,AQ298,"")</f>
        <v/>
      </c>
      <c r="AT298" s="46" t="str">
        <f t="shared" ref="AT298:AT361" si="173">IF($D298=AS$169,RANK(AS298,AS$170:AS$370,0),"")</f>
        <v/>
      </c>
      <c r="AU298" s="47" t="str">
        <f t="shared" ref="AU298:AU361" si="174">IF($C298=$L$169,AQ298,"")</f>
        <v/>
      </c>
      <c r="AV298" s="46" t="str">
        <f t="shared" ref="AV298:AV361" si="175">IF($C298=$L$169,RANK(AU298,AU$170:AU$370,0),"")</f>
        <v/>
      </c>
      <c r="AX298" s="116" t="s">
        <v>264</v>
      </c>
      <c r="AY298" s="97">
        <v>83400</v>
      </c>
      <c r="AZ298" s="98">
        <v>100</v>
      </c>
      <c r="BA298" s="97">
        <v>51600</v>
      </c>
      <c r="BB298" s="98">
        <v>61.9</v>
      </c>
      <c r="BC298" s="187" t="b">
        <f t="shared" ref="BC298:BC361" si="176">AX298=B298</f>
        <v>1</v>
      </c>
    </row>
    <row r="299" spans="1:55" x14ac:dyDescent="0.2">
      <c r="A299" s="2" t="s">
        <v>948</v>
      </c>
      <c r="B299" s="2" t="str">
        <f>VLOOKUP(A299,'Auth Info'!A:B,2,FALSE)</f>
        <v>Rossendale</v>
      </c>
      <c r="C299" s="14" t="str">
        <f>VLOOKUP($A299,'Auth Info'!$A:$G,3,FALSE)</f>
        <v>Lancashire</v>
      </c>
      <c r="D299" s="121" t="str">
        <f>VLOOKUP($A299,'Auth Info'!$A:$G,4,FALSE)</f>
        <v>OU</v>
      </c>
      <c r="E299" s="121" t="str">
        <f>VLOOKUP($A299,'Auth Info'!$A:$G,5,FALSE)</f>
        <v>U</v>
      </c>
      <c r="F299" s="14" t="str">
        <f>VLOOKUP($A299,'Auth Info'!$A:$G,6,FALSE)</f>
        <v>District</v>
      </c>
      <c r="G299" s="14" t="str">
        <f>VLOOKUP($A299,'Auth Info'!$A:$G,7,FALSE)</f>
        <v>Lower</v>
      </c>
      <c r="H299" s="65">
        <f>VLOOKUP(A299,'1'!F:H,2,FALSE)</f>
        <v>385.5</v>
      </c>
      <c r="I299" s="66">
        <f t="shared" ref="I299:I362" si="177">RANK(H299,H$170:H$370,1)</f>
        <v>6</v>
      </c>
      <c r="J299" s="67" t="str">
        <f t="shared" si="158"/>
        <v/>
      </c>
      <c r="K299" s="66" t="str">
        <f t="shared" si="159"/>
        <v/>
      </c>
      <c r="L299" s="67" t="str">
        <f t="shared" si="160"/>
        <v/>
      </c>
      <c r="M299" s="66" t="str">
        <f t="shared" si="161"/>
        <v/>
      </c>
      <c r="N299" s="60"/>
      <c r="O299" s="189">
        <f t="shared" ref="O299:O362" si="178">BB299/100</f>
        <v>0.64900000000000002</v>
      </c>
      <c r="P299" s="74">
        <f t="shared" ref="P299:P362" si="179">RANK(O299,O$170:O$370,1)</f>
        <v>168</v>
      </c>
      <c r="Q299" s="75" t="str">
        <f t="shared" si="162"/>
        <v/>
      </c>
      <c r="R299" s="74" t="str">
        <f t="shared" si="163"/>
        <v/>
      </c>
      <c r="S299" s="75" t="str">
        <f t="shared" si="164"/>
        <v/>
      </c>
      <c r="T299" s="74" t="str">
        <f t="shared" si="165"/>
        <v/>
      </c>
      <c r="U299" s="60"/>
      <c r="V299" s="80">
        <f>VLOOKUP(A299,'3'!A:C,3,FALSE)/100</f>
        <v>3.2000000000000001E-2</v>
      </c>
      <c r="W299" s="81">
        <f t="shared" ref="W299:W362" si="180">RANK(V299,V$170:V$370,0)</f>
        <v>52</v>
      </c>
      <c r="X299" s="82" t="str">
        <f t="shared" si="166"/>
        <v/>
      </c>
      <c r="Y299" s="81" t="str">
        <f t="shared" si="167"/>
        <v/>
      </c>
      <c r="Z299" s="82" t="str">
        <f t="shared" si="168"/>
        <v/>
      </c>
      <c r="AA299" s="81" t="str">
        <f t="shared" si="169"/>
        <v/>
      </c>
      <c r="AB299" s="60"/>
      <c r="AC299" s="87">
        <f>VLOOKUP(A299,'4'!A:E,4,FALSE)/100</f>
        <v>0.32</v>
      </c>
      <c r="AD299" s="88">
        <f t="shared" si="157"/>
        <v>13</v>
      </c>
      <c r="AE299" s="89" t="str">
        <f t="shared" si="170"/>
        <v/>
      </c>
      <c r="AF299" s="88" t="str">
        <f t="shared" ref="AF299:AF362" si="181">IF($D299=AE$169,RANK(AE299,AE$170:AE$370,0),"")</f>
        <v/>
      </c>
      <c r="AG299" s="89" t="str">
        <f t="shared" si="171"/>
        <v/>
      </c>
      <c r="AH299" s="88" t="str">
        <f t="shared" ref="AH299:AH362" si="182">IF($C299=$L$169,RANK(AG299,AG$170:AG$370,0),"")</f>
        <v/>
      </c>
      <c r="AJ299" s="62">
        <f t="shared" ref="AJ299:AJ362" si="183">I299+P299+W299+AR299</f>
        <v>386</v>
      </c>
      <c r="AK299" s="59">
        <f t="shared" ref="AK299:AK362" si="184">RANK(AJ299,$AJ$170:$AJ$370,1)</f>
        <v>97</v>
      </c>
      <c r="AM299" s="42" t="s">
        <v>169</v>
      </c>
      <c r="AN299" s="43" t="s">
        <v>184</v>
      </c>
      <c r="AO299" s="44">
        <v>5248</v>
      </c>
      <c r="AP299" s="44">
        <v>67300</v>
      </c>
      <c r="AQ299" s="40">
        <f t="shared" ref="AQ299:AQ362" si="185">AO299/AP299</f>
        <v>7.7979197622585442E-2</v>
      </c>
      <c r="AR299" s="46">
        <f t="shared" ref="AR299:AR362" si="186">RANK(AQ299,AQ$170:AQ$370,0)</f>
        <v>160</v>
      </c>
      <c r="AS299" s="47" t="str">
        <f t="shared" si="172"/>
        <v/>
      </c>
      <c r="AT299" s="46" t="str">
        <f t="shared" si="173"/>
        <v/>
      </c>
      <c r="AU299" s="47" t="str">
        <f t="shared" si="174"/>
        <v/>
      </c>
      <c r="AV299" s="46" t="str">
        <f t="shared" si="175"/>
        <v/>
      </c>
      <c r="AX299" s="116" t="s">
        <v>184</v>
      </c>
      <c r="AY299" s="97">
        <v>67400</v>
      </c>
      <c r="AZ299" s="98">
        <v>100</v>
      </c>
      <c r="BA299" s="97">
        <v>43700</v>
      </c>
      <c r="BB299" s="98">
        <v>64.900000000000006</v>
      </c>
      <c r="BC299" s="187" t="b">
        <f t="shared" si="176"/>
        <v>1</v>
      </c>
    </row>
    <row r="300" spans="1:55" x14ac:dyDescent="0.2">
      <c r="A300" s="2" t="s">
        <v>949</v>
      </c>
      <c r="B300" s="2" t="str">
        <f>VLOOKUP(A300,'Auth Info'!A:B,2,FALSE)</f>
        <v>Rother</v>
      </c>
      <c r="C300" s="14" t="str">
        <f>VLOOKUP($A300,'Auth Info'!$A:$G,3,FALSE)</f>
        <v>East Sussex</v>
      </c>
      <c r="D300" s="121" t="str">
        <f>VLOOKUP($A300,'Auth Info'!$A:$G,4,FALSE)</f>
        <v>Rural-50</v>
      </c>
      <c r="E300" s="121" t="str">
        <f>VLOOKUP($A300,'Auth Info'!$A:$G,5,FALSE)</f>
        <v>Predominantly Rural</v>
      </c>
      <c r="F300" s="14" t="str">
        <f>VLOOKUP($A300,'Auth Info'!$A:$G,6,FALSE)</f>
        <v>District</v>
      </c>
      <c r="G300" s="14" t="str">
        <f>VLOOKUP($A300,'Auth Info'!$A:$G,7,FALSE)</f>
        <v>Lower</v>
      </c>
      <c r="H300" s="65">
        <f>VLOOKUP(A300,'1'!F:H,2,FALSE)</f>
        <v>422.6</v>
      </c>
      <c r="I300" s="66">
        <f t="shared" si="177"/>
        <v>39</v>
      </c>
      <c r="J300" s="67" t="str">
        <f t="shared" si="158"/>
        <v/>
      </c>
      <c r="K300" s="66" t="str">
        <f t="shared" si="159"/>
        <v/>
      </c>
      <c r="L300" s="67" t="str">
        <f t="shared" si="160"/>
        <v/>
      </c>
      <c r="M300" s="66" t="str">
        <f t="shared" si="161"/>
        <v/>
      </c>
      <c r="N300" s="60"/>
      <c r="O300" s="189">
        <f t="shared" si="178"/>
        <v>0.55000000000000004</v>
      </c>
      <c r="P300" s="74">
        <f t="shared" si="179"/>
        <v>2</v>
      </c>
      <c r="Q300" s="75" t="str">
        <f t="shared" si="162"/>
        <v/>
      </c>
      <c r="R300" s="74" t="str">
        <f t="shared" si="163"/>
        <v/>
      </c>
      <c r="S300" s="75" t="str">
        <f t="shared" si="164"/>
        <v/>
      </c>
      <c r="T300" s="74" t="str">
        <f t="shared" si="165"/>
        <v/>
      </c>
      <c r="U300" s="60"/>
      <c r="V300" s="80">
        <f>VLOOKUP(A300,'3'!A:C,3,FALSE)/100</f>
        <v>2.8999999999999998E-2</v>
      </c>
      <c r="W300" s="81">
        <f t="shared" si="180"/>
        <v>69</v>
      </c>
      <c r="X300" s="82" t="str">
        <f t="shared" si="166"/>
        <v/>
      </c>
      <c r="Y300" s="81" t="str">
        <f t="shared" si="167"/>
        <v/>
      </c>
      <c r="Z300" s="82" t="str">
        <f t="shared" si="168"/>
        <v/>
      </c>
      <c r="AA300" s="81" t="str">
        <f t="shared" si="169"/>
        <v/>
      </c>
      <c r="AB300" s="60"/>
      <c r="AC300" s="87">
        <f>VLOOKUP(A300,'4'!A:E,4,FALSE)/100</f>
        <v>0.214</v>
      </c>
      <c r="AD300" s="88">
        <f t="shared" ref="AD300:AD363" si="187">RANK(AC300,AC$170:AC$370,0)</f>
        <v>125</v>
      </c>
      <c r="AE300" s="89" t="str">
        <f t="shared" si="170"/>
        <v/>
      </c>
      <c r="AF300" s="88" t="str">
        <f t="shared" si="181"/>
        <v/>
      </c>
      <c r="AG300" s="89" t="str">
        <f t="shared" si="171"/>
        <v/>
      </c>
      <c r="AH300" s="88" t="str">
        <f t="shared" si="182"/>
        <v/>
      </c>
      <c r="AJ300" s="62">
        <f t="shared" si="183"/>
        <v>228</v>
      </c>
      <c r="AK300" s="59">
        <f t="shared" si="184"/>
        <v>14</v>
      </c>
      <c r="AM300" s="42" t="s">
        <v>169</v>
      </c>
      <c r="AN300" s="43" t="s">
        <v>298</v>
      </c>
      <c r="AO300" s="44">
        <v>7940</v>
      </c>
      <c r="AP300" s="44">
        <v>88800</v>
      </c>
      <c r="AQ300" s="40">
        <f t="shared" si="185"/>
        <v>8.9414414414414417E-2</v>
      </c>
      <c r="AR300" s="46">
        <f t="shared" si="186"/>
        <v>118</v>
      </c>
      <c r="AS300" s="47" t="str">
        <f t="shared" si="172"/>
        <v/>
      </c>
      <c r="AT300" s="46" t="str">
        <f t="shared" si="173"/>
        <v/>
      </c>
      <c r="AU300" s="47" t="str">
        <f t="shared" si="174"/>
        <v/>
      </c>
      <c r="AV300" s="46" t="str">
        <f t="shared" si="175"/>
        <v/>
      </c>
      <c r="AX300" s="116" t="s">
        <v>298</v>
      </c>
      <c r="AY300" s="97">
        <v>89800</v>
      </c>
      <c r="AZ300" s="98">
        <v>100</v>
      </c>
      <c r="BA300" s="97">
        <v>49400</v>
      </c>
      <c r="BB300" s="98">
        <v>55</v>
      </c>
      <c r="BC300" s="187" t="b">
        <f t="shared" si="176"/>
        <v>1</v>
      </c>
    </row>
    <row r="301" spans="1:55" x14ac:dyDescent="0.2">
      <c r="A301" s="2" t="s">
        <v>952</v>
      </c>
      <c r="B301" s="2" t="str">
        <f>VLOOKUP(A301,'Auth Info'!A:B,2,FALSE)</f>
        <v>Rugby</v>
      </c>
      <c r="C301" s="14" t="str">
        <f>VLOOKUP($A301,'Auth Info'!$A:$G,3,FALSE)</f>
        <v>Warwickshire</v>
      </c>
      <c r="D301" s="121" t="str">
        <f>VLOOKUP($A301,'Auth Info'!$A:$G,4,FALSE)</f>
        <v>Significant Rural</v>
      </c>
      <c r="E301" s="121" t="str">
        <f>VLOOKUP($A301,'Auth Info'!$A:$G,5,FALSE)</f>
        <v>U</v>
      </c>
      <c r="F301" s="14" t="str">
        <f>VLOOKUP($A301,'Auth Info'!$A:$G,6,FALSE)</f>
        <v>District</v>
      </c>
      <c r="G301" s="14" t="str">
        <f>VLOOKUP($A301,'Auth Info'!$A:$G,7,FALSE)</f>
        <v>Lower</v>
      </c>
      <c r="H301" s="65">
        <f>VLOOKUP(A301,'1'!F:H,2,FALSE)</f>
        <v>521.79999999999995</v>
      </c>
      <c r="I301" s="66">
        <f t="shared" si="177"/>
        <v>165</v>
      </c>
      <c r="J301" s="67" t="str">
        <f t="shared" si="158"/>
        <v/>
      </c>
      <c r="K301" s="66" t="str">
        <f t="shared" si="159"/>
        <v/>
      </c>
      <c r="L301" s="67" t="str">
        <f t="shared" si="160"/>
        <v/>
      </c>
      <c r="M301" s="66" t="str">
        <f t="shared" si="161"/>
        <v/>
      </c>
      <c r="N301" s="60"/>
      <c r="O301" s="189">
        <f t="shared" si="178"/>
        <v>0.621</v>
      </c>
      <c r="P301" s="74">
        <f t="shared" si="179"/>
        <v>80</v>
      </c>
      <c r="Q301" s="75" t="str">
        <f t="shared" si="162"/>
        <v/>
      </c>
      <c r="R301" s="74" t="str">
        <f t="shared" si="163"/>
        <v/>
      </c>
      <c r="S301" s="75" t="str">
        <f t="shared" si="164"/>
        <v/>
      </c>
      <c r="T301" s="74" t="str">
        <f t="shared" si="165"/>
        <v/>
      </c>
      <c r="U301" s="60"/>
      <c r="V301" s="80">
        <f>VLOOKUP(A301,'3'!A:C,3,FALSE)/100</f>
        <v>0.03</v>
      </c>
      <c r="W301" s="81">
        <f t="shared" si="180"/>
        <v>60</v>
      </c>
      <c r="X301" s="82" t="str">
        <f t="shared" si="166"/>
        <v/>
      </c>
      <c r="Y301" s="81" t="str">
        <f t="shared" si="167"/>
        <v/>
      </c>
      <c r="Z301" s="82" t="str">
        <f t="shared" si="168"/>
        <v/>
      </c>
      <c r="AA301" s="81" t="str">
        <f t="shared" si="169"/>
        <v/>
      </c>
      <c r="AB301" s="60"/>
      <c r="AC301" s="87">
        <f>VLOOKUP(A301,'4'!A:E,4,FALSE)/100</f>
        <v>0.30199999999999999</v>
      </c>
      <c r="AD301" s="88">
        <f t="shared" si="187"/>
        <v>23</v>
      </c>
      <c r="AE301" s="89" t="str">
        <f t="shared" si="170"/>
        <v/>
      </c>
      <c r="AF301" s="88" t="str">
        <f t="shared" si="181"/>
        <v/>
      </c>
      <c r="AG301" s="89" t="str">
        <f t="shared" si="171"/>
        <v/>
      </c>
      <c r="AH301" s="88" t="str">
        <f t="shared" si="182"/>
        <v/>
      </c>
      <c r="AJ301" s="62">
        <f t="shared" si="183"/>
        <v>387</v>
      </c>
      <c r="AK301" s="59">
        <f t="shared" si="184"/>
        <v>98</v>
      </c>
      <c r="AM301" s="42" t="s">
        <v>169</v>
      </c>
      <c r="AN301" s="43" t="s">
        <v>241</v>
      </c>
      <c r="AO301" s="44">
        <v>9583</v>
      </c>
      <c r="AP301" s="44">
        <v>91700</v>
      </c>
      <c r="AQ301" s="40">
        <f t="shared" si="185"/>
        <v>0.10450381679389313</v>
      </c>
      <c r="AR301" s="46">
        <f t="shared" si="186"/>
        <v>82</v>
      </c>
      <c r="AS301" s="47" t="str">
        <f t="shared" si="172"/>
        <v/>
      </c>
      <c r="AT301" s="46" t="str">
        <f t="shared" si="173"/>
        <v/>
      </c>
      <c r="AU301" s="47" t="str">
        <f t="shared" si="174"/>
        <v/>
      </c>
      <c r="AV301" s="46" t="str">
        <f t="shared" si="175"/>
        <v/>
      </c>
      <c r="AX301" s="116" t="s">
        <v>241</v>
      </c>
      <c r="AY301" s="97">
        <v>94200</v>
      </c>
      <c r="AZ301" s="98">
        <v>100</v>
      </c>
      <c r="BA301" s="97">
        <v>58500</v>
      </c>
      <c r="BB301" s="98">
        <v>62.1</v>
      </c>
      <c r="BC301" s="187" t="b">
        <f t="shared" si="176"/>
        <v>1</v>
      </c>
    </row>
    <row r="302" spans="1:55" x14ac:dyDescent="0.2">
      <c r="A302" s="2" t="s">
        <v>953</v>
      </c>
      <c r="B302" s="2" t="str">
        <f>VLOOKUP(A302,'Auth Info'!A:B,2,FALSE)</f>
        <v>Runnymede</v>
      </c>
      <c r="C302" s="14" t="str">
        <f>VLOOKUP($A302,'Auth Info'!$A:$G,3,FALSE)</f>
        <v>Surrey</v>
      </c>
      <c r="D302" s="121" t="str">
        <f>VLOOKUP($A302,'Auth Info'!$A:$G,4,FALSE)</f>
        <v>MU</v>
      </c>
      <c r="E302" s="121" t="str">
        <f>VLOOKUP($A302,'Auth Info'!$A:$G,5,FALSE)</f>
        <v>U</v>
      </c>
      <c r="F302" s="14" t="str">
        <f>VLOOKUP($A302,'Auth Info'!$A:$G,6,FALSE)</f>
        <v>District</v>
      </c>
      <c r="G302" s="14" t="str">
        <f>VLOOKUP($A302,'Auth Info'!$A:$G,7,FALSE)</f>
        <v>Lower</v>
      </c>
      <c r="H302" s="65">
        <f>VLOOKUP(A302,'1'!F:H,2,FALSE)</f>
        <v>624.20000000000005</v>
      </c>
      <c r="I302" s="66">
        <f t="shared" si="177"/>
        <v>197</v>
      </c>
      <c r="J302" s="67" t="str">
        <f t="shared" si="158"/>
        <v/>
      </c>
      <c r="K302" s="66" t="str">
        <f t="shared" si="159"/>
        <v/>
      </c>
      <c r="L302" s="67" t="str">
        <f t="shared" si="160"/>
        <v/>
      </c>
      <c r="M302" s="66" t="str">
        <f t="shared" si="161"/>
        <v/>
      </c>
      <c r="N302" s="60"/>
      <c r="O302" s="189">
        <f t="shared" si="178"/>
        <v>0.67599999999999993</v>
      </c>
      <c r="P302" s="74">
        <f t="shared" si="179"/>
        <v>196</v>
      </c>
      <c r="Q302" s="75" t="str">
        <f t="shared" si="162"/>
        <v/>
      </c>
      <c r="R302" s="74" t="str">
        <f t="shared" si="163"/>
        <v/>
      </c>
      <c r="S302" s="75" t="str">
        <f t="shared" si="164"/>
        <v/>
      </c>
      <c r="T302" s="74" t="str">
        <f t="shared" si="165"/>
        <v/>
      </c>
      <c r="U302" s="60"/>
      <c r="V302" s="80">
        <f>VLOOKUP(A302,'3'!A:C,3,FALSE)/100</f>
        <v>1.6E-2</v>
      </c>
      <c r="W302" s="81">
        <f t="shared" si="180"/>
        <v>177</v>
      </c>
      <c r="X302" s="82" t="str">
        <f t="shared" si="166"/>
        <v/>
      </c>
      <c r="Y302" s="81" t="str">
        <f t="shared" si="167"/>
        <v/>
      </c>
      <c r="Z302" s="82" t="str">
        <f t="shared" si="168"/>
        <v/>
      </c>
      <c r="AA302" s="81" t="str">
        <f t="shared" si="169"/>
        <v/>
      </c>
      <c r="AB302" s="60"/>
      <c r="AC302" s="87">
        <f>VLOOKUP(A302,'4'!A:E,4,FALSE)/100</f>
        <v>0.18600000000000003</v>
      </c>
      <c r="AD302" s="88">
        <f t="shared" si="187"/>
        <v>161</v>
      </c>
      <c r="AE302" s="89" t="str">
        <f t="shared" si="170"/>
        <v/>
      </c>
      <c r="AF302" s="88" t="str">
        <f t="shared" si="181"/>
        <v/>
      </c>
      <c r="AG302" s="89" t="str">
        <f t="shared" si="171"/>
        <v/>
      </c>
      <c r="AH302" s="88" t="str">
        <f t="shared" si="182"/>
        <v/>
      </c>
      <c r="AJ302" s="62">
        <f t="shared" si="183"/>
        <v>594</v>
      </c>
      <c r="AK302" s="59">
        <f t="shared" si="184"/>
        <v>194</v>
      </c>
      <c r="AM302" s="42" t="s">
        <v>169</v>
      </c>
      <c r="AN302" s="43" t="s">
        <v>333</v>
      </c>
      <c r="AO302" s="44">
        <v>12577</v>
      </c>
      <c r="AP302" s="44">
        <v>83400</v>
      </c>
      <c r="AQ302" s="40">
        <f t="shared" si="185"/>
        <v>0.15080335731414868</v>
      </c>
      <c r="AR302" s="46">
        <f t="shared" si="186"/>
        <v>24</v>
      </c>
      <c r="AS302" s="47" t="str">
        <f t="shared" si="172"/>
        <v/>
      </c>
      <c r="AT302" s="46" t="str">
        <f t="shared" si="173"/>
        <v/>
      </c>
      <c r="AU302" s="47" t="str">
        <f t="shared" si="174"/>
        <v/>
      </c>
      <c r="AV302" s="46" t="str">
        <f t="shared" si="175"/>
        <v/>
      </c>
      <c r="AX302" s="116" t="s">
        <v>333</v>
      </c>
      <c r="AY302" s="97">
        <v>85900</v>
      </c>
      <c r="AZ302" s="98">
        <v>100</v>
      </c>
      <c r="BA302" s="97">
        <v>58100</v>
      </c>
      <c r="BB302" s="98">
        <v>67.599999999999994</v>
      </c>
      <c r="BC302" s="187" t="b">
        <f t="shared" si="176"/>
        <v>1</v>
      </c>
    </row>
    <row r="303" spans="1:55" x14ac:dyDescent="0.2">
      <c r="A303" s="2" t="s">
        <v>954</v>
      </c>
      <c r="B303" s="2" t="str">
        <f>VLOOKUP(A303,'Auth Info'!A:B,2,FALSE)</f>
        <v>Rushcliffe</v>
      </c>
      <c r="C303" s="14" t="str">
        <f>VLOOKUP($A303,'Auth Info'!$A:$G,3,FALSE)</f>
        <v>Nottinghamshire</v>
      </c>
      <c r="D303" s="121" t="str">
        <f>VLOOKUP($A303,'Auth Info'!$A:$G,4,FALSE)</f>
        <v>Rural-50</v>
      </c>
      <c r="E303" s="121" t="str">
        <f>VLOOKUP($A303,'Auth Info'!$A:$G,5,FALSE)</f>
        <v>Predominantly Rural</v>
      </c>
      <c r="F303" s="14" t="str">
        <f>VLOOKUP($A303,'Auth Info'!$A:$G,6,FALSE)</f>
        <v>District</v>
      </c>
      <c r="G303" s="14" t="str">
        <f>VLOOKUP($A303,'Auth Info'!$A:$G,7,FALSE)</f>
        <v>Lower</v>
      </c>
      <c r="H303" s="65">
        <f>VLOOKUP(A303,'1'!F:H,2,FALSE)</f>
        <v>471.9</v>
      </c>
      <c r="I303" s="66">
        <f t="shared" si="177"/>
        <v>108</v>
      </c>
      <c r="J303" s="67" t="str">
        <f t="shared" si="158"/>
        <v/>
      </c>
      <c r="K303" s="66" t="str">
        <f t="shared" si="159"/>
        <v/>
      </c>
      <c r="L303" s="67" t="str">
        <f t="shared" si="160"/>
        <v/>
      </c>
      <c r="M303" s="66" t="str">
        <f t="shared" si="161"/>
        <v/>
      </c>
      <c r="N303" s="60"/>
      <c r="O303" s="189">
        <f t="shared" si="178"/>
        <v>0.64200000000000002</v>
      </c>
      <c r="P303" s="74">
        <f t="shared" si="179"/>
        <v>149</v>
      </c>
      <c r="Q303" s="75" t="str">
        <f t="shared" si="162"/>
        <v/>
      </c>
      <c r="R303" s="74" t="str">
        <f t="shared" si="163"/>
        <v/>
      </c>
      <c r="S303" s="75" t="str">
        <f t="shared" si="164"/>
        <v/>
      </c>
      <c r="T303" s="74" t="str">
        <f t="shared" si="165"/>
        <v/>
      </c>
      <c r="U303" s="60"/>
      <c r="V303" s="80">
        <f>VLOOKUP(A303,'3'!A:C,3,FALSE)/100</f>
        <v>0.02</v>
      </c>
      <c r="W303" s="81">
        <f t="shared" si="180"/>
        <v>142</v>
      </c>
      <c r="X303" s="82" t="str">
        <f t="shared" si="166"/>
        <v/>
      </c>
      <c r="Y303" s="81" t="str">
        <f t="shared" si="167"/>
        <v/>
      </c>
      <c r="Z303" s="82" t="str">
        <f t="shared" si="168"/>
        <v/>
      </c>
      <c r="AA303" s="81" t="str">
        <f t="shared" si="169"/>
        <v/>
      </c>
      <c r="AB303" s="60"/>
      <c r="AC303" s="87">
        <f>VLOOKUP(A303,'4'!A:E,4,FALSE)/100</f>
        <v>0.27600000000000002</v>
      </c>
      <c r="AD303" s="88">
        <f t="shared" si="187"/>
        <v>48</v>
      </c>
      <c r="AE303" s="89" t="str">
        <f t="shared" si="170"/>
        <v/>
      </c>
      <c r="AF303" s="88" t="str">
        <f t="shared" si="181"/>
        <v/>
      </c>
      <c r="AG303" s="89" t="str">
        <f t="shared" si="171"/>
        <v/>
      </c>
      <c r="AH303" s="88" t="str">
        <f t="shared" si="182"/>
        <v/>
      </c>
      <c r="AJ303" s="62">
        <f t="shared" si="183"/>
        <v>442</v>
      </c>
      <c r="AK303" s="59">
        <f t="shared" si="184"/>
        <v>126</v>
      </c>
      <c r="AM303" s="42" t="s">
        <v>169</v>
      </c>
      <c r="AN303" s="43" t="s">
        <v>230</v>
      </c>
      <c r="AO303" s="44">
        <v>13312</v>
      </c>
      <c r="AP303" s="44">
        <v>109800</v>
      </c>
      <c r="AQ303" s="40">
        <f t="shared" si="185"/>
        <v>0.12123861566484517</v>
      </c>
      <c r="AR303" s="46">
        <f t="shared" si="186"/>
        <v>43</v>
      </c>
      <c r="AS303" s="47" t="str">
        <f t="shared" si="172"/>
        <v/>
      </c>
      <c r="AT303" s="46" t="str">
        <f t="shared" si="173"/>
        <v/>
      </c>
      <c r="AU303" s="47" t="str">
        <f t="shared" si="174"/>
        <v/>
      </c>
      <c r="AV303" s="46" t="str">
        <f t="shared" si="175"/>
        <v/>
      </c>
      <c r="AX303" s="116" t="s">
        <v>230</v>
      </c>
      <c r="AY303" s="97">
        <v>112800</v>
      </c>
      <c r="AZ303" s="98">
        <v>100</v>
      </c>
      <c r="BA303" s="97">
        <v>72500</v>
      </c>
      <c r="BB303" s="98">
        <v>64.2</v>
      </c>
      <c r="BC303" s="187" t="b">
        <f t="shared" si="176"/>
        <v>1</v>
      </c>
    </row>
    <row r="304" spans="1:55" x14ac:dyDescent="0.2">
      <c r="A304" s="2" t="s">
        <v>955</v>
      </c>
      <c r="B304" s="2" t="str">
        <f>VLOOKUP(A304,'Auth Info'!A:B,2,FALSE)</f>
        <v>Rushmoor</v>
      </c>
      <c r="C304" s="14" t="str">
        <f>VLOOKUP($A304,'Auth Info'!$A:$G,3,FALSE)</f>
        <v>Hampshire</v>
      </c>
      <c r="D304" s="121" t="str">
        <f>VLOOKUP($A304,'Auth Info'!$A:$G,4,FALSE)</f>
        <v>OU</v>
      </c>
      <c r="E304" s="121" t="str">
        <f>VLOOKUP($A304,'Auth Info'!$A:$G,5,FALSE)</f>
        <v>U</v>
      </c>
      <c r="F304" s="14" t="str">
        <f>VLOOKUP($A304,'Auth Info'!$A:$G,6,FALSE)</f>
        <v>District</v>
      </c>
      <c r="G304" s="14" t="str">
        <f>VLOOKUP($A304,'Auth Info'!$A:$G,7,FALSE)</f>
        <v>Lower</v>
      </c>
      <c r="H304" s="65">
        <f>VLOOKUP(A304,'1'!F:H,2,FALSE)</f>
        <v>646.1</v>
      </c>
      <c r="I304" s="66">
        <f t="shared" si="177"/>
        <v>198</v>
      </c>
      <c r="J304" s="67" t="str">
        <f t="shared" si="158"/>
        <v/>
      </c>
      <c r="K304" s="66" t="str">
        <f t="shared" si="159"/>
        <v/>
      </c>
      <c r="L304" s="67" t="str">
        <f t="shared" si="160"/>
        <v/>
      </c>
      <c r="M304" s="66" t="str">
        <f t="shared" si="161"/>
        <v/>
      </c>
      <c r="N304" s="60"/>
      <c r="O304" s="189">
        <f t="shared" si="178"/>
        <v>0.67500000000000004</v>
      </c>
      <c r="P304" s="74">
        <f t="shared" si="179"/>
        <v>194</v>
      </c>
      <c r="Q304" s="75" t="str">
        <f t="shared" si="162"/>
        <v/>
      </c>
      <c r="R304" s="74" t="str">
        <f t="shared" si="163"/>
        <v/>
      </c>
      <c r="S304" s="75" t="str">
        <f t="shared" si="164"/>
        <v/>
      </c>
      <c r="T304" s="74" t="str">
        <f t="shared" si="165"/>
        <v/>
      </c>
      <c r="U304" s="60"/>
      <c r="V304" s="80">
        <f>VLOOKUP(A304,'3'!A:C,3,FALSE)/100</f>
        <v>2.7000000000000003E-2</v>
      </c>
      <c r="W304" s="81">
        <f t="shared" si="180"/>
        <v>78</v>
      </c>
      <c r="X304" s="82" t="str">
        <f t="shared" si="166"/>
        <v/>
      </c>
      <c r="Y304" s="81" t="str">
        <f t="shared" si="167"/>
        <v/>
      </c>
      <c r="Z304" s="82" t="str">
        <f t="shared" si="168"/>
        <v/>
      </c>
      <c r="AA304" s="81" t="str">
        <f t="shared" si="169"/>
        <v/>
      </c>
      <c r="AB304" s="60"/>
      <c r="AC304" s="87">
        <f>VLOOKUP(A304,'4'!A:E,4,FALSE)/100</f>
        <v>0.315</v>
      </c>
      <c r="AD304" s="88">
        <f t="shared" si="187"/>
        <v>17</v>
      </c>
      <c r="AE304" s="89" t="str">
        <f t="shared" si="170"/>
        <v/>
      </c>
      <c r="AF304" s="88" t="str">
        <f t="shared" si="181"/>
        <v/>
      </c>
      <c r="AG304" s="89" t="str">
        <f t="shared" si="171"/>
        <v/>
      </c>
      <c r="AH304" s="88" t="str">
        <f t="shared" si="182"/>
        <v/>
      </c>
      <c r="AJ304" s="62">
        <f t="shared" si="183"/>
        <v>577</v>
      </c>
      <c r="AK304" s="59">
        <f t="shared" si="184"/>
        <v>191</v>
      </c>
      <c r="AM304" s="42" t="s">
        <v>169</v>
      </c>
      <c r="AN304" s="43" t="s">
        <v>308</v>
      </c>
      <c r="AO304" s="44">
        <v>8336</v>
      </c>
      <c r="AP304" s="44">
        <v>89600</v>
      </c>
      <c r="AQ304" s="40">
        <f t="shared" si="185"/>
        <v>9.3035714285714291E-2</v>
      </c>
      <c r="AR304" s="46">
        <f t="shared" si="186"/>
        <v>107</v>
      </c>
      <c r="AS304" s="47" t="str">
        <f t="shared" si="172"/>
        <v/>
      </c>
      <c r="AT304" s="46" t="str">
        <f t="shared" si="173"/>
        <v/>
      </c>
      <c r="AU304" s="47" t="str">
        <f t="shared" si="174"/>
        <v/>
      </c>
      <c r="AV304" s="46" t="str">
        <f t="shared" si="175"/>
        <v/>
      </c>
      <c r="AX304" s="116" t="s">
        <v>308</v>
      </c>
      <c r="AY304" s="97">
        <v>92000</v>
      </c>
      <c r="AZ304" s="98">
        <v>100</v>
      </c>
      <c r="BA304" s="97">
        <v>62100</v>
      </c>
      <c r="BB304" s="98">
        <v>67.5</v>
      </c>
      <c r="BC304" s="187" t="b">
        <f t="shared" si="176"/>
        <v>1</v>
      </c>
    </row>
    <row r="305" spans="1:55" x14ac:dyDescent="0.2">
      <c r="A305" s="2" t="s">
        <v>958</v>
      </c>
      <c r="B305" s="2" t="str">
        <f>VLOOKUP(A305,'Auth Info'!A:B,2,FALSE)</f>
        <v>Ryedale</v>
      </c>
      <c r="C305" s="14" t="str">
        <f>VLOOKUP($A305,'Auth Info'!$A:$G,3,FALSE)</f>
        <v>North Yorkshire</v>
      </c>
      <c r="D305" s="121" t="str">
        <f>VLOOKUP($A305,'Auth Info'!$A:$G,4,FALSE)</f>
        <v>Rural-80</v>
      </c>
      <c r="E305" s="121" t="str">
        <f>VLOOKUP($A305,'Auth Info'!$A:$G,5,FALSE)</f>
        <v>Predominantly Rural</v>
      </c>
      <c r="F305" s="14" t="str">
        <f>VLOOKUP($A305,'Auth Info'!$A:$G,6,FALSE)</f>
        <v>District</v>
      </c>
      <c r="G305" s="14" t="str">
        <f>VLOOKUP($A305,'Auth Info'!$A:$G,7,FALSE)</f>
        <v>Lower</v>
      </c>
      <c r="H305" s="65">
        <f>VLOOKUP(A305,'1'!F:H,2,FALSE)</f>
        <v>388.4</v>
      </c>
      <c r="I305" s="66">
        <f t="shared" si="177"/>
        <v>9</v>
      </c>
      <c r="J305" s="67">
        <f t="shared" si="158"/>
        <v>388.4</v>
      </c>
      <c r="K305" s="66">
        <f t="shared" si="159"/>
        <v>5</v>
      </c>
      <c r="L305" s="67" t="str">
        <f t="shared" si="160"/>
        <v/>
      </c>
      <c r="M305" s="66" t="str">
        <f t="shared" si="161"/>
        <v/>
      </c>
      <c r="N305" s="60"/>
      <c r="O305" s="189">
        <f t="shared" si="178"/>
        <v>0.60799999999999998</v>
      </c>
      <c r="P305" s="74">
        <f t="shared" si="179"/>
        <v>44</v>
      </c>
      <c r="Q305" s="75">
        <f t="shared" si="162"/>
        <v>0.60799999999999998</v>
      </c>
      <c r="R305" s="74">
        <f t="shared" si="163"/>
        <v>21</v>
      </c>
      <c r="S305" s="75" t="str">
        <f t="shared" si="164"/>
        <v/>
      </c>
      <c r="T305" s="74" t="str">
        <f t="shared" si="165"/>
        <v/>
      </c>
      <c r="U305" s="60"/>
      <c r="V305" s="80">
        <f>VLOOKUP(A305,'3'!A:C,3,FALSE)/100</f>
        <v>2.2000000000000002E-2</v>
      </c>
      <c r="W305" s="81">
        <f t="shared" si="180"/>
        <v>118</v>
      </c>
      <c r="X305" s="82">
        <f t="shared" si="166"/>
        <v>2.2000000000000002E-2</v>
      </c>
      <c r="Y305" s="81">
        <f t="shared" si="167"/>
        <v>16</v>
      </c>
      <c r="Z305" s="82" t="str">
        <f t="shared" si="168"/>
        <v/>
      </c>
      <c r="AA305" s="81" t="str">
        <f t="shared" si="169"/>
        <v/>
      </c>
      <c r="AB305" s="60"/>
      <c r="AC305" s="87">
        <f>VLOOKUP(A305,'4'!A:E,4,FALSE)/100</f>
        <v>0.254</v>
      </c>
      <c r="AD305" s="88">
        <f t="shared" si="187"/>
        <v>62</v>
      </c>
      <c r="AE305" s="89">
        <f t="shared" si="170"/>
        <v>0.254</v>
      </c>
      <c r="AF305" s="88">
        <f t="shared" si="181"/>
        <v>12</v>
      </c>
      <c r="AG305" s="89" t="str">
        <f t="shared" si="171"/>
        <v/>
      </c>
      <c r="AH305" s="88" t="str">
        <f t="shared" si="182"/>
        <v/>
      </c>
      <c r="AJ305" s="62">
        <f t="shared" si="183"/>
        <v>299</v>
      </c>
      <c r="AK305" s="59">
        <f t="shared" si="184"/>
        <v>46</v>
      </c>
      <c r="AM305" s="42" t="s">
        <v>169</v>
      </c>
      <c r="AN305" s="43" t="s">
        <v>192</v>
      </c>
      <c r="AO305" s="44">
        <v>4638</v>
      </c>
      <c r="AP305" s="44">
        <v>53500</v>
      </c>
      <c r="AQ305" s="40">
        <f t="shared" si="185"/>
        <v>8.6691588785046722E-2</v>
      </c>
      <c r="AR305" s="46">
        <f t="shared" si="186"/>
        <v>128</v>
      </c>
      <c r="AS305" s="47">
        <f t="shared" si="172"/>
        <v>8.6691588785046722E-2</v>
      </c>
      <c r="AT305" s="46">
        <f t="shared" si="173"/>
        <v>23</v>
      </c>
      <c r="AU305" s="47" t="str">
        <f t="shared" si="174"/>
        <v/>
      </c>
      <c r="AV305" s="46" t="str">
        <f t="shared" si="175"/>
        <v/>
      </c>
      <c r="AX305" s="116" t="s">
        <v>192</v>
      </c>
      <c r="AY305" s="97">
        <v>53600</v>
      </c>
      <c r="AZ305" s="98">
        <v>100</v>
      </c>
      <c r="BA305" s="97">
        <v>32600</v>
      </c>
      <c r="BB305" s="98">
        <v>60.8</v>
      </c>
      <c r="BC305" s="187" t="b">
        <f t="shared" si="176"/>
        <v>1</v>
      </c>
    </row>
    <row r="306" spans="1:55" x14ac:dyDescent="0.2">
      <c r="A306" s="2" t="s">
        <v>963</v>
      </c>
      <c r="B306" s="2" t="str">
        <f>VLOOKUP(A306,'Auth Info'!A:B,2,FALSE)</f>
        <v>Scarborough</v>
      </c>
      <c r="C306" s="14" t="str">
        <f>VLOOKUP($A306,'Auth Info'!$A:$G,3,FALSE)</f>
        <v>North Yorkshire</v>
      </c>
      <c r="D306" s="121" t="str">
        <f>VLOOKUP($A306,'Auth Info'!$A:$G,4,FALSE)</f>
        <v>Significant Rural</v>
      </c>
      <c r="E306" s="121" t="str">
        <f>VLOOKUP($A306,'Auth Info'!$A:$G,5,FALSE)</f>
        <v>U</v>
      </c>
      <c r="F306" s="14" t="str">
        <f>VLOOKUP($A306,'Auth Info'!$A:$G,6,FALSE)</f>
        <v>District</v>
      </c>
      <c r="G306" s="14" t="str">
        <f>VLOOKUP($A306,'Auth Info'!$A:$G,7,FALSE)</f>
        <v>Lower</v>
      </c>
      <c r="H306" s="65">
        <f>VLOOKUP(A306,'1'!F:H,2,FALSE)</f>
        <v>459.3</v>
      </c>
      <c r="I306" s="66">
        <f t="shared" si="177"/>
        <v>85</v>
      </c>
      <c r="J306" s="67" t="str">
        <f t="shared" si="158"/>
        <v/>
      </c>
      <c r="K306" s="66" t="str">
        <f t="shared" si="159"/>
        <v/>
      </c>
      <c r="L306" s="67" t="str">
        <f t="shared" si="160"/>
        <v/>
      </c>
      <c r="M306" s="66" t="str">
        <f t="shared" si="161"/>
        <v/>
      </c>
      <c r="N306" s="60"/>
      <c r="O306" s="189">
        <f t="shared" si="178"/>
        <v>0.61</v>
      </c>
      <c r="P306" s="74">
        <f t="shared" si="179"/>
        <v>50</v>
      </c>
      <c r="Q306" s="75" t="str">
        <f t="shared" si="162"/>
        <v/>
      </c>
      <c r="R306" s="74" t="str">
        <f t="shared" si="163"/>
        <v/>
      </c>
      <c r="S306" s="75" t="str">
        <f t="shared" si="164"/>
        <v/>
      </c>
      <c r="T306" s="74" t="str">
        <f t="shared" si="165"/>
        <v/>
      </c>
      <c r="U306" s="60"/>
      <c r="V306" s="80">
        <f>VLOOKUP(A306,'3'!A:C,3,FALSE)/100</f>
        <v>4.4000000000000004E-2</v>
      </c>
      <c r="W306" s="81">
        <f t="shared" si="180"/>
        <v>9</v>
      </c>
      <c r="X306" s="82" t="str">
        <f t="shared" si="166"/>
        <v/>
      </c>
      <c r="Y306" s="81" t="str">
        <f t="shared" si="167"/>
        <v/>
      </c>
      <c r="Z306" s="82" t="str">
        <f t="shared" si="168"/>
        <v/>
      </c>
      <c r="AA306" s="81" t="str">
        <f t="shared" si="169"/>
        <v/>
      </c>
      <c r="AB306" s="60"/>
      <c r="AC306" s="87">
        <f>VLOOKUP(A306,'4'!A:E,4,FALSE)/100</f>
        <v>0.24299999999999999</v>
      </c>
      <c r="AD306" s="88">
        <f t="shared" si="187"/>
        <v>77</v>
      </c>
      <c r="AE306" s="89" t="str">
        <f t="shared" si="170"/>
        <v/>
      </c>
      <c r="AF306" s="88" t="str">
        <f t="shared" si="181"/>
        <v/>
      </c>
      <c r="AG306" s="89" t="str">
        <f t="shared" si="171"/>
        <v/>
      </c>
      <c r="AH306" s="88" t="str">
        <f t="shared" si="182"/>
        <v/>
      </c>
      <c r="AJ306" s="62">
        <f t="shared" si="183"/>
        <v>222</v>
      </c>
      <c r="AK306" s="59">
        <f t="shared" si="184"/>
        <v>11</v>
      </c>
      <c r="AM306" s="42" t="s">
        <v>169</v>
      </c>
      <c r="AN306" s="43" t="s">
        <v>193</v>
      </c>
      <c r="AO306" s="44">
        <v>11443</v>
      </c>
      <c r="AP306" s="44">
        <v>108500</v>
      </c>
      <c r="AQ306" s="40">
        <f t="shared" si="185"/>
        <v>0.10546543778801844</v>
      </c>
      <c r="AR306" s="46">
        <f t="shared" si="186"/>
        <v>78</v>
      </c>
      <c r="AS306" s="47" t="str">
        <f t="shared" si="172"/>
        <v/>
      </c>
      <c r="AT306" s="46" t="str">
        <f t="shared" si="173"/>
        <v/>
      </c>
      <c r="AU306" s="47" t="str">
        <f t="shared" si="174"/>
        <v/>
      </c>
      <c r="AV306" s="46" t="str">
        <f t="shared" si="175"/>
        <v/>
      </c>
      <c r="AX306" s="116" t="s">
        <v>193</v>
      </c>
      <c r="AY306" s="97">
        <v>108600</v>
      </c>
      <c r="AZ306" s="98">
        <v>100</v>
      </c>
      <c r="BA306" s="97">
        <v>66200</v>
      </c>
      <c r="BB306" s="98">
        <v>61</v>
      </c>
      <c r="BC306" s="187" t="b">
        <f t="shared" si="176"/>
        <v>1</v>
      </c>
    </row>
    <row r="307" spans="1:55" x14ac:dyDescent="0.2">
      <c r="A307" s="2" t="s">
        <v>967</v>
      </c>
      <c r="B307" s="2" t="str">
        <f>VLOOKUP(A307,'Auth Info'!A:B,2,FALSE)</f>
        <v>Sedgemoor</v>
      </c>
      <c r="C307" s="14" t="str">
        <f>VLOOKUP($A307,'Auth Info'!$A:$G,3,FALSE)</f>
        <v>Somerset</v>
      </c>
      <c r="D307" s="121" t="str">
        <f>VLOOKUP($A307,'Auth Info'!$A:$G,4,FALSE)</f>
        <v>Rural-50</v>
      </c>
      <c r="E307" s="121" t="str">
        <f>VLOOKUP($A307,'Auth Info'!$A:$G,5,FALSE)</f>
        <v>Predominantly Rural</v>
      </c>
      <c r="F307" s="14" t="str">
        <f>VLOOKUP($A307,'Auth Info'!$A:$G,6,FALSE)</f>
        <v>District</v>
      </c>
      <c r="G307" s="14" t="str">
        <f>VLOOKUP($A307,'Auth Info'!$A:$G,7,FALSE)</f>
        <v>Lower</v>
      </c>
      <c r="H307" s="65">
        <f>VLOOKUP(A307,'1'!F:H,2,FALSE)</f>
        <v>412.6</v>
      </c>
      <c r="I307" s="66">
        <f t="shared" si="177"/>
        <v>32</v>
      </c>
      <c r="J307" s="67" t="str">
        <f t="shared" si="158"/>
        <v/>
      </c>
      <c r="K307" s="66" t="str">
        <f t="shared" si="159"/>
        <v/>
      </c>
      <c r="L307" s="67" t="str">
        <f t="shared" si="160"/>
        <v/>
      </c>
      <c r="M307" s="66" t="str">
        <f t="shared" si="161"/>
        <v/>
      </c>
      <c r="N307" s="60"/>
      <c r="O307" s="189">
        <f t="shared" si="178"/>
        <v>0.60899999999999999</v>
      </c>
      <c r="P307" s="74">
        <f t="shared" si="179"/>
        <v>47</v>
      </c>
      <c r="Q307" s="75" t="str">
        <f t="shared" si="162"/>
        <v/>
      </c>
      <c r="R307" s="74" t="str">
        <f t="shared" si="163"/>
        <v/>
      </c>
      <c r="S307" s="75" t="str">
        <f t="shared" si="164"/>
        <v/>
      </c>
      <c r="T307" s="74" t="str">
        <f t="shared" si="165"/>
        <v/>
      </c>
      <c r="U307" s="60"/>
      <c r="V307" s="80">
        <f>VLOOKUP(A307,'3'!A:C,3,FALSE)/100</f>
        <v>3.1E-2</v>
      </c>
      <c r="W307" s="81">
        <f t="shared" si="180"/>
        <v>55</v>
      </c>
      <c r="X307" s="82" t="str">
        <f t="shared" si="166"/>
        <v/>
      </c>
      <c r="Y307" s="81" t="str">
        <f t="shared" si="167"/>
        <v/>
      </c>
      <c r="Z307" s="82" t="str">
        <f t="shared" si="168"/>
        <v/>
      </c>
      <c r="AA307" s="81" t="str">
        <f t="shared" si="169"/>
        <v/>
      </c>
      <c r="AB307" s="60"/>
      <c r="AC307" s="87">
        <f>VLOOKUP(A307,'4'!A:E,4,FALSE)/100</f>
        <v>0.311</v>
      </c>
      <c r="AD307" s="88">
        <f t="shared" si="187"/>
        <v>20</v>
      </c>
      <c r="AE307" s="89" t="str">
        <f t="shared" si="170"/>
        <v/>
      </c>
      <c r="AF307" s="88" t="str">
        <f t="shared" si="181"/>
        <v/>
      </c>
      <c r="AG307" s="89" t="str">
        <f t="shared" si="171"/>
        <v/>
      </c>
      <c r="AH307" s="88" t="str">
        <f t="shared" si="182"/>
        <v/>
      </c>
      <c r="AJ307" s="62">
        <f t="shared" si="183"/>
        <v>263</v>
      </c>
      <c r="AK307" s="59">
        <f t="shared" si="184"/>
        <v>27</v>
      </c>
      <c r="AM307" s="42" t="s">
        <v>169</v>
      </c>
      <c r="AN307" s="43" t="s">
        <v>367</v>
      </c>
      <c r="AO307" s="44">
        <v>9776</v>
      </c>
      <c r="AP307" s="44">
        <v>112800</v>
      </c>
      <c r="AQ307" s="40">
        <f t="shared" si="185"/>
        <v>8.666666666666667E-2</v>
      </c>
      <c r="AR307" s="46">
        <f t="shared" si="186"/>
        <v>129</v>
      </c>
      <c r="AS307" s="47" t="str">
        <f t="shared" si="172"/>
        <v/>
      </c>
      <c r="AT307" s="46" t="str">
        <f t="shared" si="173"/>
        <v/>
      </c>
      <c r="AU307" s="47" t="str">
        <f t="shared" si="174"/>
        <v/>
      </c>
      <c r="AV307" s="46" t="str">
        <f t="shared" si="175"/>
        <v/>
      </c>
      <c r="AX307" s="116" t="s">
        <v>367</v>
      </c>
      <c r="AY307" s="97">
        <v>112800</v>
      </c>
      <c r="AZ307" s="98">
        <v>100</v>
      </c>
      <c r="BA307" s="97">
        <v>68700</v>
      </c>
      <c r="BB307" s="98">
        <v>60.9</v>
      </c>
      <c r="BC307" s="187" t="b">
        <f t="shared" si="176"/>
        <v>1</v>
      </c>
    </row>
    <row r="308" spans="1:55" x14ac:dyDescent="0.2">
      <c r="A308" s="2" t="s">
        <v>970</v>
      </c>
      <c r="B308" s="2" t="str">
        <f>VLOOKUP(A308,'Auth Info'!A:B,2,FALSE)</f>
        <v>Selby</v>
      </c>
      <c r="C308" s="14" t="str">
        <f>VLOOKUP($A308,'Auth Info'!$A:$G,3,FALSE)</f>
        <v>North Yorkshire</v>
      </c>
      <c r="D308" s="121" t="str">
        <f>VLOOKUP($A308,'Auth Info'!$A:$G,4,FALSE)</f>
        <v>Rural-80</v>
      </c>
      <c r="E308" s="121" t="str">
        <f>VLOOKUP($A308,'Auth Info'!$A:$G,5,FALSE)</f>
        <v>Predominantly Rural</v>
      </c>
      <c r="F308" s="14" t="str">
        <f>VLOOKUP($A308,'Auth Info'!$A:$G,6,FALSE)</f>
        <v>District</v>
      </c>
      <c r="G308" s="14" t="str">
        <f>VLOOKUP($A308,'Auth Info'!$A:$G,7,FALSE)</f>
        <v>Lower</v>
      </c>
      <c r="H308" s="65">
        <f>VLOOKUP(A308,'1'!F:H,2,FALSE)</f>
        <v>486.6</v>
      </c>
      <c r="I308" s="66">
        <f t="shared" si="177"/>
        <v>131</v>
      </c>
      <c r="J308" s="67">
        <f t="shared" si="158"/>
        <v>486.6</v>
      </c>
      <c r="K308" s="66">
        <f t="shared" si="159"/>
        <v>39</v>
      </c>
      <c r="L308" s="67" t="str">
        <f t="shared" si="160"/>
        <v/>
      </c>
      <c r="M308" s="66" t="str">
        <f t="shared" si="161"/>
        <v/>
      </c>
      <c r="N308" s="60"/>
      <c r="O308" s="189">
        <f t="shared" si="178"/>
        <v>0.64700000000000002</v>
      </c>
      <c r="P308" s="74">
        <f t="shared" si="179"/>
        <v>163</v>
      </c>
      <c r="Q308" s="75">
        <f t="shared" si="162"/>
        <v>0.64700000000000002</v>
      </c>
      <c r="R308" s="74">
        <f t="shared" si="163"/>
        <v>50</v>
      </c>
      <c r="S308" s="75" t="str">
        <f t="shared" si="164"/>
        <v/>
      </c>
      <c r="T308" s="74" t="str">
        <f t="shared" si="165"/>
        <v/>
      </c>
      <c r="U308" s="60"/>
      <c r="V308" s="80">
        <f>VLOOKUP(A308,'3'!A:C,3,FALSE)/100</f>
        <v>0.03</v>
      </c>
      <c r="W308" s="81">
        <f t="shared" si="180"/>
        <v>60</v>
      </c>
      <c r="X308" s="82">
        <f t="shared" si="166"/>
        <v>0.03</v>
      </c>
      <c r="Y308" s="81">
        <f t="shared" si="167"/>
        <v>7</v>
      </c>
      <c r="Z308" s="82" t="str">
        <f t="shared" si="168"/>
        <v/>
      </c>
      <c r="AA308" s="81" t="str">
        <f t="shared" si="169"/>
        <v/>
      </c>
      <c r="AB308" s="60"/>
      <c r="AC308" s="87">
        <f>VLOOKUP(A308,'4'!A:E,4,FALSE)/100</f>
        <v>0.21899999999999997</v>
      </c>
      <c r="AD308" s="88">
        <f t="shared" si="187"/>
        <v>117</v>
      </c>
      <c r="AE308" s="89">
        <f t="shared" si="170"/>
        <v>0.21899999999999997</v>
      </c>
      <c r="AF308" s="88">
        <f t="shared" si="181"/>
        <v>26</v>
      </c>
      <c r="AG308" s="89" t="str">
        <f t="shared" si="171"/>
        <v/>
      </c>
      <c r="AH308" s="88" t="str">
        <f t="shared" si="182"/>
        <v/>
      </c>
      <c r="AJ308" s="62">
        <f t="shared" si="183"/>
        <v>530</v>
      </c>
      <c r="AK308" s="59">
        <f t="shared" si="184"/>
        <v>166</v>
      </c>
      <c r="AM308" s="42" t="s">
        <v>169</v>
      </c>
      <c r="AN308" s="43" t="s">
        <v>194</v>
      </c>
      <c r="AO308" s="44">
        <v>6007</v>
      </c>
      <c r="AP308" s="44">
        <v>82000</v>
      </c>
      <c r="AQ308" s="40">
        <f t="shared" si="185"/>
        <v>7.3256097560975605E-2</v>
      </c>
      <c r="AR308" s="46">
        <f t="shared" si="186"/>
        <v>176</v>
      </c>
      <c r="AS308" s="47">
        <f t="shared" si="172"/>
        <v>7.3256097560975605E-2</v>
      </c>
      <c r="AT308" s="46">
        <f t="shared" si="173"/>
        <v>41</v>
      </c>
      <c r="AU308" s="47" t="str">
        <f t="shared" si="174"/>
        <v/>
      </c>
      <c r="AV308" s="46" t="str">
        <f t="shared" si="175"/>
        <v/>
      </c>
      <c r="AX308" s="116" t="s">
        <v>194</v>
      </c>
      <c r="AY308" s="97">
        <v>82900</v>
      </c>
      <c r="AZ308" s="98">
        <v>100</v>
      </c>
      <c r="BA308" s="97">
        <v>53600</v>
      </c>
      <c r="BB308" s="98">
        <v>64.7</v>
      </c>
      <c r="BC308" s="187" t="b">
        <f t="shared" si="176"/>
        <v>1</v>
      </c>
    </row>
    <row r="309" spans="1:55" x14ac:dyDescent="0.2">
      <c r="A309" s="2" t="s">
        <v>971</v>
      </c>
      <c r="B309" s="2" t="str">
        <f>VLOOKUP(A309,'Auth Info'!A:B,2,FALSE)</f>
        <v>Sevenoaks</v>
      </c>
      <c r="C309" s="14" t="str">
        <f>VLOOKUP($A309,'Auth Info'!$A:$G,3,FALSE)</f>
        <v>Kent</v>
      </c>
      <c r="D309" s="121" t="str">
        <f>VLOOKUP($A309,'Auth Info'!$A:$G,4,FALSE)</f>
        <v>Rural-50</v>
      </c>
      <c r="E309" s="121" t="str">
        <f>VLOOKUP($A309,'Auth Info'!$A:$G,5,FALSE)</f>
        <v>Predominantly Rural</v>
      </c>
      <c r="F309" s="14" t="str">
        <f>VLOOKUP($A309,'Auth Info'!$A:$G,6,FALSE)</f>
        <v>District</v>
      </c>
      <c r="G309" s="14" t="str">
        <f>VLOOKUP($A309,'Auth Info'!$A:$G,7,FALSE)</f>
        <v>Lower</v>
      </c>
      <c r="H309" s="65">
        <f>VLOOKUP(A309,'1'!F:H,2,FALSE)</f>
        <v>510.2</v>
      </c>
      <c r="I309" s="66">
        <f t="shared" si="177"/>
        <v>157</v>
      </c>
      <c r="J309" s="67" t="str">
        <f t="shared" si="158"/>
        <v/>
      </c>
      <c r="K309" s="66" t="str">
        <f t="shared" si="159"/>
        <v/>
      </c>
      <c r="L309" s="67" t="str">
        <f t="shared" si="160"/>
        <v/>
      </c>
      <c r="M309" s="66" t="str">
        <f t="shared" si="161"/>
        <v/>
      </c>
      <c r="N309" s="60"/>
      <c r="O309" s="189">
        <f t="shared" si="178"/>
        <v>0.61499999999999999</v>
      </c>
      <c r="P309" s="74">
        <f t="shared" si="179"/>
        <v>61</v>
      </c>
      <c r="Q309" s="75" t="str">
        <f t="shared" si="162"/>
        <v/>
      </c>
      <c r="R309" s="74" t="str">
        <f t="shared" si="163"/>
        <v/>
      </c>
      <c r="S309" s="75" t="str">
        <f t="shared" si="164"/>
        <v/>
      </c>
      <c r="T309" s="74" t="str">
        <f t="shared" si="165"/>
        <v/>
      </c>
      <c r="U309" s="60"/>
      <c r="V309" s="80">
        <f>VLOOKUP(A309,'3'!A:C,3,FALSE)/100</f>
        <v>1.8000000000000002E-2</v>
      </c>
      <c r="W309" s="81">
        <f t="shared" si="180"/>
        <v>160</v>
      </c>
      <c r="X309" s="82" t="str">
        <f t="shared" si="166"/>
        <v/>
      </c>
      <c r="Y309" s="81" t="str">
        <f t="shared" si="167"/>
        <v/>
      </c>
      <c r="Z309" s="82" t="str">
        <f t="shared" si="168"/>
        <v/>
      </c>
      <c r="AA309" s="81" t="str">
        <f t="shared" si="169"/>
        <v/>
      </c>
      <c r="AB309" s="60"/>
      <c r="AC309" s="87">
        <f>VLOOKUP(A309,'4'!A:E,4,FALSE)/100</f>
        <v>0.23600000000000002</v>
      </c>
      <c r="AD309" s="88">
        <f t="shared" si="187"/>
        <v>87</v>
      </c>
      <c r="AE309" s="89" t="str">
        <f t="shared" si="170"/>
        <v/>
      </c>
      <c r="AF309" s="88" t="str">
        <f t="shared" si="181"/>
        <v/>
      </c>
      <c r="AG309" s="89" t="str">
        <f t="shared" si="171"/>
        <v/>
      </c>
      <c r="AH309" s="88" t="str">
        <f t="shared" si="182"/>
        <v/>
      </c>
      <c r="AJ309" s="62">
        <f t="shared" si="183"/>
        <v>543</v>
      </c>
      <c r="AK309" s="59">
        <f t="shared" si="184"/>
        <v>177</v>
      </c>
      <c r="AM309" s="42" t="s">
        <v>169</v>
      </c>
      <c r="AN309" s="43" t="s">
        <v>317</v>
      </c>
      <c r="AO309" s="44">
        <v>8765</v>
      </c>
      <c r="AP309" s="44">
        <v>114700</v>
      </c>
      <c r="AQ309" s="40">
        <f t="shared" si="185"/>
        <v>7.6416739319965121E-2</v>
      </c>
      <c r="AR309" s="46">
        <f t="shared" si="186"/>
        <v>165</v>
      </c>
      <c r="AS309" s="47" t="str">
        <f t="shared" si="172"/>
        <v/>
      </c>
      <c r="AT309" s="46" t="str">
        <f t="shared" si="173"/>
        <v/>
      </c>
      <c r="AU309" s="47" t="str">
        <f t="shared" si="174"/>
        <v/>
      </c>
      <c r="AV309" s="46" t="str">
        <f t="shared" si="175"/>
        <v/>
      </c>
      <c r="AX309" s="116" t="s">
        <v>317</v>
      </c>
      <c r="AY309" s="97">
        <v>114100</v>
      </c>
      <c r="AZ309" s="98">
        <v>100</v>
      </c>
      <c r="BA309" s="97">
        <v>70100</v>
      </c>
      <c r="BB309" s="98">
        <v>61.5</v>
      </c>
      <c r="BC309" s="187" t="b">
        <f t="shared" si="176"/>
        <v>1</v>
      </c>
    </row>
    <row r="310" spans="1:55" x14ac:dyDescent="0.2">
      <c r="A310" s="2" t="s">
        <v>974</v>
      </c>
      <c r="B310" s="2" t="str">
        <f>VLOOKUP(A310,'Auth Info'!A:B,2,FALSE)</f>
        <v>Shepway</v>
      </c>
      <c r="C310" s="14" t="str">
        <f>VLOOKUP($A310,'Auth Info'!$A:$G,3,FALSE)</f>
        <v>Kent</v>
      </c>
      <c r="D310" s="121" t="str">
        <f>VLOOKUP($A310,'Auth Info'!$A:$G,4,FALSE)</f>
        <v>Significant Rural</v>
      </c>
      <c r="E310" s="121" t="str">
        <f>VLOOKUP($A310,'Auth Info'!$A:$G,5,FALSE)</f>
        <v>U</v>
      </c>
      <c r="F310" s="14" t="str">
        <f>VLOOKUP($A310,'Auth Info'!$A:$G,6,FALSE)</f>
        <v>District</v>
      </c>
      <c r="G310" s="14" t="str">
        <f>VLOOKUP($A310,'Auth Info'!$A:$G,7,FALSE)</f>
        <v>Lower</v>
      </c>
      <c r="H310" s="65">
        <f>VLOOKUP(A310,'1'!F:H,2,FALSE)</f>
        <v>461.9</v>
      </c>
      <c r="I310" s="66">
        <f t="shared" si="177"/>
        <v>88</v>
      </c>
      <c r="J310" s="67" t="str">
        <f t="shared" si="158"/>
        <v/>
      </c>
      <c r="K310" s="66" t="str">
        <f t="shared" si="159"/>
        <v/>
      </c>
      <c r="L310" s="67" t="str">
        <f t="shared" si="160"/>
        <v/>
      </c>
      <c r="M310" s="66" t="str">
        <f t="shared" si="161"/>
        <v/>
      </c>
      <c r="N310" s="60"/>
      <c r="O310" s="189">
        <f t="shared" si="178"/>
        <v>0.60699999999999998</v>
      </c>
      <c r="P310" s="74">
        <f t="shared" si="179"/>
        <v>42</v>
      </c>
      <c r="Q310" s="75" t="str">
        <f t="shared" si="162"/>
        <v/>
      </c>
      <c r="R310" s="74" t="str">
        <f t="shared" si="163"/>
        <v/>
      </c>
      <c r="S310" s="75" t="str">
        <f t="shared" si="164"/>
        <v/>
      </c>
      <c r="T310" s="74" t="str">
        <f t="shared" si="165"/>
        <v/>
      </c>
      <c r="U310" s="60"/>
      <c r="V310" s="80">
        <f>VLOOKUP(A310,'3'!A:C,3,FALSE)/100</f>
        <v>0.04</v>
      </c>
      <c r="W310" s="81">
        <f t="shared" si="180"/>
        <v>20</v>
      </c>
      <c r="X310" s="82" t="str">
        <f t="shared" si="166"/>
        <v/>
      </c>
      <c r="Y310" s="81" t="str">
        <f t="shared" si="167"/>
        <v/>
      </c>
      <c r="Z310" s="82" t="str">
        <f t="shared" si="168"/>
        <v/>
      </c>
      <c r="AA310" s="81" t="str">
        <f t="shared" si="169"/>
        <v/>
      </c>
      <c r="AB310" s="60"/>
      <c r="AC310" s="87">
        <f>VLOOKUP(A310,'4'!A:E,4,FALSE)/100</f>
        <v>0.23600000000000002</v>
      </c>
      <c r="AD310" s="88">
        <f t="shared" si="187"/>
        <v>87</v>
      </c>
      <c r="AE310" s="89" t="str">
        <f t="shared" si="170"/>
        <v/>
      </c>
      <c r="AF310" s="88" t="str">
        <f t="shared" si="181"/>
        <v/>
      </c>
      <c r="AG310" s="89" t="str">
        <f t="shared" si="171"/>
        <v/>
      </c>
      <c r="AH310" s="88" t="str">
        <f t="shared" si="182"/>
        <v/>
      </c>
      <c r="AJ310" s="62">
        <f t="shared" si="183"/>
        <v>205</v>
      </c>
      <c r="AK310" s="59">
        <f t="shared" si="184"/>
        <v>10</v>
      </c>
      <c r="AM310" s="42" t="s">
        <v>169</v>
      </c>
      <c r="AN310" s="43" t="s">
        <v>318</v>
      </c>
      <c r="AO310" s="44">
        <v>11421</v>
      </c>
      <c r="AP310" s="44">
        <v>100100</v>
      </c>
      <c r="AQ310" s="40">
        <f t="shared" si="185"/>
        <v>0.1140959040959041</v>
      </c>
      <c r="AR310" s="46">
        <f t="shared" si="186"/>
        <v>55</v>
      </c>
      <c r="AS310" s="47" t="str">
        <f t="shared" si="172"/>
        <v/>
      </c>
      <c r="AT310" s="46" t="str">
        <f t="shared" si="173"/>
        <v/>
      </c>
      <c r="AU310" s="47" t="str">
        <f t="shared" si="174"/>
        <v/>
      </c>
      <c r="AV310" s="46" t="str">
        <f t="shared" si="175"/>
        <v/>
      </c>
      <c r="AX310" s="116" t="s">
        <v>318</v>
      </c>
      <c r="AY310" s="97">
        <v>101200</v>
      </c>
      <c r="AZ310" s="98">
        <v>100</v>
      </c>
      <c r="BA310" s="97">
        <v>61400</v>
      </c>
      <c r="BB310" s="98">
        <v>60.7</v>
      </c>
      <c r="BC310" s="187" t="b">
        <f t="shared" si="176"/>
        <v>1</v>
      </c>
    </row>
    <row r="311" spans="1:55" x14ac:dyDescent="0.2">
      <c r="A311" s="2" t="s">
        <v>986</v>
      </c>
      <c r="B311" s="2" t="str">
        <f>VLOOKUP(A311,'Auth Info'!A:B,2,FALSE)</f>
        <v>South Bucks</v>
      </c>
      <c r="C311" s="14" t="str">
        <f>VLOOKUP($A311,'Auth Info'!$A:$G,3,FALSE)</f>
        <v>Buckinghamshire</v>
      </c>
      <c r="D311" s="121" t="str">
        <f>VLOOKUP($A311,'Auth Info'!$A:$G,4,FALSE)</f>
        <v>Rural-50</v>
      </c>
      <c r="E311" s="121" t="str">
        <f>VLOOKUP($A311,'Auth Info'!$A:$G,5,FALSE)</f>
        <v>Predominantly Rural</v>
      </c>
      <c r="F311" s="14" t="str">
        <f>VLOOKUP($A311,'Auth Info'!$A:$G,6,FALSE)</f>
        <v>District</v>
      </c>
      <c r="G311" s="14" t="str">
        <f>VLOOKUP($A311,'Auth Info'!$A:$G,7,FALSE)</f>
        <v>Lower</v>
      </c>
      <c r="H311" s="65">
        <f>VLOOKUP(A311,'1'!F:H,2,FALSE)</f>
        <v>535.70000000000005</v>
      </c>
      <c r="I311" s="66">
        <f t="shared" si="177"/>
        <v>175</v>
      </c>
      <c r="J311" s="67" t="str">
        <f t="shared" si="158"/>
        <v/>
      </c>
      <c r="K311" s="66" t="str">
        <f t="shared" si="159"/>
        <v/>
      </c>
      <c r="L311" s="67" t="str">
        <f t="shared" si="160"/>
        <v/>
      </c>
      <c r="M311" s="66" t="str">
        <f t="shared" si="161"/>
        <v/>
      </c>
      <c r="N311" s="60"/>
      <c r="O311" s="189">
        <f t="shared" si="178"/>
        <v>0.62</v>
      </c>
      <c r="P311" s="74">
        <f t="shared" si="179"/>
        <v>77</v>
      </c>
      <c r="Q311" s="75" t="str">
        <f t="shared" si="162"/>
        <v/>
      </c>
      <c r="R311" s="74" t="str">
        <f t="shared" si="163"/>
        <v/>
      </c>
      <c r="S311" s="75" t="str">
        <f t="shared" si="164"/>
        <v/>
      </c>
      <c r="T311" s="74" t="str">
        <f t="shared" si="165"/>
        <v/>
      </c>
      <c r="U311" s="60"/>
      <c r="V311" s="80">
        <f>VLOOKUP(A311,'3'!A:C,3,FALSE)/100</f>
        <v>1.4999999999999999E-2</v>
      </c>
      <c r="W311" s="81">
        <f t="shared" si="180"/>
        <v>184</v>
      </c>
      <c r="X311" s="82" t="str">
        <f t="shared" si="166"/>
        <v/>
      </c>
      <c r="Y311" s="81" t="str">
        <f t="shared" si="167"/>
        <v/>
      </c>
      <c r="Z311" s="82" t="str">
        <f t="shared" si="168"/>
        <v/>
      </c>
      <c r="AA311" s="81" t="str">
        <f t="shared" si="169"/>
        <v/>
      </c>
      <c r="AB311" s="60"/>
      <c r="AC311" s="87">
        <f>VLOOKUP(A311,'4'!A:E,4,FALSE)/100</f>
        <v>0.188</v>
      </c>
      <c r="AD311" s="88">
        <f t="shared" si="187"/>
        <v>160</v>
      </c>
      <c r="AE311" s="89" t="str">
        <f t="shared" si="170"/>
        <v/>
      </c>
      <c r="AF311" s="88" t="str">
        <f t="shared" si="181"/>
        <v/>
      </c>
      <c r="AG311" s="89" t="str">
        <f t="shared" si="171"/>
        <v/>
      </c>
      <c r="AH311" s="88" t="str">
        <f t="shared" si="182"/>
        <v/>
      </c>
      <c r="AJ311" s="62">
        <f t="shared" si="183"/>
        <v>577</v>
      </c>
      <c r="AK311" s="59">
        <f t="shared" si="184"/>
        <v>191</v>
      </c>
      <c r="AM311" s="42" t="s">
        <v>169</v>
      </c>
      <c r="AN311" s="43" t="s">
        <v>293</v>
      </c>
      <c r="AO311" s="44">
        <v>5435</v>
      </c>
      <c r="AP311" s="44">
        <v>64800</v>
      </c>
      <c r="AQ311" s="40">
        <f t="shared" si="185"/>
        <v>8.3873456790123452E-2</v>
      </c>
      <c r="AR311" s="46">
        <f t="shared" si="186"/>
        <v>141</v>
      </c>
      <c r="AS311" s="47" t="str">
        <f t="shared" si="172"/>
        <v/>
      </c>
      <c r="AT311" s="46" t="str">
        <f t="shared" si="173"/>
        <v/>
      </c>
      <c r="AU311" s="47" t="str">
        <f t="shared" si="174"/>
        <v/>
      </c>
      <c r="AV311" s="46" t="str">
        <f t="shared" si="175"/>
        <v/>
      </c>
      <c r="AX311" s="116" t="s">
        <v>293</v>
      </c>
      <c r="AY311" s="97">
        <v>67500</v>
      </c>
      <c r="AZ311" s="98">
        <v>100</v>
      </c>
      <c r="BA311" s="97">
        <v>41800</v>
      </c>
      <c r="BB311" s="98">
        <v>62</v>
      </c>
      <c r="BC311" s="187" t="b">
        <f t="shared" si="176"/>
        <v>1</v>
      </c>
    </row>
    <row r="312" spans="1:55" x14ac:dyDescent="0.2">
      <c r="A312" s="2" t="s">
        <v>987</v>
      </c>
      <c r="B312" s="2" t="str">
        <f>VLOOKUP(A312,'Auth Info'!A:B,2,FALSE)</f>
        <v>South Cambridgeshire</v>
      </c>
      <c r="C312" s="14" t="str">
        <f>VLOOKUP($A312,'Auth Info'!$A:$G,3,FALSE)</f>
        <v>Cambridgeshire</v>
      </c>
      <c r="D312" s="121" t="str">
        <f>VLOOKUP($A312,'Auth Info'!$A:$G,4,FALSE)</f>
        <v>Rural-80</v>
      </c>
      <c r="E312" s="121" t="str">
        <f>VLOOKUP($A312,'Auth Info'!$A:$G,5,FALSE)</f>
        <v>Predominantly Rural</v>
      </c>
      <c r="F312" s="14" t="str">
        <f>VLOOKUP($A312,'Auth Info'!$A:$G,6,FALSE)</f>
        <v>District</v>
      </c>
      <c r="G312" s="14" t="str">
        <f>VLOOKUP($A312,'Auth Info'!$A:$G,7,FALSE)</f>
        <v>Lower</v>
      </c>
      <c r="H312" s="65">
        <f>VLOOKUP(A312,'1'!F:H,2,FALSE)</f>
        <v>586</v>
      </c>
      <c r="I312" s="66">
        <f t="shared" si="177"/>
        <v>190</v>
      </c>
      <c r="J312" s="67">
        <f t="shared" si="158"/>
        <v>586</v>
      </c>
      <c r="K312" s="66">
        <f t="shared" si="159"/>
        <v>50</v>
      </c>
      <c r="L312" s="67" t="str">
        <f t="shared" si="160"/>
        <v/>
      </c>
      <c r="M312" s="66" t="str">
        <f t="shared" si="161"/>
        <v/>
      </c>
      <c r="N312" s="60"/>
      <c r="O312" s="189">
        <f t="shared" si="178"/>
        <v>0.63600000000000001</v>
      </c>
      <c r="P312" s="74">
        <f t="shared" si="179"/>
        <v>126</v>
      </c>
      <c r="Q312" s="75">
        <f t="shared" si="162"/>
        <v>0.63600000000000001</v>
      </c>
      <c r="R312" s="74">
        <f t="shared" si="163"/>
        <v>44</v>
      </c>
      <c r="S312" s="75" t="str">
        <f t="shared" si="164"/>
        <v/>
      </c>
      <c r="T312" s="74" t="str">
        <f t="shared" si="165"/>
        <v/>
      </c>
      <c r="U312" s="60"/>
      <c r="V312" s="80">
        <f>VLOOKUP(A312,'3'!A:C,3,FALSE)/100</f>
        <v>1.3999999999999999E-2</v>
      </c>
      <c r="W312" s="81">
        <f t="shared" si="180"/>
        <v>192</v>
      </c>
      <c r="X312" s="82">
        <f t="shared" si="166"/>
        <v>1.3999999999999999E-2</v>
      </c>
      <c r="Y312" s="81">
        <f t="shared" si="167"/>
        <v>46</v>
      </c>
      <c r="Z312" s="82" t="str">
        <f t="shared" si="168"/>
        <v/>
      </c>
      <c r="AA312" s="81" t="str">
        <f t="shared" si="169"/>
        <v/>
      </c>
      <c r="AB312" s="60"/>
      <c r="AC312" s="87">
        <f>VLOOKUP(A312,'4'!A:E,4,FALSE)/100</f>
        <v>0.30199999999999999</v>
      </c>
      <c r="AD312" s="88">
        <f t="shared" si="187"/>
        <v>23</v>
      </c>
      <c r="AE312" s="89">
        <f t="shared" si="170"/>
        <v>0.30199999999999999</v>
      </c>
      <c r="AF312" s="88">
        <f t="shared" si="181"/>
        <v>4</v>
      </c>
      <c r="AG312" s="89" t="str">
        <f t="shared" si="171"/>
        <v/>
      </c>
      <c r="AH312" s="88" t="str">
        <f t="shared" si="182"/>
        <v/>
      </c>
      <c r="AJ312" s="62">
        <f t="shared" si="183"/>
        <v>613</v>
      </c>
      <c r="AK312" s="59">
        <f t="shared" si="184"/>
        <v>196</v>
      </c>
      <c r="AM312" s="42" t="s">
        <v>169</v>
      </c>
      <c r="AN312" s="43" t="s">
        <v>254</v>
      </c>
      <c r="AO312" s="44">
        <v>12978</v>
      </c>
      <c r="AP312" s="44">
        <v>139300</v>
      </c>
      <c r="AQ312" s="40">
        <f t="shared" si="185"/>
        <v>9.3165829145728643E-2</v>
      </c>
      <c r="AR312" s="46">
        <f t="shared" si="186"/>
        <v>105</v>
      </c>
      <c r="AS312" s="47">
        <f t="shared" si="172"/>
        <v>9.3165829145728643E-2</v>
      </c>
      <c r="AT312" s="46">
        <f t="shared" si="173"/>
        <v>19</v>
      </c>
      <c r="AU312" s="47" t="str">
        <f t="shared" si="174"/>
        <v/>
      </c>
      <c r="AV312" s="46" t="str">
        <f t="shared" si="175"/>
        <v/>
      </c>
      <c r="AX312" s="116" t="s">
        <v>254</v>
      </c>
      <c r="AY312" s="97">
        <v>146400</v>
      </c>
      <c r="AZ312" s="98">
        <v>100</v>
      </c>
      <c r="BA312" s="97">
        <v>93200</v>
      </c>
      <c r="BB312" s="98">
        <v>63.6</v>
      </c>
      <c r="BC312" s="187" t="b">
        <f t="shared" si="176"/>
        <v>1</v>
      </c>
    </row>
    <row r="313" spans="1:55" x14ac:dyDescent="0.2">
      <c r="A313" s="2" t="s">
        <v>988</v>
      </c>
      <c r="B313" s="2" t="str">
        <f>VLOOKUP(A313,'Auth Info'!A:B,2,FALSE)</f>
        <v>South Derbyshire</v>
      </c>
      <c r="C313" s="14" t="str">
        <f>VLOOKUP($A313,'Auth Info'!$A:$G,3,FALSE)</f>
        <v>Derbyshire</v>
      </c>
      <c r="D313" s="121" t="str">
        <f>VLOOKUP($A313,'Auth Info'!$A:$G,4,FALSE)</f>
        <v>Significant Rural</v>
      </c>
      <c r="E313" s="121" t="str">
        <f>VLOOKUP($A313,'Auth Info'!$A:$G,5,FALSE)</f>
        <v>U</v>
      </c>
      <c r="F313" s="14" t="str">
        <f>VLOOKUP($A313,'Auth Info'!$A:$G,6,FALSE)</f>
        <v>District</v>
      </c>
      <c r="G313" s="14" t="str">
        <f>VLOOKUP($A313,'Auth Info'!$A:$G,7,FALSE)</f>
        <v>Lower</v>
      </c>
      <c r="H313" s="65">
        <f>VLOOKUP(A313,'1'!F:H,2,FALSE)</f>
        <v>480.8</v>
      </c>
      <c r="I313" s="66">
        <f t="shared" si="177"/>
        <v>124</v>
      </c>
      <c r="J313" s="67" t="str">
        <f t="shared" si="158"/>
        <v/>
      </c>
      <c r="K313" s="66" t="str">
        <f t="shared" si="159"/>
        <v/>
      </c>
      <c r="L313" s="67" t="str">
        <f t="shared" si="160"/>
        <v/>
      </c>
      <c r="M313" s="66" t="str">
        <f t="shared" si="161"/>
        <v/>
      </c>
      <c r="N313" s="60"/>
      <c r="O313" s="189">
        <f t="shared" si="178"/>
        <v>0.64300000000000002</v>
      </c>
      <c r="P313" s="74">
        <f t="shared" si="179"/>
        <v>154</v>
      </c>
      <c r="Q313" s="75" t="str">
        <f t="shared" si="162"/>
        <v/>
      </c>
      <c r="R313" s="74" t="str">
        <f t="shared" si="163"/>
        <v/>
      </c>
      <c r="S313" s="75" t="str">
        <f t="shared" si="164"/>
        <v/>
      </c>
      <c r="T313" s="74" t="str">
        <f t="shared" si="165"/>
        <v/>
      </c>
      <c r="U313" s="60"/>
      <c r="V313" s="80">
        <f>VLOOKUP(A313,'3'!A:C,3,FALSE)/100</f>
        <v>2.1000000000000001E-2</v>
      </c>
      <c r="W313" s="81">
        <f t="shared" si="180"/>
        <v>129</v>
      </c>
      <c r="X313" s="82" t="str">
        <f t="shared" si="166"/>
        <v/>
      </c>
      <c r="Y313" s="81" t="str">
        <f t="shared" si="167"/>
        <v/>
      </c>
      <c r="Z313" s="82" t="str">
        <f t="shared" si="168"/>
        <v/>
      </c>
      <c r="AA313" s="81" t="str">
        <f t="shared" si="169"/>
        <v/>
      </c>
      <c r="AB313" s="60"/>
      <c r="AC313" s="87">
        <f>VLOOKUP(A313,'4'!A:E,4,FALSE)/100</f>
        <v>0.22</v>
      </c>
      <c r="AD313" s="88">
        <f t="shared" si="187"/>
        <v>115</v>
      </c>
      <c r="AE313" s="89" t="str">
        <f t="shared" si="170"/>
        <v/>
      </c>
      <c r="AF313" s="88" t="str">
        <f t="shared" si="181"/>
        <v/>
      </c>
      <c r="AG313" s="89" t="str">
        <f t="shared" si="171"/>
        <v/>
      </c>
      <c r="AH313" s="88" t="str">
        <f t="shared" si="182"/>
        <v/>
      </c>
      <c r="AJ313" s="62">
        <f t="shared" si="183"/>
        <v>597</v>
      </c>
      <c r="AK313" s="59">
        <f t="shared" si="184"/>
        <v>195</v>
      </c>
      <c r="AM313" s="42" t="s">
        <v>169</v>
      </c>
      <c r="AN313" s="43" t="s">
        <v>202</v>
      </c>
      <c r="AO313" s="44">
        <v>6043</v>
      </c>
      <c r="AP313" s="44">
        <v>92700</v>
      </c>
      <c r="AQ313" s="40">
        <f t="shared" si="185"/>
        <v>6.5188781014023728E-2</v>
      </c>
      <c r="AR313" s="46">
        <f t="shared" si="186"/>
        <v>190</v>
      </c>
      <c r="AS313" s="47" t="str">
        <f t="shared" si="172"/>
        <v/>
      </c>
      <c r="AT313" s="46" t="str">
        <f t="shared" si="173"/>
        <v/>
      </c>
      <c r="AU313" s="47" t="str">
        <f t="shared" si="174"/>
        <v/>
      </c>
      <c r="AV313" s="46" t="str">
        <f t="shared" si="175"/>
        <v/>
      </c>
      <c r="AX313" s="116" t="s">
        <v>202</v>
      </c>
      <c r="AY313" s="97">
        <v>93900</v>
      </c>
      <c r="AZ313" s="98">
        <v>100</v>
      </c>
      <c r="BA313" s="97">
        <v>60400</v>
      </c>
      <c r="BB313" s="98">
        <v>64.3</v>
      </c>
      <c r="BC313" s="187" t="b">
        <f t="shared" si="176"/>
        <v>1</v>
      </c>
    </row>
    <row r="314" spans="1:55" x14ac:dyDescent="0.2">
      <c r="A314" s="2" t="s">
        <v>992</v>
      </c>
      <c r="B314" s="2" t="str">
        <f>VLOOKUP(A314,'Auth Info'!A:B,2,FALSE)</f>
        <v>South Hams</v>
      </c>
      <c r="C314" s="14" t="str">
        <f>VLOOKUP($A314,'Auth Info'!$A:$G,3,FALSE)</f>
        <v>Devon</v>
      </c>
      <c r="D314" s="121" t="str">
        <f>VLOOKUP($A314,'Auth Info'!$A:$G,4,FALSE)</f>
        <v>Rural-80</v>
      </c>
      <c r="E314" s="121" t="str">
        <f>VLOOKUP($A314,'Auth Info'!$A:$G,5,FALSE)</f>
        <v>Predominantly Rural</v>
      </c>
      <c r="F314" s="14" t="str">
        <f>VLOOKUP($A314,'Auth Info'!$A:$G,6,FALSE)</f>
        <v>District</v>
      </c>
      <c r="G314" s="14" t="str">
        <f>VLOOKUP($A314,'Auth Info'!$A:$G,7,FALSE)</f>
        <v>Lower</v>
      </c>
      <c r="H314" s="65">
        <f>VLOOKUP(A314,'1'!F:H,2,FALSE)</f>
        <v>390.8</v>
      </c>
      <c r="I314" s="66">
        <f t="shared" si="177"/>
        <v>12</v>
      </c>
      <c r="J314" s="67">
        <f t="shared" si="158"/>
        <v>390.8</v>
      </c>
      <c r="K314" s="66">
        <f t="shared" si="159"/>
        <v>6</v>
      </c>
      <c r="L314" s="67" t="str">
        <f t="shared" si="160"/>
        <v/>
      </c>
      <c r="M314" s="66" t="str">
        <f t="shared" si="161"/>
        <v/>
      </c>
      <c r="N314" s="60"/>
      <c r="O314" s="189">
        <f t="shared" si="178"/>
        <v>0.60899999999999999</v>
      </c>
      <c r="P314" s="74">
        <f t="shared" si="179"/>
        <v>47</v>
      </c>
      <c r="Q314" s="75">
        <f t="shared" si="162"/>
        <v>0.60899999999999999</v>
      </c>
      <c r="R314" s="74">
        <f t="shared" si="163"/>
        <v>23</v>
      </c>
      <c r="S314" s="75" t="str">
        <f t="shared" si="164"/>
        <v/>
      </c>
      <c r="T314" s="74" t="str">
        <f t="shared" si="165"/>
        <v/>
      </c>
      <c r="U314" s="60"/>
      <c r="V314" s="80">
        <f>VLOOKUP(A314,'3'!A:C,3,FALSE)/100</f>
        <v>1.7000000000000001E-2</v>
      </c>
      <c r="W314" s="81">
        <f t="shared" si="180"/>
        <v>172</v>
      </c>
      <c r="X314" s="82">
        <f t="shared" si="166"/>
        <v>1.7000000000000001E-2</v>
      </c>
      <c r="Y314" s="81">
        <f t="shared" si="167"/>
        <v>36</v>
      </c>
      <c r="Z314" s="82" t="str">
        <f t="shared" si="168"/>
        <v/>
      </c>
      <c r="AA314" s="81" t="str">
        <f t="shared" si="169"/>
        <v/>
      </c>
      <c r="AB314" s="60"/>
      <c r="AC314" s="87">
        <f>VLOOKUP(A314,'4'!A:E,4,FALSE)/100</f>
        <v>0.222</v>
      </c>
      <c r="AD314" s="88">
        <f t="shared" si="187"/>
        <v>113</v>
      </c>
      <c r="AE314" s="89">
        <f t="shared" si="170"/>
        <v>0.222</v>
      </c>
      <c r="AF314" s="88">
        <f t="shared" si="181"/>
        <v>25</v>
      </c>
      <c r="AG314" s="89" t="str">
        <f t="shared" si="171"/>
        <v/>
      </c>
      <c r="AH314" s="88" t="str">
        <f t="shared" si="182"/>
        <v/>
      </c>
      <c r="AJ314" s="62">
        <f t="shared" si="183"/>
        <v>324</v>
      </c>
      <c r="AK314" s="59">
        <f t="shared" si="184"/>
        <v>58</v>
      </c>
      <c r="AM314" s="42" t="s">
        <v>169</v>
      </c>
      <c r="AN314" s="43" t="s">
        <v>350</v>
      </c>
      <c r="AO314" s="44">
        <v>8030</v>
      </c>
      <c r="AP314" s="44">
        <v>83500</v>
      </c>
      <c r="AQ314" s="40">
        <f t="shared" si="185"/>
        <v>9.6167664670658681E-2</v>
      </c>
      <c r="AR314" s="46">
        <f t="shared" si="186"/>
        <v>93</v>
      </c>
      <c r="AS314" s="47">
        <f t="shared" si="172"/>
        <v>9.6167664670658681E-2</v>
      </c>
      <c r="AT314" s="46">
        <f t="shared" si="173"/>
        <v>14</v>
      </c>
      <c r="AU314" s="47" t="str">
        <f t="shared" si="174"/>
        <v/>
      </c>
      <c r="AV314" s="46" t="str">
        <f t="shared" si="175"/>
        <v/>
      </c>
      <c r="AX314" s="116" t="s">
        <v>350</v>
      </c>
      <c r="AY314" s="97">
        <v>83700</v>
      </c>
      <c r="AZ314" s="98">
        <v>100</v>
      </c>
      <c r="BA314" s="97">
        <v>51000</v>
      </c>
      <c r="BB314" s="98">
        <v>60.9</v>
      </c>
      <c r="BC314" s="187" t="b">
        <f t="shared" si="176"/>
        <v>1</v>
      </c>
    </row>
    <row r="315" spans="1:55" x14ac:dyDescent="0.2">
      <c r="A315" s="2" t="s">
        <v>993</v>
      </c>
      <c r="B315" s="2" t="str">
        <f>VLOOKUP(A315,'Auth Info'!A:B,2,FALSE)</f>
        <v>South Holland</v>
      </c>
      <c r="C315" s="14" t="str">
        <f>VLOOKUP($A315,'Auth Info'!$A:$G,3,FALSE)</f>
        <v>Lincolnshire</v>
      </c>
      <c r="D315" s="121" t="str">
        <f>VLOOKUP($A315,'Auth Info'!$A:$G,4,FALSE)</f>
        <v>Rural-80</v>
      </c>
      <c r="E315" s="121" t="str">
        <f>VLOOKUP($A315,'Auth Info'!$A:$G,5,FALSE)</f>
        <v>Predominantly Rural</v>
      </c>
      <c r="F315" s="14" t="str">
        <f>VLOOKUP($A315,'Auth Info'!$A:$G,6,FALSE)</f>
        <v>District</v>
      </c>
      <c r="G315" s="14" t="str">
        <f>VLOOKUP($A315,'Auth Info'!$A:$G,7,FALSE)</f>
        <v>Lower</v>
      </c>
      <c r="H315" s="65">
        <f>VLOOKUP(A315,'1'!F:H,2,FALSE)</f>
        <v>419.3</v>
      </c>
      <c r="I315" s="66">
        <f t="shared" si="177"/>
        <v>36</v>
      </c>
      <c r="J315" s="67">
        <f t="shared" si="158"/>
        <v>419.3</v>
      </c>
      <c r="K315" s="66">
        <f t="shared" si="159"/>
        <v>14</v>
      </c>
      <c r="L315" s="67" t="str">
        <f t="shared" si="160"/>
        <v/>
      </c>
      <c r="M315" s="66" t="str">
        <f t="shared" si="161"/>
        <v/>
      </c>
      <c r="N315" s="60"/>
      <c r="O315" s="189">
        <f t="shared" si="178"/>
        <v>0.59699999999999998</v>
      </c>
      <c r="P315" s="74">
        <f t="shared" si="179"/>
        <v>22</v>
      </c>
      <c r="Q315" s="75">
        <f t="shared" si="162"/>
        <v>0.59699999999999998</v>
      </c>
      <c r="R315" s="74">
        <f t="shared" si="163"/>
        <v>11</v>
      </c>
      <c r="S315" s="75" t="str">
        <f t="shared" si="164"/>
        <v/>
      </c>
      <c r="T315" s="74" t="str">
        <f t="shared" si="165"/>
        <v/>
      </c>
      <c r="U315" s="60"/>
      <c r="V315" s="80">
        <f>VLOOKUP(A315,'3'!A:C,3,FALSE)/100</f>
        <v>3.1E-2</v>
      </c>
      <c r="W315" s="81">
        <f t="shared" si="180"/>
        <v>55</v>
      </c>
      <c r="X315" s="82">
        <f t="shared" si="166"/>
        <v>3.1E-2</v>
      </c>
      <c r="Y315" s="81">
        <f t="shared" si="167"/>
        <v>6</v>
      </c>
      <c r="Z315" s="82" t="str">
        <f t="shared" si="168"/>
        <v/>
      </c>
      <c r="AA315" s="81" t="str">
        <f t="shared" si="169"/>
        <v/>
      </c>
      <c r="AB315" s="60"/>
      <c r="AC315" s="87">
        <f>VLOOKUP(A315,'4'!A:E,4,FALSE)/100</f>
        <v>0.19600000000000001</v>
      </c>
      <c r="AD315" s="88">
        <f t="shared" si="187"/>
        <v>153</v>
      </c>
      <c r="AE315" s="89">
        <f t="shared" si="170"/>
        <v>0.19600000000000001</v>
      </c>
      <c r="AF315" s="88">
        <f t="shared" si="181"/>
        <v>36</v>
      </c>
      <c r="AG315" s="89" t="str">
        <f t="shared" si="171"/>
        <v/>
      </c>
      <c r="AH315" s="88" t="str">
        <f t="shared" si="182"/>
        <v/>
      </c>
      <c r="AJ315" s="62">
        <f t="shared" si="183"/>
        <v>305</v>
      </c>
      <c r="AK315" s="59">
        <f t="shared" si="184"/>
        <v>47</v>
      </c>
      <c r="AM315" s="42" t="s">
        <v>169</v>
      </c>
      <c r="AN315" s="43" t="s">
        <v>214</v>
      </c>
      <c r="AO315" s="44">
        <v>5269</v>
      </c>
      <c r="AP315" s="44">
        <v>83400</v>
      </c>
      <c r="AQ315" s="40">
        <f t="shared" si="185"/>
        <v>6.3177458033573136E-2</v>
      </c>
      <c r="AR315" s="46">
        <f t="shared" si="186"/>
        <v>192</v>
      </c>
      <c r="AS315" s="47">
        <f t="shared" si="172"/>
        <v>6.3177458033573136E-2</v>
      </c>
      <c r="AT315" s="46">
        <f t="shared" si="173"/>
        <v>48</v>
      </c>
      <c r="AU315" s="47" t="str">
        <f t="shared" si="174"/>
        <v/>
      </c>
      <c r="AV315" s="46" t="str">
        <f t="shared" si="175"/>
        <v/>
      </c>
      <c r="AX315" s="116" t="s">
        <v>214</v>
      </c>
      <c r="AY315" s="97">
        <v>84600</v>
      </c>
      <c r="AZ315" s="98">
        <v>100</v>
      </c>
      <c r="BA315" s="97">
        <v>50500</v>
      </c>
      <c r="BB315" s="98">
        <v>59.7</v>
      </c>
      <c r="BC315" s="187" t="b">
        <f t="shared" si="176"/>
        <v>1</v>
      </c>
    </row>
    <row r="316" spans="1:55" x14ac:dyDescent="0.2">
      <c r="A316" s="2" t="s">
        <v>994</v>
      </c>
      <c r="B316" s="2" t="str">
        <f>VLOOKUP(A316,'Auth Info'!A:B,2,FALSE)</f>
        <v>South Kesteven</v>
      </c>
      <c r="C316" s="14" t="str">
        <f>VLOOKUP($A316,'Auth Info'!$A:$G,3,FALSE)</f>
        <v>Lincolnshire</v>
      </c>
      <c r="D316" s="121" t="str">
        <f>VLOOKUP($A316,'Auth Info'!$A:$G,4,FALSE)</f>
        <v>Rural-50</v>
      </c>
      <c r="E316" s="121" t="str">
        <f>VLOOKUP($A316,'Auth Info'!$A:$G,5,FALSE)</f>
        <v>Predominantly Rural</v>
      </c>
      <c r="F316" s="14" t="str">
        <f>VLOOKUP($A316,'Auth Info'!$A:$G,6,FALSE)</f>
        <v>District</v>
      </c>
      <c r="G316" s="14" t="str">
        <f>VLOOKUP($A316,'Auth Info'!$A:$G,7,FALSE)</f>
        <v>Lower</v>
      </c>
      <c r="H316" s="65">
        <f>VLOOKUP(A316,'1'!F:H,2,FALSE)</f>
        <v>402.2</v>
      </c>
      <c r="I316" s="66">
        <f t="shared" si="177"/>
        <v>19</v>
      </c>
      <c r="J316" s="67" t="str">
        <f t="shared" si="158"/>
        <v/>
      </c>
      <c r="K316" s="66" t="str">
        <f t="shared" si="159"/>
        <v/>
      </c>
      <c r="L316" s="67" t="str">
        <f t="shared" si="160"/>
        <v/>
      </c>
      <c r="M316" s="66" t="str">
        <f t="shared" si="161"/>
        <v/>
      </c>
      <c r="N316" s="60"/>
      <c r="O316" s="189">
        <f t="shared" si="178"/>
        <v>0.622</v>
      </c>
      <c r="P316" s="74">
        <f t="shared" si="179"/>
        <v>84</v>
      </c>
      <c r="Q316" s="75" t="str">
        <f t="shared" si="162"/>
        <v/>
      </c>
      <c r="R316" s="74" t="str">
        <f t="shared" si="163"/>
        <v/>
      </c>
      <c r="S316" s="75" t="str">
        <f t="shared" si="164"/>
        <v/>
      </c>
      <c r="T316" s="74" t="str">
        <f t="shared" si="165"/>
        <v/>
      </c>
      <c r="U316" s="60"/>
      <c r="V316" s="80">
        <f>VLOOKUP(A316,'3'!A:C,3,FALSE)/100</f>
        <v>2.6000000000000002E-2</v>
      </c>
      <c r="W316" s="81">
        <f t="shared" si="180"/>
        <v>86</v>
      </c>
      <c r="X316" s="82" t="str">
        <f t="shared" si="166"/>
        <v/>
      </c>
      <c r="Y316" s="81" t="str">
        <f t="shared" si="167"/>
        <v/>
      </c>
      <c r="Z316" s="82" t="str">
        <f t="shared" si="168"/>
        <v/>
      </c>
      <c r="AA316" s="81" t="str">
        <f t="shared" si="169"/>
        <v/>
      </c>
      <c r="AB316" s="60"/>
      <c r="AC316" s="87">
        <f>VLOOKUP(A316,'4'!A:E,4,FALSE)/100</f>
        <v>0.182</v>
      </c>
      <c r="AD316" s="88">
        <f t="shared" si="187"/>
        <v>168</v>
      </c>
      <c r="AE316" s="89" t="str">
        <f t="shared" si="170"/>
        <v/>
      </c>
      <c r="AF316" s="88" t="str">
        <f t="shared" si="181"/>
        <v/>
      </c>
      <c r="AG316" s="89" t="str">
        <f t="shared" si="171"/>
        <v/>
      </c>
      <c r="AH316" s="88" t="str">
        <f t="shared" si="182"/>
        <v/>
      </c>
      <c r="AJ316" s="62">
        <f t="shared" si="183"/>
        <v>261</v>
      </c>
      <c r="AK316" s="59">
        <f t="shared" si="184"/>
        <v>26</v>
      </c>
      <c r="AM316" s="42" t="s">
        <v>169</v>
      </c>
      <c r="AN316" s="43" t="s">
        <v>215</v>
      </c>
      <c r="AO316" s="44">
        <v>14319</v>
      </c>
      <c r="AP316" s="44">
        <v>132000</v>
      </c>
      <c r="AQ316" s="40">
        <f t="shared" si="185"/>
        <v>0.10847727272727273</v>
      </c>
      <c r="AR316" s="46">
        <f t="shared" si="186"/>
        <v>72</v>
      </c>
      <c r="AS316" s="47" t="str">
        <f t="shared" si="172"/>
        <v/>
      </c>
      <c r="AT316" s="46" t="str">
        <f t="shared" si="173"/>
        <v/>
      </c>
      <c r="AU316" s="47" t="str">
        <f t="shared" si="174"/>
        <v/>
      </c>
      <c r="AV316" s="46" t="str">
        <f t="shared" si="175"/>
        <v/>
      </c>
      <c r="AX316" s="116" t="s">
        <v>215</v>
      </c>
      <c r="AY316" s="97">
        <v>132300</v>
      </c>
      <c r="AZ316" s="98">
        <v>100</v>
      </c>
      <c r="BA316" s="97">
        <v>82300</v>
      </c>
      <c r="BB316" s="98">
        <v>62.2</v>
      </c>
      <c r="BC316" s="187" t="b">
        <f t="shared" si="176"/>
        <v>1</v>
      </c>
    </row>
    <row r="317" spans="1:55" x14ac:dyDescent="0.2">
      <c r="A317" s="2" t="s">
        <v>995</v>
      </c>
      <c r="B317" s="2" t="str">
        <f>VLOOKUP(A317,'Auth Info'!A:B,2,FALSE)</f>
        <v>South Lakeland</v>
      </c>
      <c r="C317" s="14" t="str">
        <f>VLOOKUP($A317,'Auth Info'!$A:$G,3,FALSE)</f>
        <v>Cumbria</v>
      </c>
      <c r="D317" s="121" t="str">
        <f>VLOOKUP($A317,'Auth Info'!$A:$G,4,FALSE)</f>
        <v>Rural-80</v>
      </c>
      <c r="E317" s="121" t="str">
        <f>VLOOKUP($A317,'Auth Info'!$A:$G,5,FALSE)</f>
        <v>Predominantly Rural</v>
      </c>
      <c r="F317" s="14" t="str">
        <f>VLOOKUP($A317,'Auth Info'!$A:$G,6,FALSE)</f>
        <v>District</v>
      </c>
      <c r="G317" s="14" t="str">
        <f>VLOOKUP($A317,'Auth Info'!$A:$G,7,FALSE)</f>
        <v>Lower</v>
      </c>
      <c r="H317" s="65">
        <f>VLOOKUP(A317,'1'!F:H,2,FALSE)</f>
        <v>404.6</v>
      </c>
      <c r="I317" s="66">
        <f t="shared" si="177"/>
        <v>23</v>
      </c>
      <c r="J317" s="67">
        <f t="shared" si="158"/>
        <v>404.6</v>
      </c>
      <c r="K317" s="66">
        <f t="shared" si="159"/>
        <v>9</v>
      </c>
      <c r="L317" s="67">
        <f t="shared" si="160"/>
        <v>404.6</v>
      </c>
      <c r="M317" s="66">
        <f t="shared" si="161"/>
        <v>2</v>
      </c>
      <c r="N317" s="60"/>
      <c r="O317" s="189">
        <f t="shared" si="178"/>
        <v>0.60199999999999998</v>
      </c>
      <c r="P317" s="74">
        <f t="shared" si="179"/>
        <v>31</v>
      </c>
      <c r="Q317" s="75">
        <f t="shared" si="162"/>
        <v>0.60199999999999998</v>
      </c>
      <c r="R317" s="74">
        <f t="shared" si="163"/>
        <v>15</v>
      </c>
      <c r="S317" s="75">
        <f t="shared" si="164"/>
        <v>0.60199999999999998</v>
      </c>
      <c r="T317" s="74">
        <f t="shared" si="165"/>
        <v>1</v>
      </c>
      <c r="U317" s="60"/>
      <c r="V317" s="80">
        <f>VLOOKUP(A317,'3'!A:C,3,FALSE)/100</f>
        <v>1.3999999999999999E-2</v>
      </c>
      <c r="W317" s="81">
        <f t="shared" si="180"/>
        <v>192</v>
      </c>
      <c r="X317" s="82">
        <f t="shared" si="166"/>
        <v>1.3999999999999999E-2</v>
      </c>
      <c r="Y317" s="81">
        <f t="shared" si="167"/>
        <v>46</v>
      </c>
      <c r="Z317" s="82">
        <f t="shared" si="168"/>
        <v>1.3999999999999999E-2</v>
      </c>
      <c r="AA317" s="81">
        <f t="shared" si="169"/>
        <v>5</v>
      </c>
      <c r="AB317" s="60"/>
      <c r="AC317" s="87">
        <f>VLOOKUP(A317,'4'!A:E,4,FALSE)/100</f>
        <v>0.254</v>
      </c>
      <c r="AD317" s="88">
        <f t="shared" si="187"/>
        <v>62</v>
      </c>
      <c r="AE317" s="89">
        <f t="shared" si="170"/>
        <v>0.254</v>
      </c>
      <c r="AF317" s="88">
        <f t="shared" si="181"/>
        <v>12</v>
      </c>
      <c r="AG317" s="89">
        <f t="shared" si="171"/>
        <v>0.254</v>
      </c>
      <c r="AH317" s="88">
        <f t="shared" si="182"/>
        <v>1</v>
      </c>
      <c r="AJ317" s="62">
        <f t="shared" si="183"/>
        <v>347</v>
      </c>
      <c r="AK317" s="59">
        <f t="shared" si="184"/>
        <v>72</v>
      </c>
      <c r="AM317" s="42" t="s">
        <v>169</v>
      </c>
      <c r="AN317" s="43" t="s">
        <v>175</v>
      </c>
      <c r="AO317" s="44">
        <v>9814</v>
      </c>
      <c r="AP317" s="44">
        <v>104400</v>
      </c>
      <c r="AQ317" s="40">
        <f t="shared" si="185"/>
        <v>9.4003831417624514E-2</v>
      </c>
      <c r="AR317" s="46">
        <f t="shared" si="186"/>
        <v>101</v>
      </c>
      <c r="AS317" s="47">
        <f t="shared" si="172"/>
        <v>9.4003831417624514E-2</v>
      </c>
      <c r="AT317" s="46">
        <f t="shared" si="173"/>
        <v>17</v>
      </c>
      <c r="AU317" s="47">
        <f t="shared" si="174"/>
        <v>9.4003831417624514E-2</v>
      </c>
      <c r="AV317" s="46">
        <f t="shared" si="175"/>
        <v>5</v>
      </c>
      <c r="AX317" s="116" t="s">
        <v>175</v>
      </c>
      <c r="AY317" s="97">
        <v>103700</v>
      </c>
      <c r="AZ317" s="98">
        <v>100</v>
      </c>
      <c r="BA317" s="97">
        <v>62400</v>
      </c>
      <c r="BB317" s="98">
        <v>60.2</v>
      </c>
      <c r="BC317" s="187" t="b">
        <f t="shared" si="176"/>
        <v>1</v>
      </c>
    </row>
    <row r="318" spans="1:55" x14ac:dyDescent="0.2">
      <c r="A318" s="2" t="s">
        <v>998</v>
      </c>
      <c r="B318" s="2" t="str">
        <f>VLOOKUP(A318,'Auth Info'!A:B,2,FALSE)</f>
        <v>South Norfolk</v>
      </c>
      <c r="C318" s="14" t="str">
        <f>VLOOKUP($A318,'Auth Info'!$A:$G,3,FALSE)</f>
        <v>Norfolk</v>
      </c>
      <c r="D318" s="121" t="str">
        <f>VLOOKUP($A318,'Auth Info'!$A:$G,4,FALSE)</f>
        <v>Rural-80</v>
      </c>
      <c r="E318" s="121" t="str">
        <f>VLOOKUP($A318,'Auth Info'!$A:$G,5,FALSE)</f>
        <v>Predominantly Rural</v>
      </c>
      <c r="F318" s="14" t="str">
        <f>VLOOKUP($A318,'Auth Info'!$A:$G,6,FALSE)</f>
        <v>District</v>
      </c>
      <c r="G318" s="14" t="str">
        <f>VLOOKUP($A318,'Auth Info'!$A:$G,7,FALSE)</f>
        <v>Lower</v>
      </c>
      <c r="H318" s="65">
        <f>VLOOKUP(A318,'1'!F:H,2,FALSE)</f>
        <v>489.7</v>
      </c>
      <c r="I318" s="66">
        <f t="shared" si="177"/>
        <v>134</v>
      </c>
      <c r="J318" s="67">
        <f t="shared" si="158"/>
        <v>489.7</v>
      </c>
      <c r="K318" s="66">
        <f t="shared" si="159"/>
        <v>41</v>
      </c>
      <c r="L318" s="67" t="str">
        <f t="shared" si="160"/>
        <v/>
      </c>
      <c r="M318" s="66" t="str">
        <f t="shared" si="161"/>
        <v/>
      </c>
      <c r="N318" s="60"/>
      <c r="O318" s="189">
        <f t="shared" si="178"/>
        <v>0.60499999999999998</v>
      </c>
      <c r="P318" s="74">
        <f t="shared" si="179"/>
        <v>35</v>
      </c>
      <c r="Q318" s="75">
        <f t="shared" si="162"/>
        <v>0.60499999999999998</v>
      </c>
      <c r="R318" s="74">
        <f t="shared" si="163"/>
        <v>16</v>
      </c>
      <c r="S318" s="75" t="str">
        <f t="shared" si="164"/>
        <v/>
      </c>
      <c r="T318" s="74" t="str">
        <f t="shared" si="165"/>
        <v/>
      </c>
      <c r="U318" s="60"/>
      <c r="V318" s="80">
        <f>VLOOKUP(A318,'3'!A:C,3,FALSE)/100</f>
        <v>0.02</v>
      </c>
      <c r="W318" s="81">
        <f t="shared" si="180"/>
        <v>142</v>
      </c>
      <c r="X318" s="82">
        <f t="shared" si="166"/>
        <v>0.02</v>
      </c>
      <c r="Y318" s="81">
        <f t="shared" si="167"/>
        <v>28</v>
      </c>
      <c r="Z318" s="82" t="str">
        <f t="shared" si="168"/>
        <v/>
      </c>
      <c r="AA318" s="81" t="str">
        <f t="shared" si="169"/>
        <v/>
      </c>
      <c r="AB318" s="60"/>
      <c r="AC318" s="87">
        <f>VLOOKUP(A318,'4'!A:E,4,FALSE)/100</f>
        <v>0.23499999999999999</v>
      </c>
      <c r="AD318" s="88">
        <f t="shared" si="187"/>
        <v>92</v>
      </c>
      <c r="AE318" s="89">
        <f t="shared" si="170"/>
        <v>0.23499999999999999</v>
      </c>
      <c r="AF318" s="88">
        <f t="shared" si="181"/>
        <v>20</v>
      </c>
      <c r="AG318" s="89" t="str">
        <f t="shared" si="171"/>
        <v/>
      </c>
      <c r="AH318" s="88" t="str">
        <f t="shared" si="182"/>
        <v/>
      </c>
      <c r="AJ318" s="62">
        <f t="shared" si="183"/>
        <v>344</v>
      </c>
      <c r="AK318" s="59">
        <f t="shared" si="184"/>
        <v>71</v>
      </c>
      <c r="AM318" s="42" t="s">
        <v>169</v>
      </c>
      <c r="AN318" s="43" t="s">
        <v>283</v>
      </c>
      <c r="AO318" s="44">
        <v>15399</v>
      </c>
      <c r="AP318" s="44">
        <v>119200</v>
      </c>
      <c r="AQ318" s="40">
        <f t="shared" si="185"/>
        <v>0.12918624161073824</v>
      </c>
      <c r="AR318" s="46">
        <f t="shared" si="186"/>
        <v>33</v>
      </c>
      <c r="AS318" s="47">
        <f t="shared" si="172"/>
        <v>0.12918624161073824</v>
      </c>
      <c r="AT318" s="46">
        <f t="shared" si="173"/>
        <v>5</v>
      </c>
      <c r="AU318" s="47" t="str">
        <f t="shared" si="174"/>
        <v/>
      </c>
      <c r="AV318" s="46" t="str">
        <f t="shared" si="175"/>
        <v/>
      </c>
      <c r="AX318" s="116" t="s">
        <v>283</v>
      </c>
      <c r="AY318" s="97">
        <v>121800</v>
      </c>
      <c r="AZ318" s="98">
        <v>100</v>
      </c>
      <c r="BA318" s="97">
        <v>73700</v>
      </c>
      <c r="BB318" s="98">
        <v>60.5</v>
      </c>
      <c r="BC318" s="187" t="b">
        <f t="shared" si="176"/>
        <v>1</v>
      </c>
    </row>
    <row r="319" spans="1:55" x14ac:dyDescent="0.2">
      <c r="A319" s="2" t="s">
        <v>999</v>
      </c>
      <c r="B319" s="2" t="str">
        <f>VLOOKUP(A319,'Auth Info'!A:B,2,FALSE)</f>
        <v>South Northamptonshire</v>
      </c>
      <c r="C319" s="14" t="str">
        <f>VLOOKUP($A319,'Auth Info'!$A:$G,3,FALSE)</f>
        <v>Northamptonshire</v>
      </c>
      <c r="D319" s="121" t="str">
        <f>VLOOKUP($A319,'Auth Info'!$A:$G,4,FALSE)</f>
        <v>Rural-80</v>
      </c>
      <c r="E319" s="121" t="str">
        <f>VLOOKUP($A319,'Auth Info'!$A:$G,5,FALSE)</f>
        <v>Predominantly Rural</v>
      </c>
      <c r="F319" s="14" t="str">
        <f>VLOOKUP($A319,'Auth Info'!$A:$G,6,FALSE)</f>
        <v>District</v>
      </c>
      <c r="G319" s="14" t="str">
        <f>VLOOKUP($A319,'Auth Info'!$A:$G,7,FALSE)</f>
        <v>Lower</v>
      </c>
      <c r="H319" s="65">
        <f>VLOOKUP(A319,'1'!F:H,2,FALSE)</f>
        <v>482.4</v>
      </c>
      <c r="I319" s="66">
        <f t="shared" si="177"/>
        <v>126</v>
      </c>
      <c r="J319" s="67">
        <f t="shared" si="158"/>
        <v>482.4</v>
      </c>
      <c r="K319" s="66">
        <f t="shared" si="159"/>
        <v>37</v>
      </c>
      <c r="L319" s="67" t="str">
        <f t="shared" si="160"/>
        <v/>
      </c>
      <c r="M319" s="66" t="str">
        <f t="shared" si="161"/>
        <v/>
      </c>
      <c r="N319" s="60"/>
      <c r="O319" s="189">
        <f t="shared" si="178"/>
        <v>0.64</v>
      </c>
      <c r="P319" s="74">
        <f t="shared" si="179"/>
        <v>143</v>
      </c>
      <c r="Q319" s="75">
        <f t="shared" si="162"/>
        <v>0.64</v>
      </c>
      <c r="R319" s="74">
        <f t="shared" si="163"/>
        <v>45</v>
      </c>
      <c r="S319" s="75" t="str">
        <f t="shared" si="164"/>
        <v/>
      </c>
      <c r="T319" s="74" t="str">
        <f t="shared" si="165"/>
        <v/>
      </c>
      <c r="U319" s="60"/>
      <c r="V319" s="80">
        <f>VLOOKUP(A319,'3'!A:C,3,FALSE)/100</f>
        <v>1.3999999999999999E-2</v>
      </c>
      <c r="W319" s="81">
        <f t="shared" si="180"/>
        <v>192</v>
      </c>
      <c r="X319" s="82">
        <f t="shared" si="166"/>
        <v>1.3999999999999999E-2</v>
      </c>
      <c r="Y319" s="81">
        <f t="shared" si="167"/>
        <v>46</v>
      </c>
      <c r="Z319" s="82" t="str">
        <f t="shared" si="168"/>
        <v/>
      </c>
      <c r="AA319" s="81" t="str">
        <f t="shared" si="169"/>
        <v/>
      </c>
      <c r="AB319" s="60"/>
      <c r="AC319" s="87">
        <f>VLOOKUP(A319,'4'!A:E,4,FALSE)/100</f>
        <v>0.17499999999999999</v>
      </c>
      <c r="AD319" s="88">
        <f t="shared" si="187"/>
        <v>174</v>
      </c>
      <c r="AE319" s="89">
        <f t="shared" si="170"/>
        <v>0.17499999999999999</v>
      </c>
      <c r="AF319" s="88">
        <f t="shared" si="181"/>
        <v>42</v>
      </c>
      <c r="AG319" s="89" t="str">
        <f t="shared" si="171"/>
        <v/>
      </c>
      <c r="AH319" s="88" t="str">
        <f t="shared" si="182"/>
        <v/>
      </c>
      <c r="AJ319" s="62">
        <f t="shared" si="183"/>
        <v>650</v>
      </c>
      <c r="AK319" s="59">
        <f t="shared" si="184"/>
        <v>199</v>
      </c>
      <c r="AM319" s="42" t="s">
        <v>169</v>
      </c>
      <c r="AN319" s="43" t="s">
        <v>222</v>
      </c>
      <c r="AO319" s="44">
        <v>5965</v>
      </c>
      <c r="AP319" s="44">
        <v>91000</v>
      </c>
      <c r="AQ319" s="40">
        <f t="shared" si="185"/>
        <v>6.554945054945055E-2</v>
      </c>
      <c r="AR319" s="46">
        <f t="shared" si="186"/>
        <v>189</v>
      </c>
      <c r="AS319" s="47">
        <f t="shared" si="172"/>
        <v>6.554945054945055E-2</v>
      </c>
      <c r="AT319" s="46">
        <f t="shared" si="173"/>
        <v>47</v>
      </c>
      <c r="AU319" s="47" t="str">
        <f t="shared" si="174"/>
        <v/>
      </c>
      <c r="AV319" s="46" t="str">
        <f t="shared" si="175"/>
        <v/>
      </c>
      <c r="AX319" s="116" t="s">
        <v>222</v>
      </c>
      <c r="AY319" s="97">
        <v>88800</v>
      </c>
      <c r="AZ319" s="98">
        <v>100</v>
      </c>
      <c r="BA319" s="97">
        <v>56800</v>
      </c>
      <c r="BB319" s="98">
        <v>64</v>
      </c>
      <c r="BC319" s="187" t="b">
        <f t="shared" si="176"/>
        <v>1</v>
      </c>
    </row>
    <row r="320" spans="1:55" x14ac:dyDescent="0.2">
      <c r="A320" s="2" t="s">
        <v>1000</v>
      </c>
      <c r="B320" s="2" t="str">
        <f>VLOOKUP(A320,'Auth Info'!A:B,2,FALSE)</f>
        <v>South Oxfordshire</v>
      </c>
      <c r="C320" s="14" t="str">
        <f>VLOOKUP($A320,'Auth Info'!$A:$G,3,FALSE)</f>
        <v>Oxfordshire</v>
      </c>
      <c r="D320" s="121" t="str">
        <f>VLOOKUP($A320,'Auth Info'!$A:$G,4,FALSE)</f>
        <v>Rural-80</v>
      </c>
      <c r="E320" s="121" t="str">
        <f>VLOOKUP($A320,'Auth Info'!$A:$G,5,FALSE)</f>
        <v>Predominantly Rural</v>
      </c>
      <c r="F320" s="14" t="str">
        <f>VLOOKUP($A320,'Auth Info'!$A:$G,6,FALSE)</f>
        <v>District</v>
      </c>
      <c r="G320" s="14" t="str">
        <f>VLOOKUP($A320,'Auth Info'!$A:$G,7,FALSE)</f>
        <v>Lower</v>
      </c>
      <c r="H320" s="65">
        <f>VLOOKUP(A320,'1'!F:H,2,FALSE)</f>
        <v>489.7</v>
      </c>
      <c r="I320" s="66">
        <f t="shared" si="177"/>
        <v>134</v>
      </c>
      <c r="J320" s="67">
        <f t="shared" si="158"/>
        <v>489.7</v>
      </c>
      <c r="K320" s="66">
        <f t="shared" si="159"/>
        <v>41</v>
      </c>
      <c r="L320" s="67" t="str">
        <f t="shared" si="160"/>
        <v/>
      </c>
      <c r="M320" s="66" t="str">
        <f t="shared" si="161"/>
        <v/>
      </c>
      <c r="N320" s="60"/>
      <c r="O320" s="189">
        <f t="shared" si="178"/>
        <v>0.626</v>
      </c>
      <c r="P320" s="74">
        <f t="shared" si="179"/>
        <v>94</v>
      </c>
      <c r="Q320" s="75">
        <f t="shared" si="162"/>
        <v>0.626</v>
      </c>
      <c r="R320" s="74">
        <f t="shared" si="163"/>
        <v>41</v>
      </c>
      <c r="S320" s="75" t="str">
        <f t="shared" si="164"/>
        <v/>
      </c>
      <c r="T320" s="74" t="str">
        <f t="shared" si="165"/>
        <v/>
      </c>
      <c r="U320" s="60"/>
      <c r="V320" s="80">
        <f>VLOOKUP(A320,'3'!A:C,3,FALSE)/100</f>
        <v>1.6E-2</v>
      </c>
      <c r="W320" s="81">
        <f t="shared" si="180"/>
        <v>177</v>
      </c>
      <c r="X320" s="82">
        <f t="shared" si="166"/>
        <v>1.6E-2</v>
      </c>
      <c r="Y320" s="81">
        <f t="shared" si="167"/>
        <v>38</v>
      </c>
      <c r="Z320" s="82" t="str">
        <f t="shared" si="168"/>
        <v/>
      </c>
      <c r="AA320" s="81" t="str">
        <f t="shared" si="169"/>
        <v/>
      </c>
      <c r="AB320" s="60"/>
      <c r="AC320" s="87">
        <f>VLOOKUP(A320,'4'!A:E,4,FALSE)/100</f>
        <v>0.21600000000000003</v>
      </c>
      <c r="AD320" s="88">
        <f t="shared" si="187"/>
        <v>121</v>
      </c>
      <c r="AE320" s="89">
        <f t="shared" si="170"/>
        <v>0.21600000000000003</v>
      </c>
      <c r="AF320" s="88">
        <f t="shared" si="181"/>
        <v>29</v>
      </c>
      <c r="AG320" s="89" t="str">
        <f t="shared" si="171"/>
        <v/>
      </c>
      <c r="AH320" s="88" t="str">
        <f t="shared" si="182"/>
        <v/>
      </c>
      <c r="AJ320" s="62">
        <f t="shared" si="183"/>
        <v>554</v>
      </c>
      <c r="AK320" s="59">
        <f t="shared" si="184"/>
        <v>183</v>
      </c>
      <c r="AM320" s="42" t="s">
        <v>169</v>
      </c>
      <c r="AN320" s="43" t="s">
        <v>325</v>
      </c>
      <c r="AO320" s="44">
        <v>10567</v>
      </c>
      <c r="AP320" s="44">
        <v>129100</v>
      </c>
      <c r="AQ320" s="40">
        <f t="shared" si="185"/>
        <v>8.1851278079008521E-2</v>
      </c>
      <c r="AR320" s="46">
        <f t="shared" si="186"/>
        <v>149</v>
      </c>
      <c r="AS320" s="47">
        <f t="shared" si="172"/>
        <v>8.1851278079008521E-2</v>
      </c>
      <c r="AT320" s="46">
        <f t="shared" si="173"/>
        <v>29</v>
      </c>
      <c r="AU320" s="47" t="str">
        <f t="shared" si="174"/>
        <v/>
      </c>
      <c r="AV320" s="46" t="str">
        <f t="shared" si="175"/>
        <v/>
      </c>
      <c r="AX320" s="116" t="s">
        <v>325</v>
      </c>
      <c r="AY320" s="97">
        <v>131000</v>
      </c>
      <c r="AZ320" s="98">
        <v>100</v>
      </c>
      <c r="BA320" s="97">
        <v>81900</v>
      </c>
      <c r="BB320" s="98">
        <v>62.6</v>
      </c>
      <c r="BC320" s="187" t="b">
        <f t="shared" si="176"/>
        <v>1</v>
      </c>
    </row>
    <row r="321" spans="1:55" x14ac:dyDescent="0.2">
      <c r="A321" s="2" t="s">
        <v>1001</v>
      </c>
      <c r="B321" s="2" t="str">
        <f>VLOOKUP(A321,'Auth Info'!A:B,2,FALSE)</f>
        <v>South Ribble</v>
      </c>
      <c r="C321" s="14" t="str">
        <f>VLOOKUP($A321,'Auth Info'!$A:$G,3,FALSE)</f>
        <v>Lancashire</v>
      </c>
      <c r="D321" s="121" t="str">
        <f>VLOOKUP($A321,'Auth Info'!$A:$G,4,FALSE)</f>
        <v>LU</v>
      </c>
      <c r="E321" s="121" t="str">
        <f>VLOOKUP($A321,'Auth Info'!$A:$G,5,FALSE)</f>
        <v>U</v>
      </c>
      <c r="F321" s="14" t="str">
        <f>VLOOKUP($A321,'Auth Info'!$A:$G,6,FALSE)</f>
        <v>District</v>
      </c>
      <c r="G321" s="14" t="str">
        <f>VLOOKUP($A321,'Auth Info'!$A:$G,7,FALSE)</f>
        <v>Lower</v>
      </c>
      <c r="H321" s="65">
        <f>VLOOKUP(A321,'1'!F:H,2,FALSE)</f>
        <v>446.9</v>
      </c>
      <c r="I321" s="66">
        <f t="shared" si="177"/>
        <v>71</v>
      </c>
      <c r="J321" s="67" t="str">
        <f t="shared" si="158"/>
        <v/>
      </c>
      <c r="K321" s="66" t="str">
        <f t="shared" si="159"/>
        <v/>
      </c>
      <c r="L321" s="67" t="str">
        <f t="shared" si="160"/>
        <v/>
      </c>
      <c r="M321" s="66" t="str">
        <f t="shared" si="161"/>
        <v/>
      </c>
      <c r="N321" s="60"/>
      <c r="O321" s="189">
        <f t="shared" si="178"/>
        <v>0.6409999999999999</v>
      </c>
      <c r="P321" s="74">
        <f t="shared" si="179"/>
        <v>147</v>
      </c>
      <c r="Q321" s="75" t="str">
        <f t="shared" si="162"/>
        <v/>
      </c>
      <c r="R321" s="74" t="str">
        <f t="shared" si="163"/>
        <v/>
      </c>
      <c r="S321" s="75" t="str">
        <f t="shared" si="164"/>
        <v/>
      </c>
      <c r="T321" s="74" t="str">
        <f t="shared" si="165"/>
        <v/>
      </c>
      <c r="U321" s="60"/>
      <c r="V321" s="80">
        <f>VLOOKUP(A321,'3'!A:C,3,FALSE)/100</f>
        <v>2.2000000000000002E-2</v>
      </c>
      <c r="W321" s="81">
        <f t="shared" si="180"/>
        <v>118</v>
      </c>
      <c r="X321" s="82" t="str">
        <f t="shared" si="166"/>
        <v/>
      </c>
      <c r="Y321" s="81" t="str">
        <f t="shared" si="167"/>
        <v/>
      </c>
      <c r="Z321" s="82" t="str">
        <f t="shared" si="168"/>
        <v/>
      </c>
      <c r="AA321" s="81" t="str">
        <f t="shared" si="169"/>
        <v/>
      </c>
      <c r="AB321" s="60"/>
      <c r="AC321" s="87">
        <f>VLOOKUP(A321,'4'!A:E,4,FALSE)/100</f>
        <v>0.28100000000000003</v>
      </c>
      <c r="AD321" s="88">
        <f t="shared" si="187"/>
        <v>40</v>
      </c>
      <c r="AE321" s="89" t="str">
        <f t="shared" si="170"/>
        <v/>
      </c>
      <c r="AF321" s="88" t="str">
        <f t="shared" si="181"/>
        <v/>
      </c>
      <c r="AG321" s="89" t="str">
        <f t="shared" si="171"/>
        <v/>
      </c>
      <c r="AH321" s="88" t="str">
        <f t="shared" si="182"/>
        <v/>
      </c>
      <c r="AJ321" s="62">
        <f t="shared" si="183"/>
        <v>385</v>
      </c>
      <c r="AK321" s="59">
        <f t="shared" si="184"/>
        <v>95</v>
      </c>
      <c r="AM321" s="42" t="s">
        <v>169</v>
      </c>
      <c r="AN321" s="43" t="s">
        <v>185</v>
      </c>
      <c r="AO321" s="44">
        <v>12467</v>
      </c>
      <c r="AP321" s="44">
        <v>107200</v>
      </c>
      <c r="AQ321" s="40">
        <f t="shared" si="185"/>
        <v>0.11629664179104478</v>
      </c>
      <c r="AR321" s="46">
        <f t="shared" si="186"/>
        <v>49</v>
      </c>
      <c r="AS321" s="47" t="str">
        <f t="shared" si="172"/>
        <v/>
      </c>
      <c r="AT321" s="46" t="str">
        <f t="shared" si="173"/>
        <v/>
      </c>
      <c r="AU321" s="47" t="str">
        <f t="shared" si="174"/>
        <v/>
      </c>
      <c r="AV321" s="46" t="str">
        <f t="shared" si="175"/>
        <v/>
      </c>
      <c r="AX321" s="116" t="s">
        <v>185</v>
      </c>
      <c r="AY321" s="97">
        <v>108300</v>
      </c>
      <c r="AZ321" s="98">
        <v>100</v>
      </c>
      <c r="BA321" s="97">
        <v>69500</v>
      </c>
      <c r="BB321" s="98">
        <v>64.099999999999994</v>
      </c>
      <c r="BC321" s="187" t="b">
        <f t="shared" si="176"/>
        <v>1</v>
      </c>
    </row>
    <row r="322" spans="1:55" x14ac:dyDescent="0.2">
      <c r="A322" s="2" t="s">
        <v>1002</v>
      </c>
      <c r="B322" s="2" t="str">
        <f>VLOOKUP(A322,'Auth Info'!A:B,2,FALSE)</f>
        <v>South Somerset</v>
      </c>
      <c r="C322" s="14" t="str">
        <f>VLOOKUP($A322,'Auth Info'!$A:$G,3,FALSE)</f>
        <v>Somerset</v>
      </c>
      <c r="D322" s="121" t="str">
        <f>VLOOKUP($A322,'Auth Info'!$A:$G,4,FALSE)</f>
        <v>Rural-50</v>
      </c>
      <c r="E322" s="121" t="str">
        <f>VLOOKUP($A322,'Auth Info'!$A:$G,5,FALSE)</f>
        <v>Predominantly Rural</v>
      </c>
      <c r="F322" s="14" t="str">
        <f>VLOOKUP($A322,'Auth Info'!$A:$G,6,FALSE)</f>
        <v>District</v>
      </c>
      <c r="G322" s="14" t="str">
        <f>VLOOKUP($A322,'Auth Info'!$A:$G,7,FALSE)</f>
        <v>Lower</v>
      </c>
      <c r="H322" s="65">
        <f>VLOOKUP(A322,'1'!F:H,2,FALSE)</f>
        <v>467.2</v>
      </c>
      <c r="I322" s="66">
        <f t="shared" si="177"/>
        <v>100</v>
      </c>
      <c r="J322" s="67" t="str">
        <f t="shared" si="158"/>
        <v/>
      </c>
      <c r="K322" s="66" t="str">
        <f t="shared" si="159"/>
        <v/>
      </c>
      <c r="L322" s="67" t="str">
        <f t="shared" si="160"/>
        <v/>
      </c>
      <c r="M322" s="66" t="str">
        <f t="shared" si="161"/>
        <v/>
      </c>
      <c r="N322" s="60"/>
      <c r="O322" s="189">
        <f t="shared" si="178"/>
        <v>0.6</v>
      </c>
      <c r="P322" s="74">
        <f t="shared" si="179"/>
        <v>27</v>
      </c>
      <c r="Q322" s="75" t="str">
        <f t="shared" si="162"/>
        <v/>
      </c>
      <c r="R322" s="74" t="str">
        <f t="shared" si="163"/>
        <v/>
      </c>
      <c r="S322" s="75" t="str">
        <f t="shared" si="164"/>
        <v/>
      </c>
      <c r="T322" s="74" t="str">
        <f t="shared" si="165"/>
        <v/>
      </c>
      <c r="U322" s="60"/>
      <c r="V322" s="80">
        <f>VLOOKUP(A322,'3'!A:C,3,FALSE)/100</f>
        <v>1.9E-2</v>
      </c>
      <c r="W322" s="81">
        <f t="shared" si="180"/>
        <v>151</v>
      </c>
      <c r="X322" s="82" t="str">
        <f t="shared" si="166"/>
        <v/>
      </c>
      <c r="Y322" s="81" t="str">
        <f t="shared" si="167"/>
        <v/>
      </c>
      <c r="Z322" s="82" t="str">
        <f t="shared" si="168"/>
        <v/>
      </c>
      <c r="AA322" s="81" t="str">
        <f t="shared" si="169"/>
        <v/>
      </c>
      <c r="AB322" s="60"/>
      <c r="AC322" s="87">
        <f>VLOOKUP(A322,'4'!A:E,4,FALSE)/100</f>
        <v>0.17899999999999999</v>
      </c>
      <c r="AD322" s="88">
        <f t="shared" si="187"/>
        <v>170</v>
      </c>
      <c r="AE322" s="89" t="str">
        <f t="shared" si="170"/>
        <v/>
      </c>
      <c r="AF322" s="88" t="str">
        <f t="shared" si="181"/>
        <v/>
      </c>
      <c r="AG322" s="89" t="str">
        <f t="shared" si="171"/>
        <v/>
      </c>
      <c r="AH322" s="88" t="str">
        <f t="shared" si="182"/>
        <v/>
      </c>
      <c r="AJ322" s="62">
        <f t="shared" si="183"/>
        <v>353</v>
      </c>
      <c r="AK322" s="59">
        <f t="shared" si="184"/>
        <v>79</v>
      </c>
      <c r="AM322" s="42" t="s">
        <v>169</v>
      </c>
      <c r="AN322" s="43" t="s">
        <v>368</v>
      </c>
      <c r="AO322" s="44">
        <v>17001</v>
      </c>
      <c r="AP322" s="44">
        <v>158700</v>
      </c>
      <c r="AQ322" s="40">
        <f t="shared" si="185"/>
        <v>0.10712665406427221</v>
      </c>
      <c r="AR322" s="46">
        <f t="shared" si="186"/>
        <v>75</v>
      </c>
      <c r="AS322" s="47" t="str">
        <f t="shared" si="172"/>
        <v/>
      </c>
      <c r="AT322" s="46" t="str">
        <f t="shared" si="173"/>
        <v/>
      </c>
      <c r="AU322" s="47" t="str">
        <f t="shared" si="174"/>
        <v/>
      </c>
      <c r="AV322" s="46" t="str">
        <f t="shared" si="175"/>
        <v/>
      </c>
      <c r="AX322" s="116" t="s">
        <v>368</v>
      </c>
      <c r="AY322" s="97">
        <v>158600</v>
      </c>
      <c r="AZ322" s="98">
        <v>100</v>
      </c>
      <c r="BA322" s="97">
        <v>95100</v>
      </c>
      <c r="BB322" s="98">
        <v>60</v>
      </c>
      <c r="BC322" s="187" t="b">
        <f t="shared" si="176"/>
        <v>1</v>
      </c>
    </row>
    <row r="323" spans="1:55" x14ac:dyDescent="0.2">
      <c r="A323" s="2" t="s">
        <v>1003</v>
      </c>
      <c r="B323" s="2" t="str">
        <f>VLOOKUP(A323,'Auth Info'!A:B,2,FALSE)</f>
        <v>South Staffordshire</v>
      </c>
      <c r="C323" s="14" t="str">
        <f>VLOOKUP($A323,'Auth Info'!$A:$G,3,FALSE)</f>
        <v>Staffordshire</v>
      </c>
      <c r="D323" s="121" t="str">
        <f>VLOOKUP($A323,'Auth Info'!$A:$G,4,FALSE)</f>
        <v>Significant Rural</v>
      </c>
      <c r="E323" s="121" t="str">
        <f>VLOOKUP($A323,'Auth Info'!$A:$G,5,FALSE)</f>
        <v>U</v>
      </c>
      <c r="F323" s="14" t="str">
        <f>VLOOKUP($A323,'Auth Info'!$A:$G,6,FALSE)</f>
        <v>District</v>
      </c>
      <c r="G323" s="14" t="str">
        <f>VLOOKUP($A323,'Auth Info'!$A:$G,7,FALSE)</f>
        <v>Lower</v>
      </c>
      <c r="H323" s="65">
        <f>VLOOKUP(A323,'1'!F:H,2,FALSE)</f>
        <v>463</v>
      </c>
      <c r="I323" s="66">
        <f t="shared" si="177"/>
        <v>91</v>
      </c>
      <c r="J323" s="67" t="str">
        <f t="shared" si="158"/>
        <v/>
      </c>
      <c r="K323" s="66" t="str">
        <f t="shared" si="159"/>
        <v/>
      </c>
      <c r="L323" s="67" t="str">
        <f t="shared" si="160"/>
        <v/>
      </c>
      <c r="M323" s="66" t="str">
        <f t="shared" si="161"/>
        <v/>
      </c>
      <c r="N323" s="60"/>
      <c r="O323" s="189">
        <f t="shared" si="178"/>
        <v>0.626</v>
      </c>
      <c r="P323" s="74">
        <f t="shared" si="179"/>
        <v>94</v>
      </c>
      <c r="Q323" s="75" t="str">
        <f t="shared" si="162"/>
        <v/>
      </c>
      <c r="R323" s="74" t="str">
        <f t="shared" si="163"/>
        <v/>
      </c>
      <c r="S323" s="75" t="str">
        <f t="shared" si="164"/>
        <v/>
      </c>
      <c r="T323" s="74" t="str">
        <f t="shared" si="165"/>
        <v/>
      </c>
      <c r="U323" s="60"/>
      <c r="V323" s="80">
        <f>VLOOKUP(A323,'3'!A:C,3,FALSE)/100</f>
        <v>2.6000000000000002E-2</v>
      </c>
      <c r="W323" s="81">
        <f t="shared" si="180"/>
        <v>86</v>
      </c>
      <c r="X323" s="82" t="str">
        <f t="shared" si="166"/>
        <v/>
      </c>
      <c r="Y323" s="81" t="str">
        <f t="shared" si="167"/>
        <v/>
      </c>
      <c r="Z323" s="82" t="str">
        <f t="shared" si="168"/>
        <v/>
      </c>
      <c r="AA323" s="81" t="str">
        <f t="shared" si="169"/>
        <v/>
      </c>
      <c r="AB323" s="60"/>
      <c r="AC323" s="87">
        <f>VLOOKUP(A323,'4'!A:E,4,FALSE)/100</f>
        <v>0.248</v>
      </c>
      <c r="AD323" s="88">
        <f t="shared" si="187"/>
        <v>72</v>
      </c>
      <c r="AE323" s="89" t="str">
        <f t="shared" si="170"/>
        <v/>
      </c>
      <c r="AF323" s="88" t="str">
        <f t="shared" si="181"/>
        <v/>
      </c>
      <c r="AG323" s="89" t="str">
        <f t="shared" si="171"/>
        <v/>
      </c>
      <c r="AH323" s="88" t="str">
        <f t="shared" si="182"/>
        <v/>
      </c>
      <c r="AJ323" s="62">
        <f t="shared" si="183"/>
        <v>455</v>
      </c>
      <c r="AK323" s="59">
        <f t="shared" si="184"/>
        <v>132</v>
      </c>
      <c r="AM323" s="42" t="s">
        <v>169</v>
      </c>
      <c r="AN323" s="43" t="s">
        <v>235</v>
      </c>
      <c r="AO323" s="44">
        <v>7213</v>
      </c>
      <c r="AP323" s="44">
        <v>106400</v>
      </c>
      <c r="AQ323" s="40">
        <f t="shared" si="185"/>
        <v>6.7791353383458652E-2</v>
      </c>
      <c r="AR323" s="46">
        <f t="shared" si="186"/>
        <v>184</v>
      </c>
      <c r="AS323" s="47" t="str">
        <f t="shared" si="172"/>
        <v/>
      </c>
      <c r="AT323" s="46" t="str">
        <f t="shared" si="173"/>
        <v/>
      </c>
      <c r="AU323" s="47" t="str">
        <f t="shared" si="174"/>
        <v/>
      </c>
      <c r="AV323" s="46" t="str">
        <f t="shared" si="175"/>
        <v/>
      </c>
      <c r="AX323" s="116" t="s">
        <v>235</v>
      </c>
      <c r="AY323" s="97">
        <v>106600</v>
      </c>
      <c r="AZ323" s="98">
        <v>100</v>
      </c>
      <c r="BA323" s="97">
        <v>66800</v>
      </c>
      <c r="BB323" s="98">
        <v>62.6</v>
      </c>
      <c r="BC323" s="187" t="b">
        <f t="shared" si="176"/>
        <v>1</v>
      </c>
    </row>
    <row r="324" spans="1:55" x14ac:dyDescent="0.2">
      <c r="A324" s="2" t="s">
        <v>1013</v>
      </c>
      <c r="B324" s="2" t="str">
        <f>VLOOKUP(A324,'Auth Info'!A:B,2,FALSE)</f>
        <v>Spelthorne</v>
      </c>
      <c r="C324" s="14" t="str">
        <f>VLOOKUP($A324,'Auth Info'!$A:$G,3,FALSE)</f>
        <v>Surrey</v>
      </c>
      <c r="D324" s="121" t="str">
        <f>VLOOKUP($A324,'Auth Info'!$A:$G,4,FALSE)</f>
        <v>MU</v>
      </c>
      <c r="E324" s="121" t="str">
        <f>VLOOKUP($A324,'Auth Info'!$A:$G,5,FALSE)</f>
        <v>U</v>
      </c>
      <c r="F324" s="14" t="str">
        <f>VLOOKUP($A324,'Auth Info'!$A:$G,6,FALSE)</f>
        <v>District</v>
      </c>
      <c r="G324" s="14" t="str">
        <f>VLOOKUP($A324,'Auth Info'!$A:$G,7,FALSE)</f>
        <v>Lower</v>
      </c>
      <c r="H324" s="65">
        <f>VLOOKUP(A324,'1'!F:H,2,FALSE)</f>
        <v>591.5</v>
      </c>
      <c r="I324" s="66">
        <f t="shared" si="177"/>
        <v>191</v>
      </c>
      <c r="J324" s="67" t="str">
        <f t="shared" si="158"/>
        <v/>
      </c>
      <c r="K324" s="66" t="str">
        <f t="shared" si="159"/>
        <v/>
      </c>
      <c r="L324" s="67" t="str">
        <f t="shared" si="160"/>
        <v/>
      </c>
      <c r="M324" s="66" t="str">
        <f t="shared" si="161"/>
        <v/>
      </c>
      <c r="N324" s="60"/>
      <c r="O324" s="189">
        <f t="shared" si="178"/>
        <v>0.63900000000000001</v>
      </c>
      <c r="P324" s="74">
        <f t="shared" si="179"/>
        <v>138</v>
      </c>
      <c r="Q324" s="75" t="str">
        <f t="shared" si="162"/>
        <v/>
      </c>
      <c r="R324" s="74" t="str">
        <f t="shared" si="163"/>
        <v/>
      </c>
      <c r="S324" s="75" t="str">
        <f t="shared" si="164"/>
        <v/>
      </c>
      <c r="T324" s="74" t="str">
        <f t="shared" si="165"/>
        <v/>
      </c>
      <c r="U324" s="60"/>
      <c r="V324" s="80">
        <f>VLOOKUP(A324,'3'!A:C,3,FALSE)/100</f>
        <v>2.2000000000000002E-2</v>
      </c>
      <c r="W324" s="81">
        <f t="shared" si="180"/>
        <v>118</v>
      </c>
      <c r="X324" s="82" t="str">
        <f t="shared" si="166"/>
        <v/>
      </c>
      <c r="Y324" s="81" t="str">
        <f t="shared" si="167"/>
        <v/>
      </c>
      <c r="Z324" s="82" t="str">
        <f t="shared" si="168"/>
        <v/>
      </c>
      <c r="AA324" s="81" t="str">
        <f t="shared" si="169"/>
        <v/>
      </c>
      <c r="AB324" s="60"/>
      <c r="AC324" s="87">
        <f>VLOOKUP(A324,'4'!A:E,4,FALSE)/100</f>
        <v>0.183</v>
      </c>
      <c r="AD324" s="88">
        <f t="shared" si="187"/>
        <v>166</v>
      </c>
      <c r="AE324" s="89" t="str">
        <f t="shared" si="170"/>
        <v/>
      </c>
      <c r="AF324" s="88" t="str">
        <f t="shared" si="181"/>
        <v/>
      </c>
      <c r="AG324" s="89" t="str">
        <f t="shared" si="171"/>
        <v/>
      </c>
      <c r="AH324" s="88" t="str">
        <f t="shared" si="182"/>
        <v/>
      </c>
      <c r="AJ324" s="62">
        <f t="shared" si="183"/>
        <v>626</v>
      </c>
      <c r="AK324" s="59">
        <f t="shared" si="184"/>
        <v>197</v>
      </c>
      <c r="AM324" s="42" t="s">
        <v>169</v>
      </c>
      <c r="AN324" s="43" t="s">
        <v>334</v>
      </c>
      <c r="AO324" s="44">
        <v>6443</v>
      </c>
      <c r="AP324" s="44">
        <v>91200</v>
      </c>
      <c r="AQ324" s="40">
        <f t="shared" si="185"/>
        <v>7.0646929824561402E-2</v>
      </c>
      <c r="AR324" s="46">
        <f t="shared" si="186"/>
        <v>179</v>
      </c>
      <c r="AS324" s="47" t="str">
        <f t="shared" si="172"/>
        <v/>
      </c>
      <c r="AT324" s="46" t="str">
        <f t="shared" si="173"/>
        <v/>
      </c>
      <c r="AU324" s="47" t="str">
        <f t="shared" si="174"/>
        <v/>
      </c>
      <c r="AV324" s="46" t="str">
        <f t="shared" si="175"/>
        <v/>
      </c>
      <c r="AX324" s="116" t="s">
        <v>334</v>
      </c>
      <c r="AY324" s="97">
        <v>93500</v>
      </c>
      <c r="AZ324" s="98">
        <v>100</v>
      </c>
      <c r="BA324" s="97">
        <v>59700</v>
      </c>
      <c r="BB324" s="98">
        <v>63.9</v>
      </c>
      <c r="BC324" s="187" t="b">
        <f t="shared" si="176"/>
        <v>1</v>
      </c>
    </row>
    <row r="325" spans="1:55" x14ac:dyDescent="0.2">
      <c r="A325" s="2" t="s">
        <v>1014</v>
      </c>
      <c r="B325" s="2" t="str">
        <f>VLOOKUP(A325,'Auth Info'!A:B,2,FALSE)</f>
        <v>St Albans</v>
      </c>
      <c r="C325" s="14" t="str">
        <f>VLOOKUP($A325,'Auth Info'!$A:$G,3,FALSE)</f>
        <v>Hertfordshire</v>
      </c>
      <c r="D325" s="121" t="str">
        <f>VLOOKUP($A325,'Auth Info'!$A:$G,4,FALSE)</f>
        <v>Significant Rural</v>
      </c>
      <c r="E325" s="121" t="str">
        <f>VLOOKUP($A325,'Auth Info'!$A:$G,5,FALSE)</f>
        <v>U</v>
      </c>
      <c r="F325" s="14" t="str">
        <f>VLOOKUP($A325,'Auth Info'!$A:$G,6,FALSE)</f>
        <v>District</v>
      </c>
      <c r="G325" s="14" t="str">
        <f>VLOOKUP($A325,'Auth Info'!$A:$G,7,FALSE)</f>
        <v>Lower</v>
      </c>
      <c r="H325" s="65">
        <f>VLOOKUP(A325,'1'!F:H,2,FALSE)</f>
        <v>509.7</v>
      </c>
      <c r="I325" s="66">
        <f t="shared" si="177"/>
        <v>153</v>
      </c>
      <c r="J325" s="67" t="str">
        <f t="shared" si="158"/>
        <v/>
      </c>
      <c r="K325" s="66" t="str">
        <f t="shared" si="159"/>
        <v/>
      </c>
      <c r="L325" s="67" t="str">
        <f t="shared" si="160"/>
        <v/>
      </c>
      <c r="M325" s="66" t="str">
        <f t="shared" si="161"/>
        <v/>
      </c>
      <c r="N325" s="60"/>
      <c r="O325" s="189">
        <f t="shared" si="178"/>
        <v>0.63500000000000001</v>
      </c>
      <c r="P325" s="74">
        <f t="shared" si="179"/>
        <v>119</v>
      </c>
      <c r="Q325" s="75" t="str">
        <f t="shared" si="162"/>
        <v/>
      </c>
      <c r="R325" s="74" t="str">
        <f t="shared" si="163"/>
        <v/>
      </c>
      <c r="S325" s="75" t="str">
        <f t="shared" si="164"/>
        <v/>
      </c>
      <c r="T325" s="74" t="str">
        <f t="shared" si="165"/>
        <v/>
      </c>
      <c r="U325" s="60"/>
      <c r="V325" s="80">
        <f>VLOOKUP(A325,'3'!A:C,3,FALSE)/100</f>
        <v>1.7000000000000001E-2</v>
      </c>
      <c r="W325" s="81">
        <f t="shared" si="180"/>
        <v>172</v>
      </c>
      <c r="X325" s="82" t="str">
        <f t="shared" si="166"/>
        <v/>
      </c>
      <c r="Y325" s="81" t="str">
        <f t="shared" si="167"/>
        <v/>
      </c>
      <c r="Z325" s="82" t="str">
        <f t="shared" si="168"/>
        <v/>
      </c>
      <c r="AA325" s="81" t="str">
        <f t="shared" si="169"/>
        <v/>
      </c>
      <c r="AB325" s="60"/>
      <c r="AC325" s="87">
        <f>VLOOKUP(A325,'4'!A:E,4,FALSE)/100</f>
        <v>0.24</v>
      </c>
      <c r="AD325" s="88">
        <f t="shared" si="187"/>
        <v>84</v>
      </c>
      <c r="AE325" s="89" t="str">
        <f t="shared" si="170"/>
        <v/>
      </c>
      <c r="AF325" s="88" t="str">
        <f t="shared" si="181"/>
        <v/>
      </c>
      <c r="AG325" s="89" t="str">
        <f t="shared" si="171"/>
        <v/>
      </c>
      <c r="AH325" s="88" t="str">
        <f t="shared" si="182"/>
        <v/>
      </c>
      <c r="AJ325" s="62">
        <f t="shared" si="183"/>
        <v>495</v>
      </c>
      <c r="AK325" s="59">
        <f t="shared" si="184"/>
        <v>154</v>
      </c>
      <c r="AM325" s="42" t="s">
        <v>169</v>
      </c>
      <c r="AN325" s="43" t="s">
        <v>272</v>
      </c>
      <c r="AO325" s="44">
        <v>15410</v>
      </c>
      <c r="AP325" s="44">
        <v>133700</v>
      </c>
      <c r="AQ325" s="40">
        <f t="shared" si="185"/>
        <v>0.11525804038893044</v>
      </c>
      <c r="AR325" s="46">
        <f t="shared" si="186"/>
        <v>51</v>
      </c>
      <c r="AS325" s="47" t="str">
        <f t="shared" si="172"/>
        <v/>
      </c>
      <c r="AT325" s="46" t="str">
        <f t="shared" si="173"/>
        <v/>
      </c>
      <c r="AU325" s="47" t="str">
        <f t="shared" si="174"/>
        <v/>
      </c>
      <c r="AV325" s="46" t="str">
        <f t="shared" si="175"/>
        <v/>
      </c>
      <c r="AX325" s="116" t="s">
        <v>272</v>
      </c>
      <c r="AY325" s="97">
        <v>138800</v>
      </c>
      <c r="AZ325" s="98">
        <v>100</v>
      </c>
      <c r="BA325" s="97">
        <v>88100</v>
      </c>
      <c r="BB325" s="98">
        <v>63.5</v>
      </c>
      <c r="BC325" s="187" t="b">
        <f t="shared" si="176"/>
        <v>1</v>
      </c>
    </row>
    <row r="326" spans="1:55" x14ac:dyDescent="0.2">
      <c r="A326" s="2" t="s">
        <v>1015</v>
      </c>
      <c r="B326" s="2" t="str">
        <f>VLOOKUP(A326,'Auth Info'!A:B,2,FALSE)</f>
        <v>St Edmundsbury</v>
      </c>
      <c r="C326" s="14" t="str">
        <f>VLOOKUP($A326,'Auth Info'!$A:$G,3,FALSE)</f>
        <v>Suffolk</v>
      </c>
      <c r="D326" s="121" t="str">
        <f>VLOOKUP($A326,'Auth Info'!$A:$G,4,FALSE)</f>
        <v>Rural-50</v>
      </c>
      <c r="E326" s="121" t="str">
        <f>VLOOKUP($A326,'Auth Info'!$A:$G,5,FALSE)</f>
        <v>Predominantly Rural</v>
      </c>
      <c r="F326" s="14" t="str">
        <f>VLOOKUP($A326,'Auth Info'!$A:$G,6,FALSE)</f>
        <v>District</v>
      </c>
      <c r="G326" s="14" t="str">
        <f>VLOOKUP($A326,'Auth Info'!$A:$G,7,FALSE)</f>
        <v>Lower</v>
      </c>
      <c r="H326" s="65">
        <f>VLOOKUP(A326,'1'!F:H,2,FALSE)</f>
        <v>455</v>
      </c>
      <c r="I326" s="66">
        <f t="shared" si="177"/>
        <v>81</v>
      </c>
      <c r="J326" s="67" t="str">
        <f t="shared" si="158"/>
        <v/>
      </c>
      <c r="K326" s="66" t="str">
        <f t="shared" si="159"/>
        <v/>
      </c>
      <c r="L326" s="67" t="str">
        <f t="shared" si="160"/>
        <v/>
      </c>
      <c r="M326" s="66" t="str">
        <f t="shared" si="161"/>
        <v/>
      </c>
      <c r="N326" s="60"/>
      <c r="O326" s="189">
        <f t="shared" si="178"/>
        <v>0.621</v>
      </c>
      <c r="P326" s="74">
        <f t="shared" si="179"/>
        <v>80</v>
      </c>
      <c r="Q326" s="75" t="str">
        <f t="shared" si="162"/>
        <v/>
      </c>
      <c r="R326" s="74" t="str">
        <f t="shared" si="163"/>
        <v/>
      </c>
      <c r="S326" s="75" t="str">
        <f t="shared" si="164"/>
        <v/>
      </c>
      <c r="T326" s="74" t="str">
        <f t="shared" si="165"/>
        <v/>
      </c>
      <c r="U326" s="60"/>
      <c r="V326" s="80">
        <f>VLOOKUP(A326,'3'!A:C,3,FALSE)/100</f>
        <v>2.4E-2</v>
      </c>
      <c r="W326" s="81">
        <f t="shared" si="180"/>
        <v>99</v>
      </c>
      <c r="X326" s="82" t="str">
        <f t="shared" si="166"/>
        <v/>
      </c>
      <c r="Y326" s="81" t="str">
        <f t="shared" si="167"/>
        <v/>
      </c>
      <c r="Z326" s="82" t="str">
        <f t="shared" si="168"/>
        <v/>
      </c>
      <c r="AA326" s="81" t="str">
        <f t="shared" si="169"/>
        <v/>
      </c>
      <c r="AB326" s="60"/>
      <c r="AC326" s="87">
        <f>VLOOKUP(A326,'4'!A:E,4,FALSE)/100</f>
        <v>0.26600000000000001</v>
      </c>
      <c r="AD326" s="88">
        <f t="shared" si="187"/>
        <v>55</v>
      </c>
      <c r="AE326" s="89" t="str">
        <f t="shared" si="170"/>
        <v/>
      </c>
      <c r="AF326" s="88" t="str">
        <f t="shared" si="181"/>
        <v/>
      </c>
      <c r="AG326" s="89" t="str">
        <f t="shared" si="171"/>
        <v/>
      </c>
      <c r="AH326" s="88" t="str">
        <f t="shared" si="182"/>
        <v/>
      </c>
      <c r="AJ326" s="62">
        <f t="shared" si="183"/>
        <v>286</v>
      </c>
      <c r="AK326" s="59">
        <f t="shared" si="184"/>
        <v>42</v>
      </c>
      <c r="AM326" s="42" t="s">
        <v>169</v>
      </c>
      <c r="AN326" s="43" t="s">
        <v>288</v>
      </c>
      <c r="AO326" s="44">
        <v>14660</v>
      </c>
      <c r="AP326" s="44">
        <v>103700</v>
      </c>
      <c r="AQ326" s="40">
        <f t="shared" si="185"/>
        <v>0.14136933461909354</v>
      </c>
      <c r="AR326" s="46">
        <f t="shared" si="186"/>
        <v>26</v>
      </c>
      <c r="AS326" s="47" t="str">
        <f t="shared" si="172"/>
        <v/>
      </c>
      <c r="AT326" s="46" t="str">
        <f t="shared" si="173"/>
        <v/>
      </c>
      <c r="AU326" s="47" t="str">
        <f t="shared" si="174"/>
        <v/>
      </c>
      <c r="AV326" s="46" t="str">
        <f t="shared" si="175"/>
        <v/>
      </c>
      <c r="AX326" s="116" t="s">
        <v>288</v>
      </c>
      <c r="AY326" s="97">
        <v>104500</v>
      </c>
      <c r="AZ326" s="98">
        <v>100</v>
      </c>
      <c r="BA326" s="97">
        <v>64900</v>
      </c>
      <c r="BB326" s="98">
        <v>62.1</v>
      </c>
      <c r="BC326" s="187" t="b">
        <f t="shared" si="176"/>
        <v>1</v>
      </c>
    </row>
    <row r="327" spans="1:55" x14ac:dyDescent="0.2">
      <c r="A327" s="2" t="s">
        <v>1018</v>
      </c>
      <c r="B327" s="2" t="str">
        <f>VLOOKUP(A327,'Auth Info'!A:B,2,FALSE)</f>
        <v>Stafford</v>
      </c>
      <c r="C327" s="14" t="str">
        <f>VLOOKUP($A327,'Auth Info'!$A:$G,3,FALSE)</f>
        <v>Staffordshire</v>
      </c>
      <c r="D327" s="121" t="str">
        <f>VLOOKUP($A327,'Auth Info'!$A:$G,4,FALSE)</f>
        <v>Significant Rural</v>
      </c>
      <c r="E327" s="121" t="str">
        <f>VLOOKUP($A327,'Auth Info'!$A:$G,5,FALSE)</f>
        <v>U</v>
      </c>
      <c r="F327" s="14" t="str">
        <f>VLOOKUP($A327,'Auth Info'!$A:$G,6,FALSE)</f>
        <v>District</v>
      </c>
      <c r="G327" s="14" t="str">
        <f>VLOOKUP($A327,'Auth Info'!$A:$G,7,FALSE)</f>
        <v>Lower</v>
      </c>
      <c r="H327" s="65">
        <f>VLOOKUP(A327,'1'!F:H,2,FALSE)</f>
        <v>502.7</v>
      </c>
      <c r="I327" s="66">
        <f t="shared" si="177"/>
        <v>148</v>
      </c>
      <c r="J327" s="67" t="str">
        <f t="shared" si="158"/>
        <v/>
      </c>
      <c r="K327" s="66" t="str">
        <f t="shared" si="159"/>
        <v/>
      </c>
      <c r="L327" s="67" t="str">
        <f t="shared" si="160"/>
        <v/>
      </c>
      <c r="M327" s="66" t="str">
        <f t="shared" si="161"/>
        <v/>
      </c>
      <c r="N327" s="60"/>
      <c r="O327" s="189">
        <f t="shared" si="178"/>
        <v>0.63600000000000001</v>
      </c>
      <c r="P327" s="74">
        <f t="shared" si="179"/>
        <v>126</v>
      </c>
      <c r="Q327" s="75" t="str">
        <f t="shared" si="162"/>
        <v/>
      </c>
      <c r="R327" s="74" t="str">
        <f t="shared" si="163"/>
        <v/>
      </c>
      <c r="S327" s="75" t="str">
        <f t="shared" si="164"/>
        <v/>
      </c>
      <c r="T327" s="74" t="str">
        <f t="shared" si="165"/>
        <v/>
      </c>
      <c r="U327" s="60"/>
      <c r="V327" s="80">
        <f>VLOOKUP(A327,'3'!A:C,3,FALSE)/100</f>
        <v>2.4E-2</v>
      </c>
      <c r="W327" s="81">
        <f t="shared" si="180"/>
        <v>99</v>
      </c>
      <c r="X327" s="82" t="str">
        <f t="shared" si="166"/>
        <v/>
      </c>
      <c r="Y327" s="81" t="str">
        <f t="shared" si="167"/>
        <v/>
      </c>
      <c r="Z327" s="82" t="str">
        <f t="shared" si="168"/>
        <v/>
      </c>
      <c r="AA327" s="81" t="str">
        <f t="shared" si="169"/>
        <v/>
      </c>
      <c r="AB327" s="60"/>
      <c r="AC327" s="87">
        <f>VLOOKUP(A327,'4'!A:E,4,FALSE)/100</f>
        <v>0.24299999999999999</v>
      </c>
      <c r="AD327" s="88">
        <f t="shared" si="187"/>
        <v>77</v>
      </c>
      <c r="AE327" s="89" t="str">
        <f t="shared" si="170"/>
        <v/>
      </c>
      <c r="AF327" s="88" t="str">
        <f t="shared" si="181"/>
        <v/>
      </c>
      <c r="AG327" s="89" t="str">
        <f t="shared" si="171"/>
        <v/>
      </c>
      <c r="AH327" s="88" t="str">
        <f t="shared" si="182"/>
        <v/>
      </c>
      <c r="AJ327" s="62">
        <f t="shared" si="183"/>
        <v>381</v>
      </c>
      <c r="AK327" s="59">
        <f t="shared" si="184"/>
        <v>90</v>
      </c>
      <c r="AM327" s="42" t="s">
        <v>169</v>
      </c>
      <c r="AN327" s="43" t="s">
        <v>236</v>
      </c>
      <c r="AO327" s="44">
        <v>24051</v>
      </c>
      <c r="AP327" s="44">
        <v>124700</v>
      </c>
      <c r="AQ327" s="40">
        <f t="shared" si="185"/>
        <v>0.19287089013632719</v>
      </c>
      <c r="AR327" s="46">
        <f t="shared" si="186"/>
        <v>8</v>
      </c>
      <c r="AS327" s="47" t="str">
        <f t="shared" si="172"/>
        <v/>
      </c>
      <c r="AT327" s="46" t="str">
        <f t="shared" si="173"/>
        <v/>
      </c>
      <c r="AU327" s="47" t="str">
        <f t="shared" si="174"/>
        <v/>
      </c>
      <c r="AV327" s="46" t="str">
        <f t="shared" si="175"/>
        <v/>
      </c>
      <c r="AX327" s="116" t="s">
        <v>236</v>
      </c>
      <c r="AY327" s="97">
        <v>126000</v>
      </c>
      <c r="AZ327" s="98">
        <v>100</v>
      </c>
      <c r="BA327" s="97">
        <v>80100</v>
      </c>
      <c r="BB327" s="98">
        <v>63.6</v>
      </c>
      <c r="BC327" s="187" t="b">
        <f t="shared" si="176"/>
        <v>1</v>
      </c>
    </row>
    <row r="328" spans="1:55" x14ac:dyDescent="0.2">
      <c r="A328" s="2" t="s">
        <v>1020</v>
      </c>
      <c r="B328" s="2" t="str">
        <f>VLOOKUP(A328,'Auth Info'!A:B,2,FALSE)</f>
        <v>Staffordshire Moorlands</v>
      </c>
      <c r="C328" s="14" t="str">
        <f>VLOOKUP($A328,'Auth Info'!$A:$G,3,FALSE)</f>
        <v>Staffordshire</v>
      </c>
      <c r="D328" s="121" t="str">
        <f>VLOOKUP($A328,'Auth Info'!$A:$G,4,FALSE)</f>
        <v>Rural-50</v>
      </c>
      <c r="E328" s="121" t="str">
        <f>VLOOKUP($A328,'Auth Info'!$A:$G,5,FALSE)</f>
        <v>Predominantly Rural</v>
      </c>
      <c r="F328" s="14" t="str">
        <f>VLOOKUP($A328,'Auth Info'!$A:$G,6,FALSE)</f>
        <v>District</v>
      </c>
      <c r="G328" s="14" t="str">
        <f>VLOOKUP($A328,'Auth Info'!$A:$G,7,FALSE)</f>
        <v>Lower</v>
      </c>
      <c r="H328" s="65">
        <f>VLOOKUP(A328,'1'!F:H,2,FALSE)</f>
        <v>449.9</v>
      </c>
      <c r="I328" s="66">
        <f t="shared" si="177"/>
        <v>75</v>
      </c>
      <c r="J328" s="67" t="str">
        <f t="shared" si="158"/>
        <v/>
      </c>
      <c r="K328" s="66" t="str">
        <f t="shared" si="159"/>
        <v/>
      </c>
      <c r="L328" s="67" t="str">
        <f t="shared" si="160"/>
        <v/>
      </c>
      <c r="M328" s="66" t="str">
        <f t="shared" si="161"/>
        <v/>
      </c>
      <c r="N328" s="60"/>
      <c r="O328" s="189">
        <f t="shared" si="178"/>
        <v>0.622</v>
      </c>
      <c r="P328" s="74">
        <f t="shared" si="179"/>
        <v>84</v>
      </c>
      <c r="Q328" s="75" t="str">
        <f t="shared" si="162"/>
        <v/>
      </c>
      <c r="R328" s="74" t="str">
        <f t="shared" si="163"/>
        <v/>
      </c>
      <c r="S328" s="75" t="str">
        <f t="shared" si="164"/>
        <v/>
      </c>
      <c r="T328" s="74" t="str">
        <f t="shared" si="165"/>
        <v/>
      </c>
      <c r="U328" s="60"/>
      <c r="V328" s="80">
        <f>VLOOKUP(A328,'3'!A:C,3,FALSE)/100</f>
        <v>2.2000000000000002E-2</v>
      </c>
      <c r="W328" s="81">
        <f t="shared" si="180"/>
        <v>118</v>
      </c>
      <c r="X328" s="82" t="str">
        <f t="shared" si="166"/>
        <v/>
      </c>
      <c r="Y328" s="81" t="str">
        <f t="shared" si="167"/>
        <v/>
      </c>
      <c r="Z328" s="82" t="str">
        <f t="shared" si="168"/>
        <v/>
      </c>
      <c r="AA328" s="81" t="str">
        <f t="shared" si="169"/>
        <v/>
      </c>
      <c r="AB328" s="60"/>
      <c r="AC328" s="87">
        <f>VLOOKUP(A328,'4'!A:E,4,FALSE)/100</f>
        <v>0.20199999999999999</v>
      </c>
      <c r="AD328" s="88">
        <f t="shared" si="187"/>
        <v>145</v>
      </c>
      <c r="AE328" s="89" t="str">
        <f t="shared" si="170"/>
        <v/>
      </c>
      <c r="AF328" s="88" t="str">
        <f t="shared" si="181"/>
        <v/>
      </c>
      <c r="AG328" s="89" t="str">
        <f t="shared" si="171"/>
        <v/>
      </c>
      <c r="AH328" s="88" t="str">
        <f t="shared" si="182"/>
        <v/>
      </c>
      <c r="AJ328" s="62">
        <f t="shared" si="183"/>
        <v>445</v>
      </c>
      <c r="AK328" s="59">
        <f t="shared" si="184"/>
        <v>130</v>
      </c>
      <c r="AM328" s="42" t="s">
        <v>169</v>
      </c>
      <c r="AN328" s="43" t="s">
        <v>237</v>
      </c>
      <c r="AO328" s="44">
        <v>7215</v>
      </c>
      <c r="AP328" s="44">
        <v>95500</v>
      </c>
      <c r="AQ328" s="40">
        <f t="shared" si="185"/>
        <v>7.5549738219895288E-2</v>
      </c>
      <c r="AR328" s="46">
        <f t="shared" si="186"/>
        <v>168</v>
      </c>
      <c r="AS328" s="47" t="str">
        <f t="shared" si="172"/>
        <v/>
      </c>
      <c r="AT328" s="46" t="str">
        <f t="shared" si="173"/>
        <v/>
      </c>
      <c r="AU328" s="47" t="str">
        <f t="shared" si="174"/>
        <v/>
      </c>
      <c r="AV328" s="46" t="str">
        <f t="shared" si="175"/>
        <v/>
      </c>
      <c r="AX328" s="116" t="s">
        <v>237</v>
      </c>
      <c r="AY328" s="97">
        <v>95400</v>
      </c>
      <c r="AZ328" s="98">
        <v>100</v>
      </c>
      <c r="BA328" s="97">
        <v>59400</v>
      </c>
      <c r="BB328" s="98">
        <v>62.2</v>
      </c>
      <c r="BC328" s="187" t="b">
        <f t="shared" si="176"/>
        <v>1</v>
      </c>
    </row>
    <row r="329" spans="1:55" x14ac:dyDescent="0.2">
      <c r="A329" s="2" t="s">
        <v>1021</v>
      </c>
      <c r="B329" s="2" t="str">
        <f>VLOOKUP(A329,'Auth Info'!A:B,2,FALSE)</f>
        <v>Stevenage</v>
      </c>
      <c r="C329" s="14" t="str">
        <f>VLOOKUP($A329,'Auth Info'!$A:$G,3,FALSE)</f>
        <v>Hertfordshire</v>
      </c>
      <c r="D329" s="121" t="str">
        <f>VLOOKUP($A329,'Auth Info'!$A:$G,4,FALSE)</f>
        <v>OU</v>
      </c>
      <c r="E329" s="121" t="str">
        <f>VLOOKUP($A329,'Auth Info'!$A:$G,5,FALSE)</f>
        <v>U</v>
      </c>
      <c r="F329" s="14" t="str">
        <f>VLOOKUP($A329,'Auth Info'!$A:$G,6,FALSE)</f>
        <v>District</v>
      </c>
      <c r="G329" s="14" t="str">
        <f>VLOOKUP($A329,'Auth Info'!$A:$G,7,FALSE)</f>
        <v>Lower</v>
      </c>
      <c r="H329" s="65">
        <f>VLOOKUP(A329,'1'!F:H,2,FALSE)</f>
        <v>575.79999999999995</v>
      </c>
      <c r="I329" s="66">
        <f t="shared" si="177"/>
        <v>188</v>
      </c>
      <c r="J329" s="67" t="str">
        <f t="shared" si="158"/>
        <v/>
      </c>
      <c r="K329" s="66" t="str">
        <f t="shared" si="159"/>
        <v/>
      </c>
      <c r="L329" s="67" t="str">
        <f t="shared" si="160"/>
        <v/>
      </c>
      <c r="M329" s="66" t="str">
        <f t="shared" si="161"/>
        <v/>
      </c>
      <c r="N329" s="60"/>
      <c r="O329" s="189">
        <f t="shared" si="178"/>
        <v>0.65500000000000003</v>
      </c>
      <c r="P329" s="74">
        <f t="shared" si="179"/>
        <v>177</v>
      </c>
      <c r="Q329" s="75" t="str">
        <f t="shared" si="162"/>
        <v/>
      </c>
      <c r="R329" s="74" t="str">
        <f t="shared" si="163"/>
        <v/>
      </c>
      <c r="S329" s="75" t="str">
        <f t="shared" si="164"/>
        <v/>
      </c>
      <c r="T329" s="74" t="str">
        <f t="shared" si="165"/>
        <v/>
      </c>
      <c r="U329" s="60"/>
      <c r="V329" s="80">
        <f>VLOOKUP(A329,'3'!A:C,3,FALSE)/100</f>
        <v>3.9E-2</v>
      </c>
      <c r="W329" s="81">
        <f t="shared" si="180"/>
        <v>24</v>
      </c>
      <c r="X329" s="82" t="str">
        <f t="shared" si="166"/>
        <v/>
      </c>
      <c r="Y329" s="81" t="str">
        <f t="shared" si="167"/>
        <v/>
      </c>
      <c r="Z329" s="82" t="str">
        <f t="shared" si="168"/>
        <v/>
      </c>
      <c r="AA329" s="81" t="str">
        <f t="shared" si="169"/>
        <v/>
      </c>
      <c r="AB329" s="60"/>
      <c r="AC329" s="87">
        <f>VLOOKUP(A329,'4'!A:E,4,FALSE)/100</f>
        <v>0.20800000000000002</v>
      </c>
      <c r="AD329" s="88">
        <f t="shared" si="187"/>
        <v>134</v>
      </c>
      <c r="AE329" s="89" t="str">
        <f t="shared" si="170"/>
        <v/>
      </c>
      <c r="AF329" s="88" t="str">
        <f t="shared" si="181"/>
        <v/>
      </c>
      <c r="AG329" s="89" t="str">
        <f t="shared" si="171"/>
        <v/>
      </c>
      <c r="AH329" s="88" t="str">
        <f t="shared" si="182"/>
        <v/>
      </c>
      <c r="AJ329" s="62">
        <f t="shared" si="183"/>
        <v>424</v>
      </c>
      <c r="AK329" s="59">
        <f t="shared" si="184"/>
        <v>115</v>
      </c>
      <c r="AM329" s="42" t="s">
        <v>169</v>
      </c>
      <c r="AN329" s="43" t="s">
        <v>273</v>
      </c>
      <c r="AO329" s="44">
        <v>10255</v>
      </c>
      <c r="AP329" s="44">
        <v>80000</v>
      </c>
      <c r="AQ329" s="40">
        <f t="shared" si="185"/>
        <v>0.12818750000000001</v>
      </c>
      <c r="AR329" s="46">
        <f t="shared" si="186"/>
        <v>35</v>
      </c>
      <c r="AS329" s="47" t="str">
        <f t="shared" si="172"/>
        <v/>
      </c>
      <c r="AT329" s="46" t="str">
        <f t="shared" si="173"/>
        <v/>
      </c>
      <c r="AU329" s="47" t="str">
        <f t="shared" si="174"/>
        <v/>
      </c>
      <c r="AV329" s="46" t="str">
        <f t="shared" si="175"/>
        <v/>
      </c>
      <c r="AX329" s="116" t="s">
        <v>273</v>
      </c>
      <c r="AY329" s="97">
        <v>81800</v>
      </c>
      <c r="AZ329" s="98">
        <v>100</v>
      </c>
      <c r="BA329" s="97">
        <v>53600</v>
      </c>
      <c r="BB329" s="98">
        <v>65.5</v>
      </c>
      <c r="BC329" s="187" t="b">
        <f t="shared" si="176"/>
        <v>1</v>
      </c>
    </row>
    <row r="330" spans="1:55" x14ac:dyDescent="0.2">
      <c r="A330" s="2" t="s">
        <v>1030</v>
      </c>
      <c r="B330" s="2" t="str">
        <f>VLOOKUP(A330,'Auth Info'!A:B,2,FALSE)</f>
        <v>Stratford-on-Avon</v>
      </c>
      <c r="C330" s="14" t="str">
        <f>VLOOKUP($A330,'Auth Info'!$A:$G,3,FALSE)</f>
        <v>Warwickshire</v>
      </c>
      <c r="D330" s="121" t="str">
        <f>VLOOKUP($A330,'Auth Info'!$A:$G,4,FALSE)</f>
        <v>Rural-80</v>
      </c>
      <c r="E330" s="121" t="str">
        <f>VLOOKUP($A330,'Auth Info'!$A:$G,5,FALSE)</f>
        <v>Predominantly Rural</v>
      </c>
      <c r="F330" s="14" t="str">
        <f>VLOOKUP($A330,'Auth Info'!$A:$G,6,FALSE)</f>
        <v>District</v>
      </c>
      <c r="G330" s="14" t="str">
        <f>VLOOKUP($A330,'Auth Info'!$A:$G,7,FALSE)</f>
        <v>Lower</v>
      </c>
      <c r="H330" s="65">
        <f>VLOOKUP(A330,'1'!F:H,2,FALSE)</f>
        <v>489.1</v>
      </c>
      <c r="I330" s="66">
        <f t="shared" si="177"/>
        <v>133</v>
      </c>
      <c r="J330" s="67">
        <f t="shared" si="158"/>
        <v>489.1</v>
      </c>
      <c r="K330" s="66">
        <f t="shared" si="159"/>
        <v>40</v>
      </c>
      <c r="L330" s="67" t="str">
        <f t="shared" si="160"/>
        <v/>
      </c>
      <c r="M330" s="66" t="str">
        <f t="shared" si="161"/>
        <v/>
      </c>
      <c r="N330" s="60"/>
      <c r="O330" s="189">
        <f t="shared" si="178"/>
        <v>0.60599999999999998</v>
      </c>
      <c r="P330" s="74">
        <f t="shared" si="179"/>
        <v>38</v>
      </c>
      <c r="Q330" s="75">
        <f t="shared" si="162"/>
        <v>0.60599999999999998</v>
      </c>
      <c r="R330" s="74">
        <f t="shared" si="163"/>
        <v>17</v>
      </c>
      <c r="S330" s="75" t="str">
        <f t="shared" si="164"/>
        <v/>
      </c>
      <c r="T330" s="74" t="str">
        <f t="shared" si="165"/>
        <v/>
      </c>
      <c r="U330" s="60"/>
      <c r="V330" s="80">
        <f>VLOOKUP(A330,'3'!A:C,3,FALSE)/100</f>
        <v>1.6E-2</v>
      </c>
      <c r="W330" s="81">
        <f t="shared" si="180"/>
        <v>177</v>
      </c>
      <c r="X330" s="82">
        <f t="shared" si="166"/>
        <v>1.6E-2</v>
      </c>
      <c r="Y330" s="81">
        <f t="shared" si="167"/>
        <v>38</v>
      </c>
      <c r="Z330" s="82" t="str">
        <f t="shared" si="168"/>
        <v/>
      </c>
      <c r="AA330" s="81" t="str">
        <f t="shared" si="169"/>
        <v/>
      </c>
      <c r="AB330" s="60"/>
      <c r="AC330" s="87">
        <f>VLOOKUP(A330,'4'!A:E,4,FALSE)/100</f>
        <v>0.161</v>
      </c>
      <c r="AD330" s="88">
        <f t="shared" si="187"/>
        <v>183</v>
      </c>
      <c r="AE330" s="89">
        <f t="shared" si="170"/>
        <v>0.161</v>
      </c>
      <c r="AF330" s="88">
        <f t="shared" si="181"/>
        <v>46</v>
      </c>
      <c r="AG330" s="89" t="str">
        <f t="shared" si="171"/>
        <v/>
      </c>
      <c r="AH330" s="88" t="str">
        <f t="shared" si="182"/>
        <v/>
      </c>
      <c r="AJ330" s="62">
        <f t="shared" si="183"/>
        <v>440</v>
      </c>
      <c r="AK330" s="59">
        <f t="shared" si="184"/>
        <v>125</v>
      </c>
      <c r="AM330" s="42" t="s">
        <v>169</v>
      </c>
      <c r="AN330" s="43" t="s">
        <v>242</v>
      </c>
      <c r="AO330" s="44">
        <v>11591</v>
      </c>
      <c r="AP330" s="44">
        <v>118800</v>
      </c>
      <c r="AQ330" s="40">
        <f t="shared" si="185"/>
        <v>9.7567340067340066E-2</v>
      </c>
      <c r="AR330" s="46">
        <f t="shared" si="186"/>
        <v>92</v>
      </c>
      <c r="AS330" s="47">
        <f t="shared" si="172"/>
        <v>9.7567340067340066E-2</v>
      </c>
      <c r="AT330" s="46">
        <f t="shared" si="173"/>
        <v>13</v>
      </c>
      <c r="AU330" s="47" t="str">
        <f t="shared" si="174"/>
        <v/>
      </c>
      <c r="AV330" s="46" t="str">
        <f t="shared" si="175"/>
        <v/>
      </c>
      <c r="AX330" s="116" t="s">
        <v>242</v>
      </c>
      <c r="AY330" s="97">
        <v>119000</v>
      </c>
      <c r="AZ330" s="98">
        <v>100</v>
      </c>
      <c r="BA330" s="97">
        <v>72100</v>
      </c>
      <c r="BB330" s="98">
        <v>60.6</v>
      </c>
      <c r="BC330" s="187" t="b">
        <f t="shared" si="176"/>
        <v>1</v>
      </c>
    </row>
    <row r="331" spans="1:55" x14ac:dyDescent="0.2">
      <c r="A331" s="2" t="s">
        <v>1031</v>
      </c>
      <c r="B331" s="2" t="str">
        <f>VLOOKUP(A331,'Auth Info'!A:B,2,FALSE)</f>
        <v>Stroud</v>
      </c>
      <c r="C331" s="14" t="str">
        <f>VLOOKUP($A331,'Auth Info'!$A:$G,3,FALSE)</f>
        <v>Gloucestershire</v>
      </c>
      <c r="D331" s="121" t="str">
        <f>VLOOKUP($A331,'Auth Info'!$A:$G,4,FALSE)</f>
        <v>Rural-50</v>
      </c>
      <c r="E331" s="121" t="str">
        <f>VLOOKUP($A331,'Auth Info'!$A:$G,5,FALSE)</f>
        <v>Predominantly Rural</v>
      </c>
      <c r="F331" s="14" t="str">
        <f>VLOOKUP($A331,'Auth Info'!$A:$G,6,FALSE)</f>
        <v>District</v>
      </c>
      <c r="G331" s="14" t="str">
        <f>VLOOKUP($A331,'Auth Info'!$A:$G,7,FALSE)</f>
        <v>Lower</v>
      </c>
      <c r="H331" s="65">
        <f>VLOOKUP(A331,'1'!F:H,2,FALSE)</f>
        <v>463.5</v>
      </c>
      <c r="I331" s="66">
        <f t="shared" si="177"/>
        <v>92</v>
      </c>
      <c r="J331" s="67" t="str">
        <f t="shared" si="158"/>
        <v/>
      </c>
      <c r="K331" s="66" t="str">
        <f t="shared" si="159"/>
        <v/>
      </c>
      <c r="L331" s="67" t="str">
        <f t="shared" si="160"/>
        <v/>
      </c>
      <c r="M331" s="66" t="str">
        <f t="shared" si="161"/>
        <v/>
      </c>
      <c r="N331" s="60"/>
      <c r="O331" s="189">
        <f t="shared" si="178"/>
        <v>0.61699999999999999</v>
      </c>
      <c r="P331" s="74">
        <f t="shared" si="179"/>
        <v>68</v>
      </c>
      <c r="Q331" s="75" t="str">
        <f t="shared" si="162"/>
        <v/>
      </c>
      <c r="R331" s="74" t="str">
        <f t="shared" si="163"/>
        <v/>
      </c>
      <c r="S331" s="75" t="str">
        <f t="shared" si="164"/>
        <v/>
      </c>
      <c r="T331" s="74" t="str">
        <f t="shared" si="165"/>
        <v/>
      </c>
      <c r="U331" s="60"/>
      <c r="V331" s="80">
        <f>VLOOKUP(A331,'3'!A:C,3,FALSE)/100</f>
        <v>2.1000000000000001E-2</v>
      </c>
      <c r="W331" s="81">
        <f t="shared" si="180"/>
        <v>129</v>
      </c>
      <c r="X331" s="82" t="str">
        <f t="shared" si="166"/>
        <v/>
      </c>
      <c r="Y331" s="81" t="str">
        <f t="shared" si="167"/>
        <v/>
      </c>
      <c r="Z331" s="82" t="str">
        <f t="shared" si="168"/>
        <v/>
      </c>
      <c r="AA331" s="81" t="str">
        <f t="shared" si="169"/>
        <v/>
      </c>
      <c r="AB331" s="60"/>
      <c r="AC331" s="87">
        <f>VLOOKUP(A331,'4'!A:E,4,FALSE)/100</f>
        <v>0.215</v>
      </c>
      <c r="AD331" s="88">
        <f t="shared" si="187"/>
        <v>123</v>
      </c>
      <c r="AE331" s="89" t="str">
        <f t="shared" si="170"/>
        <v/>
      </c>
      <c r="AF331" s="88" t="str">
        <f t="shared" si="181"/>
        <v/>
      </c>
      <c r="AG331" s="89" t="str">
        <f t="shared" si="171"/>
        <v/>
      </c>
      <c r="AH331" s="88" t="str">
        <f t="shared" si="182"/>
        <v/>
      </c>
      <c r="AJ331" s="62">
        <f t="shared" si="183"/>
        <v>384</v>
      </c>
      <c r="AK331" s="59">
        <f t="shared" si="184"/>
        <v>93</v>
      </c>
      <c r="AM331" s="42" t="s">
        <v>169</v>
      </c>
      <c r="AN331" s="43" t="s">
        <v>364</v>
      </c>
      <c r="AO331" s="44">
        <v>10594</v>
      </c>
      <c r="AP331" s="44">
        <v>110700</v>
      </c>
      <c r="AQ331" s="40">
        <f t="shared" si="185"/>
        <v>9.5700090334236682E-2</v>
      </c>
      <c r="AR331" s="46">
        <f t="shared" si="186"/>
        <v>95</v>
      </c>
      <c r="AS331" s="47" t="str">
        <f t="shared" si="172"/>
        <v/>
      </c>
      <c r="AT331" s="46" t="str">
        <f t="shared" si="173"/>
        <v/>
      </c>
      <c r="AU331" s="47" t="str">
        <f t="shared" si="174"/>
        <v/>
      </c>
      <c r="AV331" s="46" t="str">
        <f t="shared" si="175"/>
        <v/>
      </c>
      <c r="AX331" s="116" t="s">
        <v>364</v>
      </c>
      <c r="AY331" s="97">
        <v>111700</v>
      </c>
      <c r="AZ331" s="98">
        <v>100</v>
      </c>
      <c r="BA331" s="97">
        <v>68900</v>
      </c>
      <c r="BB331" s="98">
        <v>61.7</v>
      </c>
      <c r="BC331" s="187" t="b">
        <f t="shared" si="176"/>
        <v>1</v>
      </c>
    </row>
    <row r="332" spans="1:55" x14ac:dyDescent="0.2">
      <c r="A332" s="2" t="s">
        <v>1033</v>
      </c>
      <c r="B332" s="2" t="str">
        <f>VLOOKUP(A332,'Auth Info'!A:B,2,FALSE)</f>
        <v>Suffolk Coastal</v>
      </c>
      <c r="C332" s="14" t="str">
        <f>VLOOKUP($A332,'Auth Info'!$A:$G,3,FALSE)</f>
        <v>Suffolk</v>
      </c>
      <c r="D332" s="121" t="str">
        <f>VLOOKUP($A332,'Auth Info'!$A:$G,4,FALSE)</f>
        <v>Rural-80</v>
      </c>
      <c r="E332" s="121" t="str">
        <f>VLOOKUP($A332,'Auth Info'!$A:$G,5,FALSE)</f>
        <v>Predominantly Rural</v>
      </c>
      <c r="F332" s="14" t="str">
        <f>VLOOKUP($A332,'Auth Info'!$A:$G,6,FALSE)</f>
        <v>District</v>
      </c>
      <c r="G332" s="14" t="str">
        <f>VLOOKUP($A332,'Auth Info'!$A:$G,7,FALSE)</f>
        <v>Lower</v>
      </c>
      <c r="H332" s="65">
        <f>VLOOKUP(A332,'1'!F:H,2,FALSE)</f>
        <v>535.5</v>
      </c>
      <c r="I332" s="66">
        <f t="shared" si="177"/>
        <v>174</v>
      </c>
      <c r="J332" s="67">
        <f t="shared" si="158"/>
        <v>535.5</v>
      </c>
      <c r="K332" s="66">
        <f t="shared" si="159"/>
        <v>48</v>
      </c>
      <c r="L332" s="67" t="str">
        <f t="shared" si="160"/>
        <v/>
      </c>
      <c r="M332" s="66" t="str">
        <f t="shared" si="161"/>
        <v/>
      </c>
      <c r="N332" s="60"/>
      <c r="O332" s="189">
        <f t="shared" si="178"/>
        <v>0.59399999999999997</v>
      </c>
      <c r="P332" s="74">
        <f t="shared" si="179"/>
        <v>18</v>
      </c>
      <c r="Q332" s="75">
        <f t="shared" si="162"/>
        <v>0.59399999999999997</v>
      </c>
      <c r="R332" s="74">
        <f t="shared" si="163"/>
        <v>8</v>
      </c>
      <c r="S332" s="75" t="str">
        <f t="shared" si="164"/>
        <v/>
      </c>
      <c r="T332" s="74" t="str">
        <f t="shared" si="165"/>
        <v/>
      </c>
      <c r="U332" s="60"/>
      <c r="V332" s="80">
        <f>VLOOKUP(A332,'3'!A:C,3,FALSE)/100</f>
        <v>1.9E-2</v>
      </c>
      <c r="W332" s="81">
        <f t="shared" si="180"/>
        <v>151</v>
      </c>
      <c r="X332" s="82">
        <f t="shared" si="166"/>
        <v>1.9E-2</v>
      </c>
      <c r="Y332" s="81">
        <f t="shared" si="167"/>
        <v>31</v>
      </c>
      <c r="Z332" s="82" t="str">
        <f t="shared" si="168"/>
        <v/>
      </c>
      <c r="AA332" s="81" t="str">
        <f t="shared" si="169"/>
        <v/>
      </c>
      <c r="AB332" s="60"/>
      <c r="AC332" s="87">
        <f>VLOOKUP(A332,'4'!A:E,4,FALSE)/100</f>
        <v>0.23300000000000001</v>
      </c>
      <c r="AD332" s="88">
        <f t="shared" si="187"/>
        <v>97</v>
      </c>
      <c r="AE332" s="89">
        <f t="shared" si="170"/>
        <v>0.23300000000000001</v>
      </c>
      <c r="AF332" s="88">
        <f t="shared" si="181"/>
        <v>22</v>
      </c>
      <c r="AG332" s="89" t="str">
        <f t="shared" si="171"/>
        <v/>
      </c>
      <c r="AH332" s="88" t="str">
        <f t="shared" si="182"/>
        <v/>
      </c>
      <c r="AJ332" s="62">
        <f t="shared" si="183"/>
        <v>491</v>
      </c>
      <c r="AK332" s="59">
        <f t="shared" si="184"/>
        <v>151</v>
      </c>
      <c r="AM332" s="42" t="s">
        <v>169</v>
      </c>
      <c r="AN332" s="43" t="s">
        <v>289</v>
      </c>
      <c r="AO332" s="44">
        <v>10301</v>
      </c>
      <c r="AP332" s="44">
        <v>125600</v>
      </c>
      <c r="AQ332" s="40">
        <f t="shared" si="185"/>
        <v>8.2014331210191083E-2</v>
      </c>
      <c r="AR332" s="46">
        <f t="shared" si="186"/>
        <v>148</v>
      </c>
      <c r="AS332" s="47">
        <f t="shared" si="172"/>
        <v>8.2014331210191083E-2</v>
      </c>
      <c r="AT332" s="46">
        <f t="shared" si="173"/>
        <v>28</v>
      </c>
      <c r="AU332" s="47" t="str">
        <f t="shared" si="174"/>
        <v/>
      </c>
      <c r="AV332" s="46" t="str">
        <f t="shared" si="175"/>
        <v/>
      </c>
      <c r="AX332" s="116" t="s">
        <v>289</v>
      </c>
      <c r="AY332" s="97">
        <v>124300</v>
      </c>
      <c r="AZ332" s="98">
        <v>100</v>
      </c>
      <c r="BA332" s="97">
        <v>73800</v>
      </c>
      <c r="BB332" s="98">
        <v>59.4</v>
      </c>
      <c r="BC332" s="187" t="b">
        <f t="shared" si="176"/>
        <v>1</v>
      </c>
    </row>
    <row r="333" spans="1:55" x14ac:dyDescent="0.2">
      <c r="A333" s="2" t="s">
        <v>1037</v>
      </c>
      <c r="B333" s="2" t="str">
        <f>VLOOKUP(A333,'Auth Info'!A:B,2,FALSE)</f>
        <v>Surrey Heath</v>
      </c>
      <c r="C333" s="14" t="str">
        <f>VLOOKUP($A333,'Auth Info'!$A:$G,3,FALSE)</f>
        <v>Surrey</v>
      </c>
      <c r="D333" s="121" t="str">
        <f>VLOOKUP($A333,'Auth Info'!$A:$G,4,FALSE)</f>
        <v>OU</v>
      </c>
      <c r="E333" s="121" t="str">
        <f>VLOOKUP($A333,'Auth Info'!$A:$G,5,FALSE)</f>
        <v>U</v>
      </c>
      <c r="F333" s="14" t="str">
        <f>VLOOKUP($A333,'Auth Info'!$A:$G,6,FALSE)</f>
        <v>District</v>
      </c>
      <c r="G333" s="14" t="str">
        <f>VLOOKUP($A333,'Auth Info'!$A:$G,7,FALSE)</f>
        <v>Lower</v>
      </c>
      <c r="H333" s="65">
        <f>VLOOKUP(A333,'1'!F:H,2,FALSE)</f>
        <v>550.4</v>
      </c>
      <c r="I333" s="66">
        <f t="shared" si="177"/>
        <v>178</v>
      </c>
      <c r="J333" s="67" t="str">
        <f t="shared" si="158"/>
        <v/>
      </c>
      <c r="K333" s="66" t="str">
        <f t="shared" si="159"/>
        <v/>
      </c>
      <c r="L333" s="67" t="str">
        <f t="shared" si="160"/>
        <v/>
      </c>
      <c r="M333" s="66" t="str">
        <f t="shared" si="161"/>
        <v/>
      </c>
      <c r="N333" s="60"/>
      <c r="O333" s="189">
        <f t="shared" si="178"/>
        <v>0.63500000000000001</v>
      </c>
      <c r="P333" s="74">
        <f t="shared" si="179"/>
        <v>119</v>
      </c>
      <c r="Q333" s="75" t="str">
        <f t="shared" si="162"/>
        <v/>
      </c>
      <c r="R333" s="74" t="str">
        <f t="shared" si="163"/>
        <v/>
      </c>
      <c r="S333" s="75" t="str">
        <f t="shared" si="164"/>
        <v/>
      </c>
      <c r="T333" s="74" t="str">
        <f t="shared" si="165"/>
        <v/>
      </c>
      <c r="U333" s="60"/>
      <c r="V333" s="80">
        <f>VLOOKUP(A333,'3'!A:C,3,FALSE)/100</f>
        <v>1.8000000000000002E-2</v>
      </c>
      <c r="W333" s="81">
        <f t="shared" si="180"/>
        <v>160</v>
      </c>
      <c r="X333" s="82" t="str">
        <f t="shared" si="166"/>
        <v/>
      </c>
      <c r="Y333" s="81" t="str">
        <f t="shared" si="167"/>
        <v/>
      </c>
      <c r="Z333" s="82" t="str">
        <f t="shared" si="168"/>
        <v/>
      </c>
      <c r="AA333" s="81" t="str">
        <f t="shared" si="169"/>
        <v/>
      </c>
      <c r="AB333" s="60"/>
      <c r="AC333" s="87">
        <f>VLOOKUP(A333,'4'!A:E,4,FALSE)/100</f>
        <v>0.13600000000000001</v>
      </c>
      <c r="AD333" s="88">
        <f t="shared" si="187"/>
        <v>194</v>
      </c>
      <c r="AE333" s="89" t="str">
        <f t="shared" si="170"/>
        <v/>
      </c>
      <c r="AF333" s="88" t="str">
        <f t="shared" si="181"/>
        <v/>
      </c>
      <c r="AG333" s="89" t="str">
        <f t="shared" si="171"/>
        <v/>
      </c>
      <c r="AH333" s="88" t="str">
        <f t="shared" si="182"/>
        <v/>
      </c>
      <c r="AJ333" s="62">
        <f t="shared" si="183"/>
        <v>505</v>
      </c>
      <c r="AK333" s="59">
        <f t="shared" si="184"/>
        <v>159</v>
      </c>
      <c r="AM333" s="42" t="s">
        <v>169</v>
      </c>
      <c r="AN333" s="43" t="s">
        <v>335</v>
      </c>
      <c r="AO333" s="44">
        <v>9731</v>
      </c>
      <c r="AP333" s="44">
        <v>83400</v>
      </c>
      <c r="AQ333" s="40">
        <f t="shared" si="185"/>
        <v>0.11667865707434052</v>
      </c>
      <c r="AR333" s="46">
        <f t="shared" si="186"/>
        <v>48</v>
      </c>
      <c r="AS333" s="47" t="str">
        <f t="shared" si="172"/>
        <v/>
      </c>
      <c r="AT333" s="46" t="str">
        <f t="shared" si="173"/>
        <v/>
      </c>
      <c r="AU333" s="47" t="str">
        <f t="shared" si="174"/>
        <v/>
      </c>
      <c r="AV333" s="46" t="str">
        <f t="shared" si="175"/>
        <v/>
      </c>
      <c r="AX333" s="116" t="s">
        <v>335</v>
      </c>
      <c r="AY333" s="97">
        <v>84500</v>
      </c>
      <c r="AZ333" s="98">
        <v>100</v>
      </c>
      <c r="BA333" s="97">
        <v>53700</v>
      </c>
      <c r="BB333" s="98">
        <v>63.5</v>
      </c>
      <c r="BC333" s="187" t="b">
        <f t="shared" si="176"/>
        <v>1</v>
      </c>
    </row>
    <row r="334" spans="1:55" x14ac:dyDescent="0.2">
      <c r="A334" s="2" t="s">
        <v>1040</v>
      </c>
      <c r="B334" s="2" t="str">
        <f>VLOOKUP(A334,'Auth Info'!A:B,2,FALSE)</f>
        <v>Swale</v>
      </c>
      <c r="C334" s="14" t="str">
        <f>VLOOKUP($A334,'Auth Info'!$A:$G,3,FALSE)</f>
        <v>Kent</v>
      </c>
      <c r="D334" s="121" t="str">
        <f>VLOOKUP($A334,'Auth Info'!$A:$G,4,FALSE)</f>
        <v>Significant Rural</v>
      </c>
      <c r="E334" s="121" t="str">
        <f>VLOOKUP($A334,'Auth Info'!$A:$G,5,FALSE)</f>
        <v>U</v>
      </c>
      <c r="F334" s="14" t="str">
        <f>VLOOKUP($A334,'Auth Info'!$A:$G,6,FALSE)</f>
        <v>District</v>
      </c>
      <c r="G334" s="14" t="str">
        <f>VLOOKUP($A334,'Auth Info'!$A:$G,7,FALSE)</f>
        <v>Lower</v>
      </c>
      <c r="H334" s="65">
        <f>VLOOKUP(A334,'1'!F:H,2,FALSE)</f>
        <v>454.9</v>
      </c>
      <c r="I334" s="66">
        <f t="shared" si="177"/>
        <v>80</v>
      </c>
      <c r="J334" s="67" t="str">
        <f t="shared" si="158"/>
        <v/>
      </c>
      <c r="K334" s="66" t="str">
        <f t="shared" si="159"/>
        <v/>
      </c>
      <c r="L334" s="67" t="str">
        <f t="shared" si="160"/>
        <v/>
      </c>
      <c r="M334" s="66" t="str">
        <f t="shared" si="161"/>
        <v/>
      </c>
      <c r="N334" s="60"/>
      <c r="O334" s="189">
        <f t="shared" si="178"/>
        <v>0.63400000000000001</v>
      </c>
      <c r="P334" s="74">
        <f t="shared" si="179"/>
        <v>116</v>
      </c>
      <c r="Q334" s="75" t="str">
        <f t="shared" si="162"/>
        <v/>
      </c>
      <c r="R334" s="74" t="str">
        <f t="shared" si="163"/>
        <v/>
      </c>
      <c r="S334" s="75" t="str">
        <f t="shared" si="164"/>
        <v/>
      </c>
      <c r="T334" s="74" t="str">
        <f t="shared" si="165"/>
        <v/>
      </c>
      <c r="U334" s="60"/>
      <c r="V334" s="80">
        <f>VLOOKUP(A334,'3'!A:C,3,FALSE)/100</f>
        <v>3.7999999999999999E-2</v>
      </c>
      <c r="W334" s="81">
        <f t="shared" si="180"/>
        <v>27</v>
      </c>
      <c r="X334" s="82" t="str">
        <f t="shared" si="166"/>
        <v/>
      </c>
      <c r="Y334" s="81" t="str">
        <f t="shared" si="167"/>
        <v/>
      </c>
      <c r="Z334" s="82" t="str">
        <f t="shared" si="168"/>
        <v/>
      </c>
      <c r="AA334" s="81" t="str">
        <f t="shared" si="169"/>
        <v/>
      </c>
      <c r="AB334" s="60"/>
      <c r="AC334" s="87">
        <f>VLOOKUP(A334,'4'!A:E,4,FALSE)/100</f>
        <v>0.252</v>
      </c>
      <c r="AD334" s="88">
        <f t="shared" si="187"/>
        <v>66</v>
      </c>
      <c r="AE334" s="89" t="str">
        <f t="shared" si="170"/>
        <v/>
      </c>
      <c r="AF334" s="88" t="str">
        <f t="shared" si="181"/>
        <v/>
      </c>
      <c r="AG334" s="89" t="str">
        <f t="shared" si="171"/>
        <v/>
      </c>
      <c r="AH334" s="88" t="str">
        <f t="shared" si="182"/>
        <v/>
      </c>
      <c r="AJ334" s="62">
        <f t="shared" si="183"/>
        <v>362</v>
      </c>
      <c r="AK334" s="59">
        <f t="shared" si="184"/>
        <v>83</v>
      </c>
      <c r="AM334" s="42" t="s">
        <v>169</v>
      </c>
      <c r="AN334" s="43" t="s">
        <v>319</v>
      </c>
      <c r="AO334" s="44">
        <v>11070</v>
      </c>
      <c r="AP334" s="44">
        <v>131900</v>
      </c>
      <c r="AQ334" s="40">
        <f t="shared" si="185"/>
        <v>8.3927217589082642E-2</v>
      </c>
      <c r="AR334" s="46">
        <f t="shared" si="186"/>
        <v>139</v>
      </c>
      <c r="AS334" s="47" t="str">
        <f t="shared" si="172"/>
        <v/>
      </c>
      <c r="AT334" s="46" t="str">
        <f t="shared" si="173"/>
        <v/>
      </c>
      <c r="AU334" s="47" t="str">
        <f t="shared" si="174"/>
        <v/>
      </c>
      <c r="AV334" s="46" t="str">
        <f t="shared" si="175"/>
        <v/>
      </c>
      <c r="AX334" s="116" t="s">
        <v>319</v>
      </c>
      <c r="AY334" s="97">
        <v>133400</v>
      </c>
      <c r="AZ334" s="98">
        <v>100</v>
      </c>
      <c r="BA334" s="97">
        <v>84600</v>
      </c>
      <c r="BB334" s="98">
        <v>63.4</v>
      </c>
      <c r="BC334" s="187" t="b">
        <f t="shared" si="176"/>
        <v>1</v>
      </c>
    </row>
    <row r="335" spans="1:55" x14ac:dyDescent="0.2">
      <c r="A335" s="2" t="s">
        <v>1047</v>
      </c>
      <c r="B335" s="2" t="str">
        <f>VLOOKUP(A335,'Auth Info'!A:B,2,FALSE)</f>
        <v>Tamworth</v>
      </c>
      <c r="C335" s="14" t="str">
        <f>VLOOKUP($A335,'Auth Info'!$A:$G,3,FALSE)</f>
        <v>Staffordshire</v>
      </c>
      <c r="D335" s="121" t="str">
        <f>VLOOKUP($A335,'Auth Info'!$A:$G,4,FALSE)</f>
        <v>OU</v>
      </c>
      <c r="E335" s="121" t="str">
        <f>VLOOKUP($A335,'Auth Info'!$A:$G,5,FALSE)</f>
        <v>U</v>
      </c>
      <c r="F335" s="14" t="str">
        <f>VLOOKUP($A335,'Auth Info'!$A:$G,6,FALSE)</f>
        <v>District</v>
      </c>
      <c r="G335" s="14" t="str">
        <f>VLOOKUP($A335,'Auth Info'!$A:$G,7,FALSE)</f>
        <v>Lower</v>
      </c>
      <c r="H335" s="65">
        <f>VLOOKUP(A335,'1'!F:H,2,FALSE)</f>
        <v>439.6</v>
      </c>
      <c r="I335" s="66">
        <f t="shared" si="177"/>
        <v>58</v>
      </c>
      <c r="J335" s="67" t="str">
        <f t="shared" si="158"/>
        <v/>
      </c>
      <c r="K335" s="66" t="str">
        <f t="shared" si="159"/>
        <v/>
      </c>
      <c r="L335" s="67" t="str">
        <f t="shared" si="160"/>
        <v/>
      </c>
      <c r="M335" s="66" t="str">
        <f t="shared" si="161"/>
        <v/>
      </c>
      <c r="N335" s="60"/>
      <c r="O335" s="189">
        <f t="shared" si="178"/>
        <v>0.65599999999999992</v>
      </c>
      <c r="P335" s="74">
        <f t="shared" si="179"/>
        <v>179</v>
      </c>
      <c r="Q335" s="75" t="str">
        <f t="shared" si="162"/>
        <v/>
      </c>
      <c r="R335" s="74" t="str">
        <f t="shared" si="163"/>
        <v/>
      </c>
      <c r="S335" s="75" t="str">
        <f t="shared" si="164"/>
        <v/>
      </c>
      <c r="T335" s="74" t="str">
        <f t="shared" si="165"/>
        <v/>
      </c>
      <c r="U335" s="60"/>
      <c r="V335" s="80">
        <f>VLOOKUP(A335,'3'!A:C,3,FALSE)/100</f>
        <v>3.5000000000000003E-2</v>
      </c>
      <c r="W335" s="81">
        <f t="shared" si="180"/>
        <v>42</v>
      </c>
      <c r="X335" s="82" t="str">
        <f t="shared" si="166"/>
        <v/>
      </c>
      <c r="Y335" s="81" t="str">
        <f t="shared" si="167"/>
        <v/>
      </c>
      <c r="Z335" s="82" t="str">
        <f t="shared" si="168"/>
        <v/>
      </c>
      <c r="AA335" s="81" t="str">
        <f t="shared" si="169"/>
        <v/>
      </c>
      <c r="AB335" s="60"/>
      <c r="AC335" s="87">
        <f>VLOOKUP(A335,'4'!A:E,4,FALSE)/100</f>
        <v>0.13300000000000001</v>
      </c>
      <c r="AD335" s="88">
        <f t="shared" si="187"/>
        <v>196</v>
      </c>
      <c r="AE335" s="89" t="str">
        <f t="shared" si="170"/>
        <v/>
      </c>
      <c r="AF335" s="88" t="str">
        <f t="shared" si="181"/>
        <v/>
      </c>
      <c r="AG335" s="89" t="str">
        <f t="shared" si="171"/>
        <v/>
      </c>
      <c r="AH335" s="88" t="str">
        <f t="shared" si="182"/>
        <v/>
      </c>
      <c r="AJ335" s="62">
        <f t="shared" si="183"/>
        <v>478</v>
      </c>
      <c r="AK335" s="59">
        <f t="shared" si="184"/>
        <v>144</v>
      </c>
      <c r="AM335" s="42" t="s">
        <v>169</v>
      </c>
      <c r="AN335" s="43" t="s">
        <v>238</v>
      </c>
      <c r="AO335" s="44">
        <v>4238</v>
      </c>
      <c r="AP335" s="44">
        <v>75800</v>
      </c>
      <c r="AQ335" s="40">
        <f t="shared" si="185"/>
        <v>5.591029023746702E-2</v>
      </c>
      <c r="AR335" s="46">
        <f t="shared" si="186"/>
        <v>199</v>
      </c>
      <c r="AS335" s="47" t="str">
        <f t="shared" si="172"/>
        <v/>
      </c>
      <c r="AT335" s="46" t="str">
        <f t="shared" si="173"/>
        <v/>
      </c>
      <c r="AU335" s="47" t="str">
        <f t="shared" si="174"/>
        <v/>
      </c>
      <c r="AV335" s="46" t="str">
        <f t="shared" si="175"/>
        <v/>
      </c>
      <c r="AX335" s="116" t="s">
        <v>238</v>
      </c>
      <c r="AY335" s="97">
        <v>76000</v>
      </c>
      <c r="AZ335" s="98">
        <v>100</v>
      </c>
      <c r="BA335" s="97">
        <v>49900</v>
      </c>
      <c r="BB335" s="98">
        <v>65.599999999999994</v>
      </c>
      <c r="BC335" s="187" t="b">
        <f t="shared" si="176"/>
        <v>1</v>
      </c>
    </row>
    <row r="336" spans="1:55" x14ac:dyDescent="0.2">
      <c r="A336" s="2" t="s">
        <v>1048</v>
      </c>
      <c r="B336" s="2" t="str">
        <f>VLOOKUP(A336,'Auth Info'!A:B,2,FALSE)</f>
        <v>Tandridge</v>
      </c>
      <c r="C336" s="14" t="str">
        <f>VLOOKUP($A336,'Auth Info'!$A:$G,3,FALSE)</f>
        <v>Surrey</v>
      </c>
      <c r="D336" s="121" t="str">
        <f>VLOOKUP($A336,'Auth Info'!$A:$G,4,FALSE)</f>
        <v>Rural-50</v>
      </c>
      <c r="E336" s="121" t="str">
        <f>VLOOKUP($A336,'Auth Info'!$A:$G,5,FALSE)</f>
        <v>Predominantly Rural</v>
      </c>
      <c r="F336" s="14" t="str">
        <f>VLOOKUP($A336,'Auth Info'!$A:$G,6,FALSE)</f>
        <v>District</v>
      </c>
      <c r="G336" s="14" t="str">
        <f>VLOOKUP($A336,'Auth Info'!$A:$G,7,FALSE)</f>
        <v>Lower</v>
      </c>
      <c r="H336" s="65">
        <f>VLOOKUP(A336,'1'!F:H,2,FALSE)</f>
        <v>444.5</v>
      </c>
      <c r="I336" s="66">
        <f t="shared" si="177"/>
        <v>67</v>
      </c>
      <c r="J336" s="67" t="str">
        <f t="shared" si="158"/>
        <v/>
      </c>
      <c r="K336" s="66" t="str">
        <f t="shared" si="159"/>
        <v/>
      </c>
      <c r="L336" s="67" t="str">
        <f t="shared" si="160"/>
        <v/>
      </c>
      <c r="M336" s="66" t="str">
        <f t="shared" si="161"/>
        <v/>
      </c>
      <c r="N336" s="60"/>
      <c r="O336" s="189">
        <f t="shared" si="178"/>
        <v>0.61299999999999999</v>
      </c>
      <c r="P336" s="74">
        <f t="shared" si="179"/>
        <v>57</v>
      </c>
      <c r="Q336" s="75" t="str">
        <f t="shared" si="162"/>
        <v/>
      </c>
      <c r="R336" s="74" t="str">
        <f t="shared" si="163"/>
        <v/>
      </c>
      <c r="S336" s="75" t="str">
        <f t="shared" si="164"/>
        <v/>
      </c>
      <c r="T336" s="74" t="str">
        <f t="shared" si="165"/>
        <v/>
      </c>
      <c r="U336" s="60"/>
      <c r="V336" s="80">
        <f>VLOOKUP(A336,'3'!A:C,3,FALSE)/100</f>
        <v>1.8000000000000002E-2</v>
      </c>
      <c r="W336" s="81">
        <f t="shared" si="180"/>
        <v>160</v>
      </c>
      <c r="X336" s="82" t="str">
        <f t="shared" si="166"/>
        <v/>
      </c>
      <c r="Y336" s="81" t="str">
        <f t="shared" si="167"/>
        <v/>
      </c>
      <c r="Z336" s="82" t="str">
        <f t="shared" si="168"/>
        <v/>
      </c>
      <c r="AA336" s="81" t="str">
        <f t="shared" si="169"/>
        <v/>
      </c>
      <c r="AB336" s="60"/>
      <c r="AC336" s="87">
        <f>VLOOKUP(A336,'4'!A:E,4,FALSE)/100</f>
        <v>0.214</v>
      </c>
      <c r="AD336" s="88">
        <f t="shared" si="187"/>
        <v>125</v>
      </c>
      <c r="AE336" s="89" t="str">
        <f t="shared" si="170"/>
        <v/>
      </c>
      <c r="AF336" s="88" t="str">
        <f t="shared" si="181"/>
        <v/>
      </c>
      <c r="AG336" s="89" t="str">
        <f t="shared" si="171"/>
        <v/>
      </c>
      <c r="AH336" s="88" t="str">
        <f t="shared" si="182"/>
        <v/>
      </c>
      <c r="AJ336" s="62">
        <f t="shared" si="183"/>
        <v>315</v>
      </c>
      <c r="AK336" s="59">
        <f t="shared" si="184"/>
        <v>53</v>
      </c>
      <c r="AM336" s="42" t="s">
        <v>169</v>
      </c>
      <c r="AN336" s="43" t="s">
        <v>336</v>
      </c>
      <c r="AO336" s="44">
        <v>11229</v>
      </c>
      <c r="AP336" s="44">
        <v>83500</v>
      </c>
      <c r="AQ336" s="40">
        <f t="shared" si="185"/>
        <v>0.13447904191616766</v>
      </c>
      <c r="AR336" s="46">
        <f t="shared" si="186"/>
        <v>31</v>
      </c>
      <c r="AS336" s="47" t="str">
        <f t="shared" si="172"/>
        <v/>
      </c>
      <c r="AT336" s="46" t="str">
        <f t="shared" si="173"/>
        <v/>
      </c>
      <c r="AU336" s="47" t="str">
        <f t="shared" si="174"/>
        <v/>
      </c>
      <c r="AV336" s="46" t="str">
        <f t="shared" si="175"/>
        <v/>
      </c>
      <c r="AX336" s="116" t="s">
        <v>336</v>
      </c>
      <c r="AY336" s="97">
        <v>83100</v>
      </c>
      <c r="AZ336" s="98">
        <v>100</v>
      </c>
      <c r="BA336" s="97">
        <v>51000</v>
      </c>
      <c r="BB336" s="98">
        <v>61.3</v>
      </c>
      <c r="BC336" s="187" t="b">
        <f t="shared" si="176"/>
        <v>1</v>
      </c>
    </row>
    <row r="337" spans="1:55" x14ac:dyDescent="0.2">
      <c r="A337" s="2" t="s">
        <v>1049</v>
      </c>
      <c r="B337" s="2" t="str">
        <f>VLOOKUP(A337,'Auth Info'!A:B,2,FALSE)</f>
        <v>Taunton Deane</v>
      </c>
      <c r="C337" s="14" t="str">
        <f>VLOOKUP($A337,'Auth Info'!$A:$G,3,FALSE)</f>
        <v>Somerset</v>
      </c>
      <c r="D337" s="121" t="str">
        <f>VLOOKUP($A337,'Auth Info'!$A:$G,4,FALSE)</f>
        <v>Significant Rural</v>
      </c>
      <c r="E337" s="121" t="str">
        <f>VLOOKUP($A337,'Auth Info'!$A:$G,5,FALSE)</f>
        <v>U</v>
      </c>
      <c r="F337" s="14" t="str">
        <f>VLOOKUP($A337,'Auth Info'!$A:$G,6,FALSE)</f>
        <v>District</v>
      </c>
      <c r="G337" s="14" t="str">
        <f>VLOOKUP($A337,'Auth Info'!$A:$G,7,FALSE)</f>
        <v>Lower</v>
      </c>
      <c r="H337" s="65">
        <f>VLOOKUP(A337,'1'!F:H,2,FALSE)</f>
        <v>436.2</v>
      </c>
      <c r="I337" s="66">
        <f t="shared" si="177"/>
        <v>54</v>
      </c>
      <c r="J337" s="67" t="str">
        <f t="shared" si="158"/>
        <v/>
      </c>
      <c r="K337" s="66" t="str">
        <f t="shared" si="159"/>
        <v/>
      </c>
      <c r="L337" s="67" t="str">
        <f t="shared" si="160"/>
        <v/>
      </c>
      <c r="M337" s="66" t="str">
        <f t="shared" si="161"/>
        <v/>
      </c>
      <c r="N337" s="60"/>
      <c r="O337" s="189">
        <f t="shared" si="178"/>
        <v>0.61099999999999999</v>
      </c>
      <c r="P337" s="74">
        <f t="shared" si="179"/>
        <v>54</v>
      </c>
      <c r="Q337" s="75" t="str">
        <f t="shared" si="162"/>
        <v/>
      </c>
      <c r="R337" s="74" t="str">
        <f t="shared" si="163"/>
        <v/>
      </c>
      <c r="S337" s="75" t="str">
        <f t="shared" si="164"/>
        <v/>
      </c>
      <c r="T337" s="74" t="str">
        <f t="shared" si="165"/>
        <v/>
      </c>
      <c r="U337" s="60"/>
      <c r="V337" s="80">
        <f>VLOOKUP(A337,'3'!A:C,3,FALSE)/100</f>
        <v>2.3E-2</v>
      </c>
      <c r="W337" s="81">
        <f t="shared" si="180"/>
        <v>110</v>
      </c>
      <c r="X337" s="82" t="str">
        <f t="shared" si="166"/>
        <v/>
      </c>
      <c r="Y337" s="81" t="str">
        <f t="shared" si="167"/>
        <v/>
      </c>
      <c r="Z337" s="82" t="str">
        <f t="shared" si="168"/>
        <v/>
      </c>
      <c r="AA337" s="81" t="str">
        <f t="shared" si="169"/>
        <v/>
      </c>
      <c r="AB337" s="60"/>
      <c r="AC337" s="87">
        <f>VLOOKUP(A337,'4'!A:E,4,FALSE)/100</f>
        <v>0.28899999999999998</v>
      </c>
      <c r="AD337" s="88">
        <f t="shared" si="187"/>
        <v>31</v>
      </c>
      <c r="AE337" s="89" t="str">
        <f t="shared" si="170"/>
        <v/>
      </c>
      <c r="AF337" s="88" t="str">
        <f t="shared" si="181"/>
        <v/>
      </c>
      <c r="AG337" s="89" t="str">
        <f t="shared" si="171"/>
        <v/>
      </c>
      <c r="AH337" s="88" t="str">
        <f t="shared" si="182"/>
        <v/>
      </c>
      <c r="AJ337" s="62">
        <f t="shared" si="183"/>
        <v>225</v>
      </c>
      <c r="AK337" s="59">
        <f t="shared" si="184"/>
        <v>13</v>
      </c>
      <c r="AM337" s="42" t="s">
        <v>169</v>
      </c>
      <c r="AN337" s="43" t="s">
        <v>369</v>
      </c>
      <c r="AO337" s="44">
        <v>21354</v>
      </c>
      <c r="AP337" s="44">
        <v>108700</v>
      </c>
      <c r="AQ337" s="40">
        <f t="shared" si="185"/>
        <v>0.1964489420423183</v>
      </c>
      <c r="AR337" s="46">
        <f t="shared" si="186"/>
        <v>7</v>
      </c>
      <c r="AS337" s="47" t="str">
        <f t="shared" si="172"/>
        <v/>
      </c>
      <c r="AT337" s="46" t="str">
        <f t="shared" si="173"/>
        <v/>
      </c>
      <c r="AU337" s="47" t="str">
        <f t="shared" si="174"/>
        <v/>
      </c>
      <c r="AV337" s="46" t="str">
        <f t="shared" si="175"/>
        <v/>
      </c>
      <c r="AX337" s="116" t="s">
        <v>369</v>
      </c>
      <c r="AY337" s="97">
        <v>109400</v>
      </c>
      <c r="AZ337" s="98">
        <v>100</v>
      </c>
      <c r="BA337" s="97">
        <v>66900</v>
      </c>
      <c r="BB337" s="98">
        <v>61.1</v>
      </c>
      <c r="BC337" s="187" t="b">
        <f t="shared" si="176"/>
        <v>1</v>
      </c>
    </row>
    <row r="338" spans="1:55" x14ac:dyDescent="0.2">
      <c r="A338" s="2" t="s">
        <v>1050</v>
      </c>
      <c r="B338" s="2" t="str">
        <f>VLOOKUP(A338,'Auth Info'!A:B,2,FALSE)</f>
        <v>Teignbridge</v>
      </c>
      <c r="C338" s="14" t="str">
        <f>VLOOKUP($A338,'Auth Info'!$A:$G,3,FALSE)</f>
        <v>Devon</v>
      </c>
      <c r="D338" s="121" t="str">
        <f>VLOOKUP($A338,'Auth Info'!$A:$G,4,FALSE)</f>
        <v>Rural-80</v>
      </c>
      <c r="E338" s="121" t="str">
        <f>VLOOKUP($A338,'Auth Info'!$A:$G,5,FALSE)</f>
        <v>Predominantly Rural</v>
      </c>
      <c r="F338" s="14" t="str">
        <f>VLOOKUP($A338,'Auth Info'!$A:$G,6,FALSE)</f>
        <v>District</v>
      </c>
      <c r="G338" s="14" t="str">
        <f>VLOOKUP($A338,'Auth Info'!$A:$G,7,FALSE)</f>
        <v>Lower</v>
      </c>
      <c r="H338" s="65">
        <f>VLOOKUP(A338,'1'!F:H,2,FALSE)</f>
        <v>418</v>
      </c>
      <c r="I338" s="66">
        <f t="shared" si="177"/>
        <v>35</v>
      </c>
      <c r="J338" s="67">
        <f t="shared" si="158"/>
        <v>418</v>
      </c>
      <c r="K338" s="66">
        <f t="shared" si="159"/>
        <v>13</v>
      </c>
      <c r="L338" s="67" t="str">
        <f t="shared" si="160"/>
        <v/>
      </c>
      <c r="M338" s="66" t="str">
        <f t="shared" si="161"/>
        <v/>
      </c>
      <c r="N338" s="60"/>
      <c r="O338" s="189">
        <f t="shared" si="178"/>
        <v>0.59799999999999998</v>
      </c>
      <c r="P338" s="74">
        <f t="shared" si="179"/>
        <v>23</v>
      </c>
      <c r="Q338" s="75">
        <f t="shared" si="162"/>
        <v>0.59799999999999998</v>
      </c>
      <c r="R338" s="74">
        <f t="shared" si="163"/>
        <v>12</v>
      </c>
      <c r="S338" s="75" t="str">
        <f t="shared" si="164"/>
        <v/>
      </c>
      <c r="T338" s="74" t="str">
        <f t="shared" si="165"/>
        <v/>
      </c>
      <c r="U338" s="60"/>
      <c r="V338" s="80">
        <f>VLOOKUP(A338,'3'!A:C,3,FALSE)/100</f>
        <v>2.1000000000000001E-2</v>
      </c>
      <c r="W338" s="81">
        <f t="shared" si="180"/>
        <v>129</v>
      </c>
      <c r="X338" s="82">
        <f t="shared" si="166"/>
        <v>2.1000000000000001E-2</v>
      </c>
      <c r="Y338" s="81">
        <f t="shared" si="167"/>
        <v>22</v>
      </c>
      <c r="Z338" s="82" t="str">
        <f t="shared" si="168"/>
        <v/>
      </c>
      <c r="AA338" s="81" t="str">
        <f t="shared" si="169"/>
        <v/>
      </c>
      <c r="AB338" s="60"/>
      <c r="AC338" s="87">
        <f>VLOOKUP(A338,'4'!A:E,4,FALSE)/100</f>
        <v>0.26500000000000001</v>
      </c>
      <c r="AD338" s="88">
        <f t="shared" si="187"/>
        <v>56</v>
      </c>
      <c r="AE338" s="89">
        <f t="shared" si="170"/>
        <v>0.26500000000000001</v>
      </c>
      <c r="AF338" s="88">
        <f t="shared" si="181"/>
        <v>11</v>
      </c>
      <c r="AG338" s="89" t="str">
        <f t="shared" si="171"/>
        <v/>
      </c>
      <c r="AH338" s="88" t="str">
        <f t="shared" si="182"/>
        <v/>
      </c>
      <c r="AJ338" s="62">
        <f t="shared" si="183"/>
        <v>324</v>
      </c>
      <c r="AK338" s="59">
        <f t="shared" si="184"/>
        <v>58</v>
      </c>
      <c r="AM338" s="42" t="s">
        <v>169</v>
      </c>
      <c r="AN338" s="43" t="s">
        <v>351</v>
      </c>
      <c r="AO338" s="44">
        <v>10774</v>
      </c>
      <c r="AP338" s="44">
        <v>127600</v>
      </c>
      <c r="AQ338" s="40">
        <f t="shared" si="185"/>
        <v>8.4435736677115986E-2</v>
      </c>
      <c r="AR338" s="46">
        <f t="shared" si="186"/>
        <v>137</v>
      </c>
      <c r="AS338" s="47">
        <f t="shared" si="172"/>
        <v>8.4435736677115986E-2</v>
      </c>
      <c r="AT338" s="46">
        <f t="shared" si="173"/>
        <v>25</v>
      </c>
      <c r="AU338" s="47" t="str">
        <f t="shared" si="174"/>
        <v/>
      </c>
      <c r="AV338" s="46" t="str">
        <f t="shared" si="175"/>
        <v/>
      </c>
      <c r="AX338" s="116" t="s">
        <v>351</v>
      </c>
      <c r="AY338" s="97">
        <v>127300</v>
      </c>
      <c r="AZ338" s="98">
        <v>100</v>
      </c>
      <c r="BA338" s="97">
        <v>76200</v>
      </c>
      <c r="BB338" s="98">
        <v>59.8</v>
      </c>
      <c r="BC338" s="187" t="b">
        <f t="shared" si="176"/>
        <v>1</v>
      </c>
    </row>
    <row r="339" spans="1:55" x14ac:dyDescent="0.2">
      <c r="A339" s="2" t="s">
        <v>1053</v>
      </c>
      <c r="B339" s="2" t="str">
        <f>VLOOKUP(A339,'Auth Info'!A:B,2,FALSE)</f>
        <v>Tendring</v>
      </c>
      <c r="C339" s="14" t="str">
        <f>VLOOKUP($A339,'Auth Info'!$A:$G,3,FALSE)</f>
        <v>Essex</v>
      </c>
      <c r="D339" s="121" t="str">
        <f>VLOOKUP($A339,'Auth Info'!$A:$G,4,FALSE)</f>
        <v>Rural-50</v>
      </c>
      <c r="E339" s="121" t="str">
        <f>VLOOKUP($A339,'Auth Info'!$A:$G,5,FALSE)</f>
        <v>Predominantly Rural</v>
      </c>
      <c r="F339" s="14" t="str">
        <f>VLOOKUP($A339,'Auth Info'!$A:$G,6,FALSE)</f>
        <v>District</v>
      </c>
      <c r="G339" s="14" t="str">
        <f>VLOOKUP($A339,'Auth Info'!$A:$G,7,FALSE)</f>
        <v>Lower</v>
      </c>
      <c r="H339" s="65">
        <f>VLOOKUP(A339,'1'!F:H,2,FALSE)</f>
        <v>398.2</v>
      </c>
      <c r="I339" s="66">
        <f t="shared" si="177"/>
        <v>16</v>
      </c>
      <c r="J339" s="67" t="str">
        <f t="shared" si="158"/>
        <v/>
      </c>
      <c r="K339" s="66" t="str">
        <f t="shared" si="159"/>
        <v/>
      </c>
      <c r="L339" s="67" t="str">
        <f t="shared" si="160"/>
        <v/>
      </c>
      <c r="M339" s="66" t="str">
        <f t="shared" si="161"/>
        <v/>
      </c>
      <c r="N339" s="60"/>
      <c r="O339" s="189">
        <f t="shared" si="178"/>
        <v>0.56700000000000006</v>
      </c>
      <c r="P339" s="74">
        <f t="shared" si="179"/>
        <v>8</v>
      </c>
      <c r="Q339" s="75" t="str">
        <f t="shared" si="162"/>
        <v/>
      </c>
      <c r="R339" s="74" t="str">
        <f t="shared" si="163"/>
        <v/>
      </c>
      <c r="S339" s="75" t="str">
        <f t="shared" si="164"/>
        <v/>
      </c>
      <c r="T339" s="74" t="str">
        <f t="shared" si="165"/>
        <v/>
      </c>
      <c r="U339" s="60"/>
      <c r="V339" s="80">
        <f>VLOOKUP(A339,'3'!A:C,3,FALSE)/100</f>
        <v>4.2999999999999997E-2</v>
      </c>
      <c r="W339" s="81">
        <f t="shared" si="180"/>
        <v>12</v>
      </c>
      <c r="X339" s="82" t="str">
        <f t="shared" si="166"/>
        <v/>
      </c>
      <c r="Y339" s="81" t="str">
        <f t="shared" si="167"/>
        <v/>
      </c>
      <c r="Z339" s="82" t="str">
        <f t="shared" si="168"/>
        <v/>
      </c>
      <c r="AA339" s="81" t="str">
        <f t="shared" si="169"/>
        <v/>
      </c>
      <c r="AB339" s="60"/>
      <c r="AC339" s="87">
        <f>VLOOKUP(A339,'4'!A:E,4,FALSE)/100</f>
        <v>0.27899999999999997</v>
      </c>
      <c r="AD339" s="88">
        <f t="shared" si="187"/>
        <v>46</v>
      </c>
      <c r="AE339" s="89" t="str">
        <f t="shared" si="170"/>
        <v/>
      </c>
      <c r="AF339" s="88" t="str">
        <f t="shared" si="181"/>
        <v/>
      </c>
      <c r="AG339" s="89" t="str">
        <f t="shared" si="171"/>
        <v/>
      </c>
      <c r="AH339" s="88" t="str">
        <f t="shared" si="182"/>
        <v/>
      </c>
      <c r="AJ339" s="62">
        <f t="shared" si="183"/>
        <v>202</v>
      </c>
      <c r="AK339" s="59">
        <f t="shared" si="184"/>
        <v>8</v>
      </c>
      <c r="AM339" s="42" t="s">
        <v>169</v>
      </c>
      <c r="AN339" s="43" t="s">
        <v>265</v>
      </c>
      <c r="AO339" s="44">
        <v>11265</v>
      </c>
      <c r="AP339" s="44">
        <v>147600</v>
      </c>
      <c r="AQ339" s="40">
        <f t="shared" si="185"/>
        <v>7.6321138211382117E-2</v>
      </c>
      <c r="AR339" s="46">
        <f t="shared" si="186"/>
        <v>166</v>
      </c>
      <c r="AS339" s="47" t="str">
        <f t="shared" si="172"/>
        <v/>
      </c>
      <c r="AT339" s="46" t="str">
        <f t="shared" si="173"/>
        <v/>
      </c>
      <c r="AU339" s="47" t="str">
        <f t="shared" si="174"/>
        <v/>
      </c>
      <c r="AV339" s="46" t="str">
        <f t="shared" si="175"/>
        <v/>
      </c>
      <c r="AX339" s="116" t="s">
        <v>265</v>
      </c>
      <c r="AY339" s="97">
        <v>148500</v>
      </c>
      <c r="AZ339" s="98">
        <v>100</v>
      </c>
      <c r="BA339" s="97">
        <v>84200</v>
      </c>
      <c r="BB339" s="98">
        <v>56.7</v>
      </c>
      <c r="BC339" s="187" t="b">
        <f t="shared" si="176"/>
        <v>1</v>
      </c>
    </row>
    <row r="340" spans="1:55" x14ac:dyDescent="0.2">
      <c r="A340" s="2" t="s">
        <v>1054</v>
      </c>
      <c r="B340" s="2" t="str">
        <f>VLOOKUP(A340,'Auth Info'!A:B,2,FALSE)</f>
        <v>Test Valley</v>
      </c>
      <c r="C340" s="14" t="str">
        <f>VLOOKUP($A340,'Auth Info'!$A:$G,3,FALSE)</f>
        <v>Hampshire</v>
      </c>
      <c r="D340" s="121" t="str">
        <f>VLOOKUP($A340,'Auth Info'!$A:$G,4,FALSE)</f>
        <v>Rural-50</v>
      </c>
      <c r="E340" s="121" t="str">
        <f>VLOOKUP($A340,'Auth Info'!$A:$G,5,FALSE)</f>
        <v>Predominantly Rural</v>
      </c>
      <c r="F340" s="14" t="str">
        <f>VLOOKUP($A340,'Auth Info'!$A:$G,6,FALSE)</f>
        <v>District</v>
      </c>
      <c r="G340" s="14" t="str">
        <f>VLOOKUP($A340,'Auth Info'!$A:$G,7,FALSE)</f>
        <v>Lower</v>
      </c>
      <c r="H340" s="65">
        <f>VLOOKUP(A340,'1'!F:H,2,FALSE)</f>
        <v>523.29999999999995</v>
      </c>
      <c r="I340" s="66">
        <f t="shared" si="177"/>
        <v>167</v>
      </c>
      <c r="J340" s="67" t="str">
        <f t="shared" si="158"/>
        <v/>
      </c>
      <c r="K340" s="66" t="str">
        <f t="shared" si="159"/>
        <v/>
      </c>
      <c r="L340" s="67" t="str">
        <f t="shared" si="160"/>
        <v/>
      </c>
      <c r="M340" s="66" t="str">
        <f t="shared" si="161"/>
        <v/>
      </c>
      <c r="N340" s="60"/>
      <c r="O340" s="189">
        <f t="shared" si="178"/>
        <v>0.625</v>
      </c>
      <c r="P340" s="74">
        <f t="shared" si="179"/>
        <v>92</v>
      </c>
      <c r="Q340" s="75" t="str">
        <f t="shared" si="162"/>
        <v/>
      </c>
      <c r="R340" s="74" t="str">
        <f t="shared" si="163"/>
        <v/>
      </c>
      <c r="S340" s="75" t="str">
        <f t="shared" si="164"/>
        <v/>
      </c>
      <c r="T340" s="74" t="str">
        <f t="shared" si="165"/>
        <v/>
      </c>
      <c r="U340" s="60"/>
      <c r="V340" s="80">
        <f>VLOOKUP(A340,'3'!A:C,3,FALSE)/100</f>
        <v>1.6E-2</v>
      </c>
      <c r="W340" s="81">
        <f t="shared" si="180"/>
        <v>177</v>
      </c>
      <c r="X340" s="82" t="str">
        <f t="shared" si="166"/>
        <v/>
      </c>
      <c r="Y340" s="81" t="str">
        <f t="shared" si="167"/>
        <v/>
      </c>
      <c r="Z340" s="82" t="str">
        <f t="shared" si="168"/>
        <v/>
      </c>
      <c r="AA340" s="81" t="str">
        <f t="shared" si="169"/>
        <v/>
      </c>
      <c r="AB340" s="60"/>
      <c r="AC340" s="87">
        <f>VLOOKUP(A340,'4'!A:E,4,FALSE)/100</f>
        <v>0.28899999999999998</v>
      </c>
      <c r="AD340" s="88">
        <f t="shared" si="187"/>
        <v>31</v>
      </c>
      <c r="AE340" s="89" t="str">
        <f t="shared" si="170"/>
        <v/>
      </c>
      <c r="AF340" s="88" t="str">
        <f t="shared" si="181"/>
        <v/>
      </c>
      <c r="AG340" s="89" t="str">
        <f t="shared" si="171"/>
        <v/>
      </c>
      <c r="AH340" s="88" t="str">
        <f t="shared" si="182"/>
        <v/>
      </c>
      <c r="AJ340" s="62">
        <f t="shared" si="183"/>
        <v>570</v>
      </c>
      <c r="AK340" s="59">
        <f t="shared" si="184"/>
        <v>188</v>
      </c>
      <c r="AM340" s="42" t="s">
        <v>169</v>
      </c>
      <c r="AN340" s="43" t="s">
        <v>309</v>
      </c>
      <c r="AO340" s="44">
        <v>9877</v>
      </c>
      <c r="AP340" s="44">
        <v>115400</v>
      </c>
      <c r="AQ340" s="40">
        <f t="shared" si="185"/>
        <v>8.55892547660312E-2</v>
      </c>
      <c r="AR340" s="46">
        <f t="shared" si="186"/>
        <v>134</v>
      </c>
      <c r="AS340" s="47" t="str">
        <f t="shared" si="172"/>
        <v/>
      </c>
      <c r="AT340" s="46" t="str">
        <f t="shared" si="173"/>
        <v/>
      </c>
      <c r="AU340" s="47" t="str">
        <f t="shared" si="174"/>
        <v/>
      </c>
      <c r="AV340" s="46" t="str">
        <f t="shared" si="175"/>
        <v/>
      </c>
      <c r="AX340" s="116" t="s">
        <v>309</v>
      </c>
      <c r="AY340" s="97">
        <v>113500</v>
      </c>
      <c r="AZ340" s="98">
        <v>100</v>
      </c>
      <c r="BA340" s="97">
        <v>70900</v>
      </c>
      <c r="BB340" s="98">
        <v>62.5</v>
      </c>
      <c r="BC340" s="187" t="b">
        <f t="shared" si="176"/>
        <v>1</v>
      </c>
    </row>
    <row r="341" spans="1:55" x14ac:dyDescent="0.2">
      <c r="A341" s="2" t="s">
        <v>1055</v>
      </c>
      <c r="B341" s="2" t="str">
        <f>VLOOKUP(A341,'Auth Info'!A:B,2,FALSE)</f>
        <v>Tewkesbury</v>
      </c>
      <c r="C341" s="14" t="str">
        <f>VLOOKUP($A341,'Auth Info'!$A:$G,3,FALSE)</f>
        <v>Gloucestershire</v>
      </c>
      <c r="D341" s="121" t="str">
        <f>VLOOKUP($A341,'Auth Info'!$A:$G,4,FALSE)</f>
        <v>Rural-50</v>
      </c>
      <c r="E341" s="121" t="str">
        <f>VLOOKUP($A341,'Auth Info'!$A:$G,5,FALSE)</f>
        <v>Predominantly Rural</v>
      </c>
      <c r="F341" s="14" t="str">
        <f>VLOOKUP($A341,'Auth Info'!$A:$G,6,FALSE)</f>
        <v>District</v>
      </c>
      <c r="G341" s="14" t="str">
        <f>VLOOKUP($A341,'Auth Info'!$A:$G,7,FALSE)</f>
        <v>Lower</v>
      </c>
      <c r="H341" s="65">
        <f>VLOOKUP(A341,'1'!F:H,2,FALSE)</f>
        <v>500</v>
      </c>
      <c r="I341" s="66">
        <f t="shared" si="177"/>
        <v>146</v>
      </c>
      <c r="J341" s="67" t="str">
        <f t="shared" si="158"/>
        <v/>
      </c>
      <c r="K341" s="66" t="str">
        <f t="shared" si="159"/>
        <v/>
      </c>
      <c r="L341" s="67" t="str">
        <f t="shared" si="160"/>
        <v/>
      </c>
      <c r="M341" s="66" t="str">
        <f t="shared" si="161"/>
        <v/>
      </c>
      <c r="N341" s="60"/>
      <c r="O341" s="189">
        <f t="shared" si="178"/>
        <v>0.61899999999999999</v>
      </c>
      <c r="P341" s="74">
        <f t="shared" si="179"/>
        <v>73</v>
      </c>
      <c r="Q341" s="75" t="str">
        <f t="shared" si="162"/>
        <v/>
      </c>
      <c r="R341" s="74" t="str">
        <f t="shared" si="163"/>
        <v/>
      </c>
      <c r="S341" s="75" t="str">
        <f t="shared" si="164"/>
        <v/>
      </c>
      <c r="T341" s="74" t="str">
        <f t="shared" si="165"/>
        <v/>
      </c>
      <c r="U341" s="60"/>
      <c r="V341" s="80">
        <f>VLOOKUP(A341,'3'!A:C,3,FALSE)/100</f>
        <v>2.2000000000000002E-2</v>
      </c>
      <c r="W341" s="81">
        <f t="shared" si="180"/>
        <v>118</v>
      </c>
      <c r="X341" s="82" t="str">
        <f t="shared" si="166"/>
        <v/>
      </c>
      <c r="Y341" s="81" t="str">
        <f t="shared" si="167"/>
        <v/>
      </c>
      <c r="Z341" s="82" t="str">
        <f t="shared" si="168"/>
        <v/>
      </c>
      <c r="AA341" s="81" t="str">
        <f t="shared" si="169"/>
        <v/>
      </c>
      <c r="AB341" s="60"/>
      <c r="AC341" s="87">
        <f>VLOOKUP(A341,'4'!A:E,4,FALSE)/100</f>
        <v>0.254</v>
      </c>
      <c r="AD341" s="88">
        <f t="shared" si="187"/>
        <v>62</v>
      </c>
      <c r="AE341" s="89" t="str">
        <f t="shared" si="170"/>
        <v/>
      </c>
      <c r="AF341" s="88" t="str">
        <f t="shared" si="181"/>
        <v/>
      </c>
      <c r="AG341" s="89" t="str">
        <f t="shared" si="171"/>
        <v/>
      </c>
      <c r="AH341" s="88" t="str">
        <f t="shared" si="182"/>
        <v/>
      </c>
      <c r="AJ341" s="62">
        <f t="shared" si="183"/>
        <v>487</v>
      </c>
      <c r="AK341" s="59">
        <f t="shared" si="184"/>
        <v>149</v>
      </c>
      <c r="AM341" s="42" t="s">
        <v>169</v>
      </c>
      <c r="AN341" s="43" t="s">
        <v>365</v>
      </c>
      <c r="AO341" s="44">
        <v>6474</v>
      </c>
      <c r="AP341" s="44">
        <v>79100</v>
      </c>
      <c r="AQ341" s="40">
        <f t="shared" si="185"/>
        <v>8.1845764854614408E-2</v>
      </c>
      <c r="AR341" s="46">
        <f t="shared" si="186"/>
        <v>150</v>
      </c>
      <c r="AS341" s="47" t="str">
        <f t="shared" si="172"/>
        <v/>
      </c>
      <c r="AT341" s="46" t="str">
        <f t="shared" si="173"/>
        <v/>
      </c>
      <c r="AU341" s="47" t="str">
        <f t="shared" si="174"/>
        <v/>
      </c>
      <c r="AV341" s="46" t="str">
        <f t="shared" si="175"/>
        <v/>
      </c>
      <c r="AX341" s="116" t="s">
        <v>365</v>
      </c>
      <c r="AY341" s="97">
        <v>81700</v>
      </c>
      <c r="AZ341" s="98">
        <v>100</v>
      </c>
      <c r="BA341" s="97">
        <v>50600</v>
      </c>
      <c r="BB341" s="98">
        <v>61.9</v>
      </c>
      <c r="BC341" s="187" t="b">
        <f t="shared" si="176"/>
        <v>1</v>
      </c>
    </row>
    <row r="342" spans="1:55" x14ac:dyDescent="0.2">
      <c r="A342" s="2" t="s">
        <v>1056</v>
      </c>
      <c r="B342" s="2" t="str">
        <f>VLOOKUP(A342,'Auth Info'!A:B,2,FALSE)</f>
        <v>Thanet</v>
      </c>
      <c r="C342" s="14" t="str">
        <f>VLOOKUP($A342,'Auth Info'!$A:$G,3,FALSE)</f>
        <v>Kent</v>
      </c>
      <c r="D342" s="121" t="str">
        <f>VLOOKUP($A342,'Auth Info'!$A:$G,4,FALSE)</f>
        <v>OU</v>
      </c>
      <c r="E342" s="121" t="str">
        <f>VLOOKUP($A342,'Auth Info'!$A:$G,5,FALSE)</f>
        <v>U</v>
      </c>
      <c r="F342" s="14" t="str">
        <f>VLOOKUP($A342,'Auth Info'!$A:$G,6,FALSE)</f>
        <v>District</v>
      </c>
      <c r="G342" s="14" t="str">
        <f>VLOOKUP($A342,'Auth Info'!$A:$G,7,FALSE)</f>
        <v>Lower</v>
      </c>
      <c r="H342" s="65">
        <f>VLOOKUP(A342,'1'!F:H,2,FALSE)</f>
        <v>392.1</v>
      </c>
      <c r="I342" s="66">
        <f t="shared" si="177"/>
        <v>14</v>
      </c>
      <c r="J342" s="67" t="str">
        <f t="shared" si="158"/>
        <v/>
      </c>
      <c r="K342" s="66" t="str">
        <f t="shared" si="159"/>
        <v/>
      </c>
      <c r="L342" s="67" t="str">
        <f t="shared" si="160"/>
        <v/>
      </c>
      <c r="M342" s="66" t="str">
        <f t="shared" si="161"/>
        <v/>
      </c>
      <c r="N342" s="60"/>
      <c r="O342" s="189">
        <f t="shared" si="178"/>
        <v>0.59799999999999998</v>
      </c>
      <c r="P342" s="74">
        <f t="shared" si="179"/>
        <v>23</v>
      </c>
      <c r="Q342" s="75" t="str">
        <f t="shared" si="162"/>
        <v/>
      </c>
      <c r="R342" s="74" t="str">
        <f t="shared" si="163"/>
        <v/>
      </c>
      <c r="S342" s="75" t="str">
        <f t="shared" si="164"/>
        <v/>
      </c>
      <c r="T342" s="74" t="str">
        <f t="shared" si="165"/>
        <v/>
      </c>
      <c r="U342" s="60"/>
      <c r="V342" s="80">
        <f>VLOOKUP(A342,'3'!A:C,3,FALSE)/100</f>
        <v>5.5E-2</v>
      </c>
      <c r="W342" s="81">
        <f t="shared" si="180"/>
        <v>3</v>
      </c>
      <c r="X342" s="82" t="str">
        <f t="shared" si="166"/>
        <v/>
      </c>
      <c r="Y342" s="81" t="str">
        <f t="shared" si="167"/>
        <v/>
      </c>
      <c r="Z342" s="82" t="str">
        <f t="shared" si="168"/>
        <v/>
      </c>
      <c r="AA342" s="81" t="str">
        <f t="shared" si="169"/>
        <v/>
      </c>
      <c r="AB342" s="60"/>
      <c r="AC342" s="87">
        <f>VLOOKUP(A342,'4'!A:E,4,FALSE)/100</f>
        <v>0.252</v>
      </c>
      <c r="AD342" s="88">
        <f t="shared" si="187"/>
        <v>66</v>
      </c>
      <c r="AE342" s="89" t="str">
        <f t="shared" si="170"/>
        <v/>
      </c>
      <c r="AF342" s="88" t="str">
        <f t="shared" si="181"/>
        <v/>
      </c>
      <c r="AG342" s="89" t="str">
        <f t="shared" si="171"/>
        <v/>
      </c>
      <c r="AH342" s="88" t="str">
        <f t="shared" si="182"/>
        <v/>
      </c>
      <c r="AJ342" s="62">
        <f t="shared" si="183"/>
        <v>108</v>
      </c>
      <c r="AK342" s="59">
        <f t="shared" si="184"/>
        <v>1</v>
      </c>
      <c r="AM342" s="42" t="s">
        <v>169</v>
      </c>
      <c r="AN342" s="43" t="s">
        <v>320</v>
      </c>
      <c r="AO342" s="44">
        <v>14197</v>
      </c>
      <c r="AP342" s="44">
        <v>129900</v>
      </c>
      <c r="AQ342" s="40">
        <f t="shared" si="185"/>
        <v>0.10929176289453425</v>
      </c>
      <c r="AR342" s="46">
        <f t="shared" si="186"/>
        <v>68</v>
      </c>
      <c r="AS342" s="47" t="str">
        <f t="shared" si="172"/>
        <v/>
      </c>
      <c r="AT342" s="46" t="str">
        <f t="shared" si="173"/>
        <v/>
      </c>
      <c r="AU342" s="47" t="str">
        <f t="shared" si="174"/>
        <v/>
      </c>
      <c r="AV342" s="46" t="str">
        <f t="shared" si="175"/>
        <v/>
      </c>
      <c r="AX342" s="116" t="s">
        <v>320</v>
      </c>
      <c r="AY342" s="97">
        <v>132200</v>
      </c>
      <c r="AZ342" s="98">
        <v>100</v>
      </c>
      <c r="BA342" s="97">
        <v>79100</v>
      </c>
      <c r="BB342" s="98">
        <v>59.8</v>
      </c>
      <c r="BC342" s="187" t="b">
        <f t="shared" si="176"/>
        <v>1</v>
      </c>
    </row>
    <row r="343" spans="1:55" x14ac:dyDescent="0.2">
      <c r="A343" s="2" t="s">
        <v>1059</v>
      </c>
      <c r="B343" s="2" t="str">
        <f>VLOOKUP(A343,'Auth Info'!A:B,2,FALSE)</f>
        <v>Three Rivers</v>
      </c>
      <c r="C343" s="14" t="str">
        <f>VLOOKUP($A343,'Auth Info'!$A:$G,3,FALSE)</f>
        <v>Hertfordshire</v>
      </c>
      <c r="D343" s="121" t="str">
        <f>VLOOKUP($A343,'Auth Info'!$A:$G,4,FALSE)</f>
        <v>MU</v>
      </c>
      <c r="E343" s="121" t="str">
        <f>VLOOKUP($A343,'Auth Info'!$A:$G,5,FALSE)</f>
        <v>U</v>
      </c>
      <c r="F343" s="14" t="str">
        <f>VLOOKUP($A343,'Auth Info'!$A:$G,6,FALSE)</f>
        <v>District</v>
      </c>
      <c r="G343" s="14" t="str">
        <f>VLOOKUP($A343,'Auth Info'!$A:$G,7,FALSE)</f>
        <v>Lower</v>
      </c>
      <c r="H343" s="65">
        <f>VLOOKUP(A343,'1'!F:H,2,FALSE)</f>
        <v>593.79999999999995</v>
      </c>
      <c r="I343" s="66">
        <f t="shared" si="177"/>
        <v>193</v>
      </c>
      <c r="J343" s="67" t="str">
        <f t="shared" si="158"/>
        <v/>
      </c>
      <c r="K343" s="66" t="str">
        <f t="shared" si="159"/>
        <v/>
      </c>
      <c r="L343" s="67" t="str">
        <f t="shared" si="160"/>
        <v/>
      </c>
      <c r="M343" s="66" t="str">
        <f t="shared" si="161"/>
        <v/>
      </c>
      <c r="N343" s="60"/>
      <c r="O343" s="189">
        <f t="shared" si="178"/>
        <v>0.63100000000000001</v>
      </c>
      <c r="P343" s="74">
        <f t="shared" si="179"/>
        <v>107</v>
      </c>
      <c r="Q343" s="75" t="str">
        <f t="shared" si="162"/>
        <v/>
      </c>
      <c r="R343" s="74" t="str">
        <f t="shared" si="163"/>
        <v/>
      </c>
      <c r="S343" s="75" t="str">
        <f t="shared" si="164"/>
        <v/>
      </c>
      <c r="T343" s="74" t="str">
        <f t="shared" si="165"/>
        <v/>
      </c>
      <c r="U343" s="60"/>
      <c r="V343" s="80">
        <f>VLOOKUP(A343,'3'!A:C,3,FALSE)/100</f>
        <v>0.02</v>
      </c>
      <c r="W343" s="81">
        <f t="shared" si="180"/>
        <v>142</v>
      </c>
      <c r="X343" s="82" t="str">
        <f t="shared" si="166"/>
        <v/>
      </c>
      <c r="Y343" s="81" t="str">
        <f t="shared" si="167"/>
        <v/>
      </c>
      <c r="Z343" s="82" t="str">
        <f t="shared" si="168"/>
        <v/>
      </c>
      <c r="AA343" s="81" t="str">
        <f t="shared" si="169"/>
        <v/>
      </c>
      <c r="AB343" s="60"/>
      <c r="AC343" s="87">
        <f>VLOOKUP(A343,'4'!A:E,4,FALSE)/100</f>
        <v>0.23</v>
      </c>
      <c r="AD343" s="88">
        <f t="shared" si="187"/>
        <v>102</v>
      </c>
      <c r="AE343" s="89" t="str">
        <f t="shared" si="170"/>
        <v/>
      </c>
      <c r="AF343" s="88" t="str">
        <f t="shared" si="181"/>
        <v/>
      </c>
      <c r="AG343" s="89" t="str">
        <f t="shared" si="171"/>
        <v/>
      </c>
      <c r="AH343" s="88" t="str">
        <f t="shared" si="182"/>
        <v/>
      </c>
      <c r="AJ343" s="62">
        <f t="shared" si="183"/>
        <v>639</v>
      </c>
      <c r="AK343" s="59">
        <f t="shared" si="184"/>
        <v>198</v>
      </c>
      <c r="AM343" s="42" t="s">
        <v>169</v>
      </c>
      <c r="AN343" s="43" t="s">
        <v>274</v>
      </c>
      <c r="AO343" s="44">
        <v>5160</v>
      </c>
      <c r="AP343" s="44">
        <v>87700</v>
      </c>
      <c r="AQ343" s="40">
        <f t="shared" si="185"/>
        <v>5.8836944127708096E-2</v>
      </c>
      <c r="AR343" s="46">
        <f t="shared" si="186"/>
        <v>197</v>
      </c>
      <c r="AS343" s="47" t="str">
        <f t="shared" si="172"/>
        <v/>
      </c>
      <c r="AT343" s="46" t="str">
        <f t="shared" si="173"/>
        <v/>
      </c>
      <c r="AU343" s="47" t="str">
        <f t="shared" si="174"/>
        <v/>
      </c>
      <c r="AV343" s="46" t="str">
        <f t="shared" si="175"/>
        <v/>
      </c>
      <c r="AX343" s="116" t="s">
        <v>274</v>
      </c>
      <c r="AY343" s="97">
        <v>88900</v>
      </c>
      <c r="AZ343" s="98">
        <v>100</v>
      </c>
      <c r="BA343" s="97">
        <v>56100</v>
      </c>
      <c r="BB343" s="98">
        <v>63.1</v>
      </c>
      <c r="BC343" s="187" t="b">
        <f t="shared" si="176"/>
        <v>1</v>
      </c>
    </row>
    <row r="344" spans="1:55" x14ac:dyDescent="0.2">
      <c r="A344" s="2" t="s">
        <v>1062</v>
      </c>
      <c r="B344" s="2" t="str">
        <f>VLOOKUP(A344,'Auth Info'!A:B,2,FALSE)</f>
        <v>Tonbridge and Malling</v>
      </c>
      <c r="C344" s="14" t="str">
        <f>VLOOKUP($A344,'Auth Info'!$A:$G,3,FALSE)</f>
        <v>Kent</v>
      </c>
      <c r="D344" s="121" t="str">
        <f>VLOOKUP($A344,'Auth Info'!$A:$G,4,FALSE)</f>
        <v>Rural-50</v>
      </c>
      <c r="E344" s="121" t="str">
        <f>VLOOKUP($A344,'Auth Info'!$A:$G,5,FALSE)</f>
        <v>Predominantly Rural</v>
      </c>
      <c r="F344" s="14" t="str">
        <f>VLOOKUP($A344,'Auth Info'!$A:$G,6,FALSE)</f>
        <v>District</v>
      </c>
      <c r="G344" s="14" t="str">
        <f>VLOOKUP($A344,'Auth Info'!$A:$G,7,FALSE)</f>
        <v>Lower</v>
      </c>
      <c r="H344" s="65">
        <f>VLOOKUP(A344,'1'!F:H,2,FALSE)</f>
        <v>493.2</v>
      </c>
      <c r="I344" s="66">
        <f t="shared" si="177"/>
        <v>139</v>
      </c>
      <c r="J344" s="67" t="str">
        <f t="shared" si="158"/>
        <v/>
      </c>
      <c r="K344" s="66" t="str">
        <f t="shared" si="159"/>
        <v/>
      </c>
      <c r="L344" s="67" t="str">
        <f t="shared" si="160"/>
        <v/>
      </c>
      <c r="M344" s="66" t="str">
        <f t="shared" si="161"/>
        <v/>
      </c>
      <c r="N344" s="60"/>
      <c r="O344" s="189">
        <f t="shared" si="178"/>
        <v>0.626</v>
      </c>
      <c r="P344" s="74">
        <f t="shared" si="179"/>
        <v>94</v>
      </c>
      <c r="Q344" s="75" t="str">
        <f t="shared" si="162"/>
        <v/>
      </c>
      <c r="R344" s="74" t="str">
        <f t="shared" si="163"/>
        <v/>
      </c>
      <c r="S344" s="75" t="str">
        <f t="shared" si="164"/>
        <v/>
      </c>
      <c r="T344" s="74" t="str">
        <f t="shared" si="165"/>
        <v/>
      </c>
      <c r="U344" s="60"/>
      <c r="V344" s="80">
        <f>VLOOKUP(A344,'3'!A:C,3,FALSE)/100</f>
        <v>1.9E-2</v>
      </c>
      <c r="W344" s="81">
        <f t="shared" si="180"/>
        <v>151</v>
      </c>
      <c r="X344" s="82" t="str">
        <f t="shared" si="166"/>
        <v/>
      </c>
      <c r="Y344" s="81" t="str">
        <f t="shared" si="167"/>
        <v/>
      </c>
      <c r="Z344" s="82" t="str">
        <f t="shared" si="168"/>
        <v/>
      </c>
      <c r="AA344" s="81" t="str">
        <f t="shared" si="169"/>
        <v/>
      </c>
      <c r="AB344" s="60"/>
      <c r="AC344" s="87">
        <f>VLOOKUP(A344,'4'!A:E,4,FALSE)/100</f>
        <v>0.20800000000000002</v>
      </c>
      <c r="AD344" s="88">
        <f t="shared" si="187"/>
        <v>134</v>
      </c>
      <c r="AE344" s="89" t="str">
        <f t="shared" si="170"/>
        <v/>
      </c>
      <c r="AF344" s="88" t="str">
        <f t="shared" si="181"/>
        <v/>
      </c>
      <c r="AG344" s="89" t="str">
        <f t="shared" si="171"/>
        <v/>
      </c>
      <c r="AH344" s="88" t="str">
        <f t="shared" si="182"/>
        <v/>
      </c>
      <c r="AJ344" s="62">
        <f t="shared" si="183"/>
        <v>467</v>
      </c>
      <c r="AK344" s="59">
        <f t="shared" si="184"/>
        <v>136</v>
      </c>
      <c r="AM344" s="42" t="s">
        <v>169</v>
      </c>
      <c r="AN344" s="43" t="s">
        <v>321</v>
      </c>
      <c r="AO344" s="44">
        <v>12215</v>
      </c>
      <c r="AP344" s="44">
        <v>117100</v>
      </c>
      <c r="AQ344" s="40">
        <f t="shared" si="185"/>
        <v>0.10431255337318532</v>
      </c>
      <c r="AR344" s="46">
        <f t="shared" si="186"/>
        <v>83</v>
      </c>
      <c r="AS344" s="47" t="str">
        <f t="shared" si="172"/>
        <v/>
      </c>
      <c r="AT344" s="46" t="str">
        <f t="shared" si="173"/>
        <v/>
      </c>
      <c r="AU344" s="47" t="str">
        <f t="shared" si="174"/>
        <v/>
      </c>
      <c r="AV344" s="46" t="str">
        <f t="shared" si="175"/>
        <v/>
      </c>
      <c r="AX344" s="116" t="s">
        <v>321</v>
      </c>
      <c r="AY344" s="97">
        <v>118800</v>
      </c>
      <c r="AZ344" s="98">
        <v>100</v>
      </c>
      <c r="BA344" s="97">
        <v>74400</v>
      </c>
      <c r="BB344" s="98">
        <v>62.6</v>
      </c>
      <c r="BC344" s="187" t="b">
        <f t="shared" si="176"/>
        <v>1</v>
      </c>
    </row>
    <row r="345" spans="1:55" x14ac:dyDescent="0.2">
      <c r="A345" s="2" t="s">
        <v>1067</v>
      </c>
      <c r="B345" s="2" t="str">
        <f>VLOOKUP(A345,'Auth Info'!A:B,2,FALSE)</f>
        <v>Torridge</v>
      </c>
      <c r="C345" s="14" t="str">
        <f>VLOOKUP($A345,'Auth Info'!$A:$G,3,FALSE)</f>
        <v>Devon</v>
      </c>
      <c r="D345" s="121" t="str">
        <f>VLOOKUP($A345,'Auth Info'!$A:$G,4,FALSE)</f>
        <v>Rural-80</v>
      </c>
      <c r="E345" s="121" t="str">
        <f>VLOOKUP($A345,'Auth Info'!$A:$G,5,FALSE)</f>
        <v>Predominantly Rural</v>
      </c>
      <c r="F345" s="14" t="str">
        <f>VLOOKUP($A345,'Auth Info'!$A:$G,6,FALSE)</f>
        <v>District</v>
      </c>
      <c r="G345" s="14" t="str">
        <f>VLOOKUP($A345,'Auth Info'!$A:$G,7,FALSE)</f>
        <v>Lower</v>
      </c>
      <c r="H345" s="65">
        <f>VLOOKUP(A345,'1'!F:H,2,FALSE)</f>
        <v>333.3</v>
      </c>
      <c r="I345" s="66">
        <f t="shared" si="177"/>
        <v>1</v>
      </c>
      <c r="J345" s="67">
        <f t="shared" si="158"/>
        <v>333.3</v>
      </c>
      <c r="K345" s="66">
        <f t="shared" si="159"/>
        <v>1</v>
      </c>
      <c r="L345" s="67" t="str">
        <f t="shared" si="160"/>
        <v/>
      </c>
      <c r="M345" s="66" t="str">
        <f t="shared" si="161"/>
        <v/>
      </c>
      <c r="N345" s="60"/>
      <c r="O345" s="189">
        <f t="shared" si="178"/>
        <v>0.60099999999999998</v>
      </c>
      <c r="P345" s="74">
        <f t="shared" si="179"/>
        <v>30</v>
      </c>
      <c r="Q345" s="75">
        <f t="shared" si="162"/>
        <v>0.60099999999999998</v>
      </c>
      <c r="R345" s="74">
        <f t="shared" si="163"/>
        <v>14</v>
      </c>
      <c r="S345" s="75" t="str">
        <f t="shared" si="164"/>
        <v/>
      </c>
      <c r="T345" s="74" t="str">
        <f t="shared" si="165"/>
        <v/>
      </c>
      <c r="U345" s="60"/>
      <c r="V345" s="80">
        <f>VLOOKUP(A345,'3'!A:C,3,FALSE)/100</f>
        <v>2.7999999999999997E-2</v>
      </c>
      <c r="W345" s="81">
        <f t="shared" si="180"/>
        <v>72</v>
      </c>
      <c r="X345" s="82">
        <f t="shared" si="166"/>
        <v>2.7999999999999997E-2</v>
      </c>
      <c r="Y345" s="81">
        <f t="shared" si="167"/>
        <v>9</v>
      </c>
      <c r="Z345" s="82" t="str">
        <f t="shared" si="168"/>
        <v/>
      </c>
      <c r="AA345" s="81" t="str">
        <f t="shared" si="169"/>
        <v/>
      </c>
      <c r="AB345" s="60"/>
      <c r="AC345" s="87">
        <f>VLOOKUP(A345,'4'!A:E,4,FALSE)/100</f>
        <v>0.11599999999999999</v>
      </c>
      <c r="AD345" s="88">
        <f t="shared" si="187"/>
        <v>201</v>
      </c>
      <c r="AE345" s="89">
        <f t="shared" si="170"/>
        <v>0.11599999999999999</v>
      </c>
      <c r="AF345" s="88">
        <f t="shared" si="181"/>
        <v>51</v>
      </c>
      <c r="AG345" s="89" t="str">
        <f t="shared" si="171"/>
        <v/>
      </c>
      <c r="AH345" s="88" t="str">
        <f t="shared" si="182"/>
        <v/>
      </c>
      <c r="AJ345" s="62">
        <f t="shared" si="183"/>
        <v>281</v>
      </c>
      <c r="AK345" s="59">
        <f t="shared" si="184"/>
        <v>39</v>
      </c>
      <c r="AM345" s="42" t="s">
        <v>169</v>
      </c>
      <c r="AN345" s="43" t="s">
        <v>352</v>
      </c>
      <c r="AO345" s="44">
        <v>4652</v>
      </c>
      <c r="AP345" s="44">
        <v>65600</v>
      </c>
      <c r="AQ345" s="40">
        <f t="shared" si="185"/>
        <v>7.0914634146341457E-2</v>
      </c>
      <c r="AR345" s="46">
        <f t="shared" si="186"/>
        <v>178</v>
      </c>
      <c r="AS345" s="47">
        <f t="shared" si="172"/>
        <v>7.0914634146341457E-2</v>
      </c>
      <c r="AT345" s="46">
        <f t="shared" si="173"/>
        <v>43</v>
      </c>
      <c r="AU345" s="47" t="str">
        <f t="shared" si="174"/>
        <v/>
      </c>
      <c r="AV345" s="46" t="str">
        <f t="shared" si="175"/>
        <v/>
      </c>
      <c r="AX345" s="116" t="s">
        <v>352</v>
      </c>
      <c r="AY345" s="97">
        <v>65800</v>
      </c>
      <c r="AZ345" s="98">
        <v>100</v>
      </c>
      <c r="BA345" s="97">
        <v>39600</v>
      </c>
      <c r="BB345" s="98">
        <v>60.1</v>
      </c>
      <c r="BC345" s="187" t="b">
        <f t="shared" si="176"/>
        <v>1</v>
      </c>
    </row>
    <row r="346" spans="1:55" x14ac:dyDescent="0.2">
      <c r="A346" s="2" t="s">
        <v>1072</v>
      </c>
      <c r="B346" s="2" t="str">
        <f>VLOOKUP(A346,'Auth Info'!A:B,2,FALSE)</f>
        <v>Tunbridge Wells</v>
      </c>
      <c r="C346" s="14" t="str">
        <f>VLOOKUP($A346,'Auth Info'!$A:$G,3,FALSE)</f>
        <v>Kent</v>
      </c>
      <c r="D346" s="121" t="str">
        <f>VLOOKUP($A346,'Auth Info'!$A:$G,4,FALSE)</f>
        <v>Significant Rural</v>
      </c>
      <c r="E346" s="121" t="str">
        <f>VLOOKUP($A346,'Auth Info'!$A:$G,5,FALSE)</f>
        <v>U</v>
      </c>
      <c r="F346" s="14" t="str">
        <f>VLOOKUP($A346,'Auth Info'!$A:$G,6,FALSE)</f>
        <v>District</v>
      </c>
      <c r="G346" s="14" t="str">
        <f>VLOOKUP($A346,'Auth Info'!$A:$G,7,FALSE)</f>
        <v>Lower</v>
      </c>
      <c r="H346" s="65">
        <f>VLOOKUP(A346,'1'!F:H,2,FALSE)</f>
        <v>486</v>
      </c>
      <c r="I346" s="66">
        <f t="shared" si="177"/>
        <v>130</v>
      </c>
      <c r="J346" s="67" t="str">
        <f t="shared" si="158"/>
        <v/>
      </c>
      <c r="K346" s="66" t="str">
        <f t="shared" si="159"/>
        <v/>
      </c>
      <c r="L346" s="67" t="str">
        <f t="shared" si="160"/>
        <v/>
      </c>
      <c r="M346" s="66" t="str">
        <f t="shared" si="161"/>
        <v/>
      </c>
      <c r="N346" s="60"/>
      <c r="O346" s="189">
        <f t="shared" si="178"/>
        <v>0.61599999999999999</v>
      </c>
      <c r="P346" s="74">
        <f t="shared" si="179"/>
        <v>64</v>
      </c>
      <c r="Q346" s="75" t="str">
        <f t="shared" si="162"/>
        <v/>
      </c>
      <c r="R346" s="74" t="str">
        <f t="shared" si="163"/>
        <v/>
      </c>
      <c r="S346" s="75" t="str">
        <f t="shared" si="164"/>
        <v/>
      </c>
      <c r="T346" s="74" t="str">
        <f t="shared" si="165"/>
        <v/>
      </c>
      <c r="U346" s="60"/>
      <c r="V346" s="80">
        <f>VLOOKUP(A346,'3'!A:C,3,FALSE)/100</f>
        <v>1.7000000000000001E-2</v>
      </c>
      <c r="W346" s="81">
        <f t="shared" si="180"/>
        <v>172</v>
      </c>
      <c r="X346" s="82" t="str">
        <f t="shared" si="166"/>
        <v/>
      </c>
      <c r="Y346" s="81" t="str">
        <f t="shared" si="167"/>
        <v/>
      </c>
      <c r="Z346" s="82" t="str">
        <f t="shared" si="168"/>
        <v/>
      </c>
      <c r="AA346" s="81" t="str">
        <f t="shared" si="169"/>
        <v/>
      </c>
      <c r="AB346" s="60"/>
      <c r="AC346" s="177">
        <f>VLOOKUP(A346,'4'!A:E,4,FALSE)/100</f>
        <v>0.11699999999999999</v>
      </c>
      <c r="AD346" s="88">
        <f t="shared" si="187"/>
        <v>200</v>
      </c>
      <c r="AE346" s="89" t="str">
        <f t="shared" si="170"/>
        <v/>
      </c>
      <c r="AF346" s="88" t="str">
        <f t="shared" si="181"/>
        <v/>
      </c>
      <c r="AG346" s="89" t="str">
        <f t="shared" si="171"/>
        <v/>
      </c>
      <c r="AH346" s="88" t="str">
        <f t="shared" si="182"/>
        <v/>
      </c>
      <c r="AJ346" s="62">
        <f t="shared" si="183"/>
        <v>412</v>
      </c>
      <c r="AK346" s="59">
        <f t="shared" si="184"/>
        <v>108</v>
      </c>
      <c r="AM346" s="42" t="s">
        <v>169</v>
      </c>
      <c r="AN346" s="43" t="s">
        <v>322</v>
      </c>
      <c r="AO346" s="44">
        <v>12835</v>
      </c>
      <c r="AP346" s="44">
        <v>107400</v>
      </c>
      <c r="AQ346" s="40">
        <f t="shared" si="185"/>
        <v>0.11950651769087524</v>
      </c>
      <c r="AR346" s="46">
        <f t="shared" si="186"/>
        <v>46</v>
      </c>
      <c r="AS346" s="47" t="str">
        <f t="shared" si="172"/>
        <v/>
      </c>
      <c r="AT346" s="46" t="str">
        <f t="shared" si="173"/>
        <v/>
      </c>
      <c r="AU346" s="47" t="str">
        <f t="shared" si="174"/>
        <v/>
      </c>
      <c r="AV346" s="46" t="str">
        <f t="shared" si="175"/>
        <v/>
      </c>
      <c r="AX346" s="116" t="s">
        <v>322</v>
      </c>
      <c r="AY346" s="97">
        <v>108200</v>
      </c>
      <c r="AZ346" s="98">
        <v>100</v>
      </c>
      <c r="BA346" s="97">
        <v>66600</v>
      </c>
      <c r="BB346" s="98">
        <v>61.6</v>
      </c>
      <c r="BC346" s="187" t="b">
        <f t="shared" si="176"/>
        <v>1</v>
      </c>
    </row>
    <row r="347" spans="1:55" x14ac:dyDescent="0.2">
      <c r="A347" s="2" t="s">
        <v>1073</v>
      </c>
      <c r="B347" s="2" t="str">
        <f>VLOOKUP(A347,'Auth Info'!A:B,2,FALSE)</f>
        <v>Uttlesford</v>
      </c>
      <c r="C347" s="14" t="str">
        <f>VLOOKUP($A347,'Auth Info'!$A:$G,3,FALSE)</f>
        <v>Essex</v>
      </c>
      <c r="D347" s="121" t="str">
        <f>VLOOKUP($A347,'Auth Info'!$A:$G,4,FALSE)</f>
        <v>Rural-80</v>
      </c>
      <c r="E347" s="121" t="str">
        <f>VLOOKUP($A347,'Auth Info'!$A:$G,5,FALSE)</f>
        <v>Predominantly Rural</v>
      </c>
      <c r="F347" s="14" t="str">
        <f>VLOOKUP($A347,'Auth Info'!$A:$G,6,FALSE)</f>
        <v>District</v>
      </c>
      <c r="G347" s="14" t="str">
        <f>VLOOKUP($A347,'Auth Info'!$A:$G,7,FALSE)</f>
        <v>Lower</v>
      </c>
      <c r="H347" s="65">
        <f>VLOOKUP(A347,'1'!F:H,2,FALSE)</f>
        <v>512.70000000000005</v>
      </c>
      <c r="I347" s="66">
        <f t="shared" si="177"/>
        <v>161</v>
      </c>
      <c r="J347" s="67">
        <f t="shared" si="158"/>
        <v>512.70000000000005</v>
      </c>
      <c r="K347" s="66">
        <f t="shared" si="159"/>
        <v>46</v>
      </c>
      <c r="L347" s="67" t="str">
        <f t="shared" si="160"/>
        <v/>
      </c>
      <c r="M347" s="66" t="str">
        <f t="shared" si="161"/>
        <v/>
      </c>
      <c r="N347" s="60"/>
      <c r="O347" s="189">
        <f t="shared" si="178"/>
        <v>0.623</v>
      </c>
      <c r="P347" s="74">
        <f t="shared" si="179"/>
        <v>90</v>
      </c>
      <c r="Q347" s="75">
        <f t="shared" si="162"/>
        <v>0.623</v>
      </c>
      <c r="R347" s="74">
        <f t="shared" si="163"/>
        <v>39</v>
      </c>
      <c r="S347" s="75" t="str">
        <f t="shared" si="164"/>
        <v/>
      </c>
      <c r="T347" s="74" t="str">
        <f t="shared" si="165"/>
        <v/>
      </c>
      <c r="U347" s="60"/>
      <c r="V347" s="80">
        <f>VLOOKUP(A347,'3'!A:C,3,FALSE)/100</f>
        <v>1.7000000000000001E-2</v>
      </c>
      <c r="W347" s="81">
        <f t="shared" si="180"/>
        <v>172</v>
      </c>
      <c r="X347" s="82">
        <f t="shared" si="166"/>
        <v>1.7000000000000001E-2</v>
      </c>
      <c r="Y347" s="81">
        <f t="shared" si="167"/>
        <v>36</v>
      </c>
      <c r="Z347" s="82" t="str">
        <f t="shared" si="168"/>
        <v/>
      </c>
      <c r="AA347" s="81" t="str">
        <f t="shared" si="169"/>
        <v/>
      </c>
      <c r="AB347" s="60"/>
      <c r="AC347" s="87">
        <f>VLOOKUP(A347,'4'!A:E,4,FALSE)/100</f>
        <v>0.155</v>
      </c>
      <c r="AD347" s="88">
        <f t="shared" si="187"/>
        <v>186</v>
      </c>
      <c r="AE347" s="89">
        <f t="shared" si="170"/>
        <v>0.155</v>
      </c>
      <c r="AF347" s="88">
        <f t="shared" si="181"/>
        <v>48</v>
      </c>
      <c r="AG347" s="89" t="str">
        <f t="shared" si="171"/>
        <v/>
      </c>
      <c r="AH347" s="88" t="str">
        <f t="shared" si="182"/>
        <v/>
      </c>
      <c r="AJ347" s="62">
        <f t="shared" si="183"/>
        <v>565</v>
      </c>
      <c r="AK347" s="59">
        <f t="shared" si="184"/>
        <v>184</v>
      </c>
      <c r="AM347" s="42" t="s">
        <v>169</v>
      </c>
      <c r="AN347" s="43" t="s">
        <v>266</v>
      </c>
      <c r="AO347" s="44">
        <v>6164</v>
      </c>
      <c r="AP347" s="44">
        <v>73700</v>
      </c>
      <c r="AQ347" s="40">
        <f t="shared" si="185"/>
        <v>8.3636363636363634E-2</v>
      </c>
      <c r="AR347" s="46">
        <f t="shared" si="186"/>
        <v>142</v>
      </c>
      <c r="AS347" s="47">
        <f t="shared" si="172"/>
        <v>8.3636363636363634E-2</v>
      </c>
      <c r="AT347" s="46">
        <f t="shared" si="173"/>
        <v>27</v>
      </c>
      <c r="AU347" s="47" t="str">
        <f t="shared" si="174"/>
        <v/>
      </c>
      <c r="AV347" s="46" t="str">
        <f t="shared" si="175"/>
        <v/>
      </c>
      <c r="AX347" s="116" t="s">
        <v>266</v>
      </c>
      <c r="AY347" s="97">
        <v>77500</v>
      </c>
      <c r="AZ347" s="98">
        <v>100</v>
      </c>
      <c r="BA347" s="97">
        <v>48300</v>
      </c>
      <c r="BB347" s="98">
        <v>62.3</v>
      </c>
      <c r="BC347" s="187" t="b">
        <f t="shared" si="176"/>
        <v>1</v>
      </c>
    </row>
    <row r="348" spans="1:55" x14ac:dyDescent="0.2">
      <c r="A348" s="2" t="s">
        <v>1074</v>
      </c>
      <c r="B348" s="2" t="str">
        <f>VLOOKUP(A348,'Auth Info'!A:B,2,FALSE)</f>
        <v>Vale of White Horse</v>
      </c>
      <c r="C348" s="14" t="str">
        <f>VLOOKUP($A348,'Auth Info'!$A:$G,3,FALSE)</f>
        <v>Oxfordshire</v>
      </c>
      <c r="D348" s="121" t="str">
        <f>VLOOKUP($A348,'Auth Info'!$A:$G,4,FALSE)</f>
        <v>Rural-50</v>
      </c>
      <c r="E348" s="121" t="str">
        <f>VLOOKUP($A348,'Auth Info'!$A:$G,5,FALSE)</f>
        <v>Predominantly Rural</v>
      </c>
      <c r="F348" s="14" t="str">
        <f>VLOOKUP($A348,'Auth Info'!$A:$G,6,FALSE)</f>
        <v>District</v>
      </c>
      <c r="G348" s="14" t="str">
        <f>VLOOKUP($A348,'Auth Info'!$A:$G,7,FALSE)</f>
        <v>Lower</v>
      </c>
      <c r="H348" s="65">
        <f>VLOOKUP(A348,'1'!F:H,2,FALSE)</f>
        <v>646.29999999999995</v>
      </c>
      <c r="I348" s="66">
        <f t="shared" si="177"/>
        <v>199</v>
      </c>
      <c r="J348" s="67" t="str">
        <f t="shared" si="158"/>
        <v/>
      </c>
      <c r="K348" s="66" t="str">
        <f t="shared" si="159"/>
        <v/>
      </c>
      <c r="L348" s="67" t="str">
        <f t="shared" si="160"/>
        <v/>
      </c>
      <c r="M348" s="66" t="str">
        <f t="shared" si="161"/>
        <v/>
      </c>
      <c r="N348" s="60"/>
      <c r="O348" s="189">
        <f t="shared" si="178"/>
        <v>0.626</v>
      </c>
      <c r="P348" s="74">
        <f t="shared" si="179"/>
        <v>94</v>
      </c>
      <c r="Q348" s="75" t="str">
        <f t="shared" si="162"/>
        <v/>
      </c>
      <c r="R348" s="74" t="str">
        <f t="shared" si="163"/>
        <v/>
      </c>
      <c r="S348" s="75" t="str">
        <f t="shared" si="164"/>
        <v/>
      </c>
      <c r="T348" s="74" t="str">
        <f t="shared" si="165"/>
        <v/>
      </c>
      <c r="U348" s="60"/>
      <c r="V348" s="80">
        <f>VLOOKUP(A348,'3'!A:C,3,FALSE)/100</f>
        <v>1.6E-2</v>
      </c>
      <c r="W348" s="81">
        <f t="shared" si="180"/>
        <v>177</v>
      </c>
      <c r="X348" s="82" t="str">
        <f t="shared" si="166"/>
        <v/>
      </c>
      <c r="Y348" s="81" t="str">
        <f t="shared" si="167"/>
        <v/>
      </c>
      <c r="Z348" s="82" t="str">
        <f t="shared" si="168"/>
        <v/>
      </c>
      <c r="AA348" s="81" t="str">
        <f t="shared" si="169"/>
        <v/>
      </c>
      <c r="AB348" s="60"/>
      <c r="AC348" s="87">
        <f>VLOOKUP(A348,'4'!A:E,4,FALSE)/100</f>
        <v>0.29899999999999999</v>
      </c>
      <c r="AD348" s="88">
        <f t="shared" si="187"/>
        <v>25</v>
      </c>
      <c r="AE348" s="89" t="str">
        <f t="shared" si="170"/>
        <v/>
      </c>
      <c r="AF348" s="88" t="str">
        <f t="shared" si="181"/>
        <v/>
      </c>
      <c r="AG348" s="89" t="str">
        <f t="shared" si="171"/>
        <v/>
      </c>
      <c r="AH348" s="88" t="str">
        <f t="shared" si="182"/>
        <v/>
      </c>
      <c r="AJ348" s="62">
        <f t="shared" si="183"/>
        <v>573</v>
      </c>
      <c r="AK348" s="59">
        <f t="shared" si="184"/>
        <v>190</v>
      </c>
      <c r="AM348" s="42" t="s">
        <v>169</v>
      </c>
      <c r="AN348" s="43" t="s">
        <v>326</v>
      </c>
      <c r="AO348" s="44">
        <v>10911</v>
      </c>
      <c r="AP348" s="44">
        <v>116900</v>
      </c>
      <c r="AQ348" s="40">
        <f t="shared" si="185"/>
        <v>9.3336184773310515E-2</v>
      </c>
      <c r="AR348" s="46">
        <f t="shared" si="186"/>
        <v>103</v>
      </c>
      <c r="AS348" s="47" t="str">
        <f t="shared" si="172"/>
        <v/>
      </c>
      <c r="AT348" s="46" t="str">
        <f t="shared" si="173"/>
        <v/>
      </c>
      <c r="AU348" s="47" t="str">
        <f t="shared" si="174"/>
        <v/>
      </c>
      <c r="AV348" s="46" t="str">
        <f t="shared" si="175"/>
        <v/>
      </c>
      <c r="AX348" s="116" t="s">
        <v>326</v>
      </c>
      <c r="AY348" s="97">
        <v>119800</v>
      </c>
      <c r="AZ348" s="98">
        <v>100</v>
      </c>
      <c r="BA348" s="97">
        <v>75000</v>
      </c>
      <c r="BB348" s="98">
        <v>62.6</v>
      </c>
      <c r="BC348" s="187" t="b">
        <f t="shared" si="176"/>
        <v>1</v>
      </c>
    </row>
    <row r="349" spans="1:55" x14ac:dyDescent="0.2">
      <c r="A349" s="2" t="s">
        <v>1086</v>
      </c>
      <c r="B349" s="2" t="str">
        <f>VLOOKUP(A349,'Auth Info'!A:B,2,FALSE)</f>
        <v>Warwick</v>
      </c>
      <c r="C349" s="14" t="str">
        <f>VLOOKUP($A349,'Auth Info'!$A:$G,3,FALSE)</f>
        <v>Warwickshire</v>
      </c>
      <c r="D349" s="121" t="str">
        <f>VLOOKUP($A349,'Auth Info'!$A:$G,4,FALSE)</f>
        <v>Significant Rural</v>
      </c>
      <c r="E349" s="121" t="str">
        <f>VLOOKUP($A349,'Auth Info'!$A:$G,5,FALSE)</f>
        <v>U</v>
      </c>
      <c r="F349" s="14" t="str">
        <f>VLOOKUP($A349,'Auth Info'!$A:$G,6,FALSE)</f>
        <v>District</v>
      </c>
      <c r="G349" s="14" t="str">
        <f>VLOOKUP($A349,'Auth Info'!$A:$G,7,FALSE)</f>
        <v>Lower</v>
      </c>
      <c r="H349" s="65">
        <f>VLOOKUP(A349,'1'!F:H,2,FALSE)</f>
        <v>512.1</v>
      </c>
      <c r="I349" s="66">
        <f t="shared" si="177"/>
        <v>159</v>
      </c>
      <c r="J349" s="67" t="str">
        <f t="shared" si="158"/>
        <v/>
      </c>
      <c r="K349" s="66" t="str">
        <f t="shared" si="159"/>
        <v/>
      </c>
      <c r="L349" s="67" t="str">
        <f t="shared" si="160"/>
        <v/>
      </c>
      <c r="M349" s="66" t="str">
        <f t="shared" si="161"/>
        <v/>
      </c>
      <c r="N349" s="60"/>
      <c r="O349" s="189">
        <f t="shared" si="178"/>
        <v>0.66299999999999992</v>
      </c>
      <c r="P349" s="74">
        <f t="shared" si="179"/>
        <v>185</v>
      </c>
      <c r="Q349" s="75" t="str">
        <f t="shared" si="162"/>
        <v/>
      </c>
      <c r="R349" s="74" t="str">
        <f t="shared" si="163"/>
        <v/>
      </c>
      <c r="S349" s="75" t="str">
        <f t="shared" si="164"/>
        <v/>
      </c>
      <c r="T349" s="74" t="str">
        <f t="shared" si="165"/>
        <v/>
      </c>
      <c r="U349" s="60"/>
      <c r="V349" s="80">
        <f>VLOOKUP(A349,'3'!A:C,3,FALSE)/100</f>
        <v>2.3E-2</v>
      </c>
      <c r="W349" s="81">
        <f t="shared" si="180"/>
        <v>110</v>
      </c>
      <c r="X349" s="82" t="str">
        <f t="shared" si="166"/>
        <v/>
      </c>
      <c r="Y349" s="81" t="str">
        <f t="shared" si="167"/>
        <v/>
      </c>
      <c r="Z349" s="82" t="str">
        <f t="shared" si="168"/>
        <v/>
      </c>
      <c r="AA349" s="81" t="str">
        <f t="shared" si="169"/>
        <v/>
      </c>
      <c r="AB349" s="60"/>
      <c r="AC349" s="87">
        <f>VLOOKUP(A349,'4'!A:E,4,FALSE)/100</f>
        <v>0.26500000000000001</v>
      </c>
      <c r="AD349" s="88">
        <f t="shared" si="187"/>
        <v>56</v>
      </c>
      <c r="AE349" s="89" t="str">
        <f t="shared" si="170"/>
        <v/>
      </c>
      <c r="AF349" s="88" t="str">
        <f t="shared" si="181"/>
        <v/>
      </c>
      <c r="AG349" s="89" t="str">
        <f t="shared" si="171"/>
        <v/>
      </c>
      <c r="AH349" s="88" t="str">
        <f t="shared" si="182"/>
        <v/>
      </c>
      <c r="AJ349" s="62">
        <f t="shared" si="183"/>
        <v>492</v>
      </c>
      <c r="AK349" s="59">
        <f t="shared" si="184"/>
        <v>152</v>
      </c>
      <c r="AM349" s="42" t="s">
        <v>169</v>
      </c>
      <c r="AN349" s="43" t="s">
        <v>243</v>
      </c>
      <c r="AO349" s="44">
        <v>17049</v>
      </c>
      <c r="AP349" s="44">
        <v>135700</v>
      </c>
      <c r="AQ349" s="40">
        <f t="shared" si="185"/>
        <v>0.12563743551952838</v>
      </c>
      <c r="AR349" s="46">
        <f t="shared" si="186"/>
        <v>38</v>
      </c>
      <c r="AS349" s="47" t="str">
        <f t="shared" si="172"/>
        <v/>
      </c>
      <c r="AT349" s="46" t="str">
        <f t="shared" si="173"/>
        <v/>
      </c>
      <c r="AU349" s="47" t="str">
        <f t="shared" si="174"/>
        <v/>
      </c>
      <c r="AV349" s="46" t="str">
        <f t="shared" si="175"/>
        <v/>
      </c>
      <c r="AX349" s="116" t="s">
        <v>243</v>
      </c>
      <c r="AY349" s="97">
        <v>138800</v>
      </c>
      <c r="AZ349" s="98">
        <v>100</v>
      </c>
      <c r="BA349" s="97">
        <v>92000</v>
      </c>
      <c r="BB349" s="98">
        <v>66.3</v>
      </c>
      <c r="BC349" s="187" t="b">
        <f t="shared" si="176"/>
        <v>1</v>
      </c>
    </row>
    <row r="350" spans="1:55" x14ac:dyDescent="0.2">
      <c r="A350" s="2" t="s">
        <v>1088</v>
      </c>
      <c r="B350" s="2" t="str">
        <f>VLOOKUP(A350,'Auth Info'!A:B,2,FALSE)</f>
        <v>Watford</v>
      </c>
      <c r="C350" s="14" t="str">
        <f>VLOOKUP($A350,'Auth Info'!$A:$G,3,FALSE)</f>
        <v>Hertfordshire</v>
      </c>
      <c r="D350" s="121" t="str">
        <f>VLOOKUP($A350,'Auth Info'!$A:$G,4,FALSE)</f>
        <v>MU</v>
      </c>
      <c r="E350" s="121" t="str">
        <f>VLOOKUP($A350,'Auth Info'!$A:$G,5,FALSE)</f>
        <v>U</v>
      </c>
      <c r="F350" s="14" t="str">
        <f>VLOOKUP($A350,'Auth Info'!$A:$G,6,FALSE)</f>
        <v>District</v>
      </c>
      <c r="G350" s="14" t="str">
        <f>VLOOKUP($A350,'Auth Info'!$A:$G,7,FALSE)</f>
        <v>Lower</v>
      </c>
      <c r="H350" s="65">
        <f>VLOOKUP(A350,'1'!F:H,2,FALSE)</f>
        <v>485.3</v>
      </c>
      <c r="I350" s="66">
        <f t="shared" si="177"/>
        <v>129</v>
      </c>
      <c r="J350" s="67" t="str">
        <f t="shared" si="158"/>
        <v/>
      </c>
      <c r="K350" s="66" t="str">
        <f t="shared" si="159"/>
        <v/>
      </c>
      <c r="L350" s="67" t="str">
        <f t="shared" si="160"/>
        <v/>
      </c>
      <c r="M350" s="66" t="str">
        <f t="shared" si="161"/>
        <v/>
      </c>
      <c r="N350" s="60"/>
      <c r="O350" s="189">
        <f t="shared" si="178"/>
        <v>0.67299999999999993</v>
      </c>
      <c r="P350" s="74">
        <f t="shared" si="179"/>
        <v>192</v>
      </c>
      <c r="Q350" s="75" t="str">
        <f t="shared" si="162"/>
        <v/>
      </c>
      <c r="R350" s="74" t="str">
        <f t="shared" si="163"/>
        <v/>
      </c>
      <c r="S350" s="75" t="str">
        <f t="shared" si="164"/>
        <v/>
      </c>
      <c r="T350" s="74" t="str">
        <f t="shared" si="165"/>
        <v/>
      </c>
      <c r="U350" s="60"/>
      <c r="V350" s="80">
        <f>VLOOKUP(A350,'3'!A:C,3,FALSE)/100</f>
        <v>0.03</v>
      </c>
      <c r="W350" s="81">
        <f t="shared" si="180"/>
        <v>60</v>
      </c>
      <c r="X350" s="82" t="str">
        <f t="shared" si="166"/>
        <v/>
      </c>
      <c r="Y350" s="81" t="str">
        <f t="shared" si="167"/>
        <v/>
      </c>
      <c r="Z350" s="82" t="str">
        <f t="shared" si="168"/>
        <v/>
      </c>
      <c r="AA350" s="81" t="str">
        <f t="shared" si="169"/>
        <v/>
      </c>
      <c r="AB350" s="60"/>
      <c r="AC350" s="87">
        <f>VLOOKUP(A350,'4'!A:E,4,FALSE)/100</f>
        <v>0.28399999999999997</v>
      </c>
      <c r="AD350" s="88">
        <f t="shared" si="187"/>
        <v>36</v>
      </c>
      <c r="AE350" s="89" t="str">
        <f t="shared" si="170"/>
        <v/>
      </c>
      <c r="AF350" s="88" t="str">
        <f t="shared" si="181"/>
        <v/>
      </c>
      <c r="AG350" s="89" t="str">
        <f t="shared" si="171"/>
        <v/>
      </c>
      <c r="AH350" s="88" t="str">
        <f t="shared" si="182"/>
        <v/>
      </c>
      <c r="AJ350" s="62">
        <f t="shared" si="183"/>
        <v>433</v>
      </c>
      <c r="AK350" s="59">
        <f t="shared" si="184"/>
        <v>122</v>
      </c>
      <c r="AM350" s="42" t="s">
        <v>169</v>
      </c>
      <c r="AN350" s="43" t="s">
        <v>275</v>
      </c>
      <c r="AO350" s="44">
        <v>9282</v>
      </c>
      <c r="AP350" s="44">
        <v>81000</v>
      </c>
      <c r="AQ350" s="40">
        <f t="shared" si="185"/>
        <v>0.11459259259259259</v>
      </c>
      <c r="AR350" s="46">
        <f t="shared" si="186"/>
        <v>52</v>
      </c>
      <c r="AS350" s="47" t="str">
        <f t="shared" si="172"/>
        <v/>
      </c>
      <c r="AT350" s="46" t="str">
        <f t="shared" si="173"/>
        <v/>
      </c>
      <c r="AU350" s="47" t="str">
        <f t="shared" si="174"/>
        <v/>
      </c>
      <c r="AV350" s="46" t="str">
        <f t="shared" si="175"/>
        <v/>
      </c>
      <c r="AX350" s="116" t="s">
        <v>275</v>
      </c>
      <c r="AY350" s="97">
        <v>86000</v>
      </c>
      <c r="AZ350" s="98">
        <v>100</v>
      </c>
      <c r="BA350" s="97">
        <v>57800</v>
      </c>
      <c r="BB350" s="98">
        <v>67.3</v>
      </c>
      <c r="BC350" s="187" t="b">
        <f t="shared" si="176"/>
        <v>1</v>
      </c>
    </row>
    <row r="351" spans="1:55" x14ac:dyDescent="0.2">
      <c r="A351" s="2" t="s">
        <v>1089</v>
      </c>
      <c r="B351" s="2" t="str">
        <f>VLOOKUP(A351,'Auth Info'!A:B,2,FALSE)</f>
        <v>Waveney</v>
      </c>
      <c r="C351" s="14" t="str">
        <f>VLOOKUP($A351,'Auth Info'!$A:$G,3,FALSE)</f>
        <v>Suffolk</v>
      </c>
      <c r="D351" s="121" t="str">
        <f>VLOOKUP($A351,'Auth Info'!$A:$G,4,FALSE)</f>
        <v>Significant Rural</v>
      </c>
      <c r="E351" s="121" t="str">
        <f>VLOOKUP($A351,'Auth Info'!$A:$G,5,FALSE)</f>
        <v>U</v>
      </c>
      <c r="F351" s="14" t="str">
        <f>VLOOKUP($A351,'Auth Info'!$A:$G,6,FALSE)</f>
        <v>District</v>
      </c>
      <c r="G351" s="14" t="str">
        <f>VLOOKUP($A351,'Auth Info'!$A:$G,7,FALSE)</f>
        <v>Lower</v>
      </c>
      <c r="H351" s="65">
        <f>VLOOKUP(A351,'1'!F:H,2,FALSE)</f>
        <v>415</v>
      </c>
      <c r="I351" s="66">
        <f t="shared" si="177"/>
        <v>33</v>
      </c>
      <c r="J351" s="67" t="str">
        <f t="shared" si="158"/>
        <v/>
      </c>
      <c r="K351" s="66" t="str">
        <f t="shared" si="159"/>
        <v/>
      </c>
      <c r="L351" s="67" t="str">
        <f t="shared" si="160"/>
        <v/>
      </c>
      <c r="M351" s="66" t="str">
        <f t="shared" si="161"/>
        <v/>
      </c>
      <c r="N351" s="60"/>
      <c r="O351" s="189">
        <f t="shared" si="178"/>
        <v>0.59499999999999997</v>
      </c>
      <c r="P351" s="74">
        <f t="shared" si="179"/>
        <v>20</v>
      </c>
      <c r="Q351" s="75" t="str">
        <f t="shared" si="162"/>
        <v/>
      </c>
      <c r="R351" s="74" t="str">
        <f t="shared" si="163"/>
        <v/>
      </c>
      <c r="S351" s="75" t="str">
        <f t="shared" si="164"/>
        <v/>
      </c>
      <c r="T351" s="74" t="str">
        <f t="shared" si="165"/>
        <v/>
      </c>
      <c r="U351" s="60"/>
      <c r="V351" s="80">
        <f>VLOOKUP(A351,'3'!A:C,3,FALSE)/100</f>
        <v>4.4999999999999998E-2</v>
      </c>
      <c r="W351" s="81">
        <f t="shared" si="180"/>
        <v>7</v>
      </c>
      <c r="X351" s="82" t="str">
        <f t="shared" si="166"/>
        <v/>
      </c>
      <c r="Y351" s="81" t="str">
        <f t="shared" si="167"/>
        <v/>
      </c>
      <c r="Z351" s="82" t="str">
        <f t="shared" si="168"/>
        <v/>
      </c>
      <c r="AA351" s="81" t="str">
        <f t="shared" si="169"/>
        <v/>
      </c>
      <c r="AB351" s="60"/>
      <c r="AC351" s="87">
        <f>VLOOKUP(A351,'4'!A:E,4,FALSE)/100</f>
        <v>0.28199999999999997</v>
      </c>
      <c r="AD351" s="88">
        <f t="shared" si="187"/>
        <v>38</v>
      </c>
      <c r="AE351" s="89" t="str">
        <f t="shared" si="170"/>
        <v/>
      </c>
      <c r="AF351" s="88" t="str">
        <f t="shared" si="181"/>
        <v/>
      </c>
      <c r="AG351" s="89" t="str">
        <f t="shared" si="171"/>
        <v/>
      </c>
      <c r="AH351" s="88" t="str">
        <f t="shared" si="182"/>
        <v/>
      </c>
      <c r="AJ351" s="62">
        <f t="shared" si="183"/>
        <v>200</v>
      </c>
      <c r="AK351" s="59">
        <f t="shared" si="184"/>
        <v>6</v>
      </c>
      <c r="AM351" s="42" t="s">
        <v>169</v>
      </c>
      <c r="AN351" s="43" t="s">
        <v>290</v>
      </c>
      <c r="AO351" s="44">
        <v>9874</v>
      </c>
      <c r="AP351" s="44">
        <v>117700</v>
      </c>
      <c r="AQ351" s="40">
        <f t="shared" si="185"/>
        <v>8.3891248937977905E-2</v>
      </c>
      <c r="AR351" s="46">
        <f t="shared" si="186"/>
        <v>140</v>
      </c>
      <c r="AS351" s="47" t="str">
        <f t="shared" si="172"/>
        <v/>
      </c>
      <c r="AT351" s="46" t="str">
        <f t="shared" si="173"/>
        <v/>
      </c>
      <c r="AU351" s="47" t="str">
        <f t="shared" si="174"/>
        <v/>
      </c>
      <c r="AV351" s="46" t="str">
        <f t="shared" si="175"/>
        <v/>
      </c>
      <c r="AX351" s="116" t="s">
        <v>290</v>
      </c>
      <c r="AY351" s="97">
        <v>117500</v>
      </c>
      <c r="AZ351" s="98">
        <v>100</v>
      </c>
      <c r="BA351" s="97">
        <v>70000</v>
      </c>
      <c r="BB351" s="98">
        <v>59.5</v>
      </c>
      <c r="BC351" s="187" t="b">
        <f t="shared" si="176"/>
        <v>1</v>
      </c>
    </row>
    <row r="352" spans="1:55" x14ac:dyDescent="0.2">
      <c r="A352" s="2" t="s">
        <v>1090</v>
      </c>
      <c r="B352" s="2" t="str">
        <f>VLOOKUP(A352,'Auth Info'!A:B,2,FALSE)</f>
        <v>Waverley</v>
      </c>
      <c r="C352" s="14" t="str">
        <f>VLOOKUP($A352,'Auth Info'!$A:$G,3,FALSE)</f>
        <v>Surrey</v>
      </c>
      <c r="D352" s="121" t="str">
        <f>VLOOKUP($A352,'Auth Info'!$A:$G,4,FALSE)</f>
        <v>Rural-50</v>
      </c>
      <c r="E352" s="121" t="str">
        <f>VLOOKUP($A352,'Auth Info'!$A:$G,5,FALSE)</f>
        <v>Predominantly Rural</v>
      </c>
      <c r="F352" s="14" t="str">
        <f>VLOOKUP($A352,'Auth Info'!$A:$G,6,FALSE)</f>
        <v>District</v>
      </c>
      <c r="G352" s="14" t="str">
        <f>VLOOKUP($A352,'Auth Info'!$A:$G,7,FALSE)</f>
        <v>Lower</v>
      </c>
      <c r="H352" s="65">
        <f>VLOOKUP(A352,'1'!F:H,2,FALSE)</f>
        <v>504.9</v>
      </c>
      <c r="I352" s="66">
        <f t="shared" si="177"/>
        <v>150</v>
      </c>
      <c r="J352" s="67" t="str">
        <f t="shared" si="158"/>
        <v/>
      </c>
      <c r="K352" s="66" t="str">
        <f t="shared" si="159"/>
        <v/>
      </c>
      <c r="L352" s="67" t="str">
        <f t="shared" si="160"/>
        <v/>
      </c>
      <c r="M352" s="66" t="str">
        <f t="shared" si="161"/>
        <v/>
      </c>
      <c r="N352" s="60"/>
      <c r="O352" s="189">
        <f t="shared" si="178"/>
        <v>0.60299999999999998</v>
      </c>
      <c r="P352" s="74">
        <f t="shared" si="179"/>
        <v>33</v>
      </c>
      <c r="Q352" s="75" t="str">
        <f t="shared" si="162"/>
        <v/>
      </c>
      <c r="R352" s="74" t="str">
        <f t="shared" si="163"/>
        <v/>
      </c>
      <c r="S352" s="75" t="str">
        <f t="shared" si="164"/>
        <v/>
      </c>
      <c r="T352" s="74" t="str">
        <f t="shared" si="165"/>
        <v/>
      </c>
      <c r="U352" s="60"/>
      <c r="V352" s="80">
        <f>VLOOKUP(A352,'3'!A:C,3,FALSE)/100</f>
        <v>1.4999999999999999E-2</v>
      </c>
      <c r="W352" s="81">
        <f t="shared" si="180"/>
        <v>184</v>
      </c>
      <c r="X352" s="82" t="str">
        <f t="shared" si="166"/>
        <v/>
      </c>
      <c r="Y352" s="81" t="str">
        <f t="shared" si="167"/>
        <v/>
      </c>
      <c r="Z352" s="82" t="str">
        <f t="shared" si="168"/>
        <v/>
      </c>
      <c r="AA352" s="81" t="str">
        <f t="shared" si="169"/>
        <v/>
      </c>
      <c r="AB352" s="60"/>
      <c r="AC352" s="87">
        <f>VLOOKUP(A352,'4'!A:E,4,FALSE)/100</f>
        <v>0.23600000000000002</v>
      </c>
      <c r="AD352" s="88">
        <f t="shared" si="187"/>
        <v>87</v>
      </c>
      <c r="AE352" s="89" t="str">
        <f t="shared" si="170"/>
        <v/>
      </c>
      <c r="AF352" s="88" t="str">
        <f t="shared" si="181"/>
        <v/>
      </c>
      <c r="AG352" s="89" t="str">
        <f t="shared" si="171"/>
        <v/>
      </c>
      <c r="AH352" s="88" t="str">
        <f t="shared" si="182"/>
        <v/>
      </c>
      <c r="AJ352" s="62">
        <f t="shared" si="183"/>
        <v>434</v>
      </c>
      <c r="AK352" s="59">
        <f t="shared" si="184"/>
        <v>123</v>
      </c>
      <c r="AM352" s="42" t="s">
        <v>169</v>
      </c>
      <c r="AN352" s="43" t="s">
        <v>337</v>
      </c>
      <c r="AO352" s="44">
        <v>12996</v>
      </c>
      <c r="AP352" s="44">
        <v>118700</v>
      </c>
      <c r="AQ352" s="40">
        <f t="shared" si="185"/>
        <v>0.10948609941027801</v>
      </c>
      <c r="AR352" s="46">
        <f t="shared" si="186"/>
        <v>67</v>
      </c>
      <c r="AS352" s="47" t="str">
        <f t="shared" si="172"/>
        <v/>
      </c>
      <c r="AT352" s="46" t="str">
        <f t="shared" si="173"/>
        <v/>
      </c>
      <c r="AU352" s="47" t="str">
        <f t="shared" si="174"/>
        <v/>
      </c>
      <c r="AV352" s="46" t="str">
        <f t="shared" si="175"/>
        <v/>
      </c>
      <c r="AX352" s="116" t="s">
        <v>337</v>
      </c>
      <c r="AY352" s="97">
        <v>120300</v>
      </c>
      <c r="AZ352" s="98">
        <v>100</v>
      </c>
      <c r="BA352" s="97">
        <v>72500</v>
      </c>
      <c r="BB352" s="98">
        <v>60.3</v>
      </c>
      <c r="BC352" s="187" t="b">
        <f t="shared" si="176"/>
        <v>1</v>
      </c>
    </row>
    <row r="353" spans="1:55" x14ac:dyDescent="0.2">
      <c r="A353" s="2" t="s">
        <v>1091</v>
      </c>
      <c r="B353" s="2" t="str">
        <f>VLOOKUP(A353,'Auth Info'!A:B,2,FALSE)</f>
        <v>Wealden</v>
      </c>
      <c r="C353" s="14" t="str">
        <f>VLOOKUP($A353,'Auth Info'!$A:$G,3,FALSE)</f>
        <v>East Sussex</v>
      </c>
      <c r="D353" s="121" t="str">
        <f>VLOOKUP($A353,'Auth Info'!$A:$G,4,FALSE)</f>
        <v>Rural-80</v>
      </c>
      <c r="E353" s="121" t="str">
        <f>VLOOKUP($A353,'Auth Info'!$A:$G,5,FALSE)</f>
        <v>Predominantly Rural</v>
      </c>
      <c r="F353" s="14" t="str">
        <f>VLOOKUP($A353,'Auth Info'!$A:$G,6,FALSE)</f>
        <v>District</v>
      </c>
      <c r="G353" s="14" t="str">
        <f>VLOOKUP($A353,'Auth Info'!$A:$G,7,FALSE)</f>
        <v>Lower</v>
      </c>
      <c r="H353" s="65">
        <f>VLOOKUP(A353,'1'!F:H,2,FALSE)</f>
        <v>440.1</v>
      </c>
      <c r="I353" s="66">
        <f t="shared" si="177"/>
        <v>59</v>
      </c>
      <c r="J353" s="67">
        <f t="shared" si="158"/>
        <v>440.1</v>
      </c>
      <c r="K353" s="66">
        <f t="shared" si="159"/>
        <v>22</v>
      </c>
      <c r="L353" s="67" t="str">
        <f t="shared" si="160"/>
        <v/>
      </c>
      <c r="M353" s="66" t="str">
        <f t="shared" si="161"/>
        <v/>
      </c>
      <c r="N353" s="60"/>
      <c r="O353" s="189">
        <f t="shared" si="178"/>
        <v>0.58299999999999996</v>
      </c>
      <c r="P353" s="74">
        <f t="shared" si="179"/>
        <v>11</v>
      </c>
      <c r="Q353" s="75">
        <f t="shared" si="162"/>
        <v>0.58299999999999996</v>
      </c>
      <c r="R353" s="74">
        <f t="shared" si="163"/>
        <v>5</v>
      </c>
      <c r="S353" s="75" t="str">
        <f t="shared" si="164"/>
        <v/>
      </c>
      <c r="T353" s="74" t="str">
        <f t="shared" si="165"/>
        <v/>
      </c>
      <c r="U353" s="60"/>
      <c r="V353" s="80">
        <f>VLOOKUP(A353,'3'!A:C,3,FALSE)/100</f>
        <v>1.4999999999999999E-2</v>
      </c>
      <c r="W353" s="81">
        <f t="shared" si="180"/>
        <v>184</v>
      </c>
      <c r="X353" s="82">
        <f t="shared" si="166"/>
        <v>1.4999999999999999E-2</v>
      </c>
      <c r="Y353" s="81">
        <f t="shared" si="167"/>
        <v>42</v>
      </c>
      <c r="Z353" s="82" t="str">
        <f t="shared" si="168"/>
        <v/>
      </c>
      <c r="AA353" s="81" t="str">
        <f t="shared" si="169"/>
        <v/>
      </c>
      <c r="AB353" s="60"/>
      <c r="AC353" s="87">
        <f>VLOOKUP(A353,'4'!A:E,4,FALSE)/100</f>
        <v>0.18899999999999997</v>
      </c>
      <c r="AD353" s="88">
        <f t="shared" si="187"/>
        <v>158</v>
      </c>
      <c r="AE353" s="89">
        <f t="shared" si="170"/>
        <v>0.18899999999999997</v>
      </c>
      <c r="AF353" s="88">
        <f t="shared" si="181"/>
        <v>37</v>
      </c>
      <c r="AG353" s="89" t="str">
        <f t="shared" si="171"/>
        <v/>
      </c>
      <c r="AH353" s="88" t="str">
        <f t="shared" si="182"/>
        <v/>
      </c>
      <c r="AJ353" s="62">
        <f t="shared" si="183"/>
        <v>425</v>
      </c>
      <c r="AK353" s="59">
        <f t="shared" si="184"/>
        <v>116</v>
      </c>
      <c r="AM353" s="42" t="s">
        <v>169</v>
      </c>
      <c r="AN353" s="43" t="s">
        <v>299</v>
      </c>
      <c r="AO353" s="44">
        <v>10767</v>
      </c>
      <c r="AP353" s="44">
        <v>143300</v>
      </c>
      <c r="AQ353" s="40">
        <f t="shared" si="185"/>
        <v>7.5136078157711089E-2</v>
      </c>
      <c r="AR353" s="46">
        <f t="shared" si="186"/>
        <v>171</v>
      </c>
      <c r="AS353" s="47">
        <f t="shared" si="172"/>
        <v>7.5136078157711089E-2</v>
      </c>
      <c r="AT353" s="46">
        <f t="shared" si="173"/>
        <v>37</v>
      </c>
      <c r="AU353" s="47" t="str">
        <f t="shared" si="174"/>
        <v/>
      </c>
      <c r="AV353" s="46" t="str">
        <f t="shared" si="175"/>
        <v/>
      </c>
      <c r="AX353" s="116" t="s">
        <v>299</v>
      </c>
      <c r="AY353" s="97">
        <v>144100</v>
      </c>
      <c r="AZ353" s="98">
        <v>100</v>
      </c>
      <c r="BA353" s="97">
        <v>84000</v>
      </c>
      <c r="BB353" s="98">
        <v>58.3</v>
      </c>
      <c r="BC353" s="187" t="b">
        <f t="shared" si="176"/>
        <v>1</v>
      </c>
    </row>
    <row r="354" spans="1:55" x14ac:dyDescent="0.2">
      <c r="A354" s="2" t="s">
        <v>1092</v>
      </c>
      <c r="B354" s="2" t="str">
        <f>VLOOKUP(A354,'Auth Info'!A:B,2,FALSE)</f>
        <v>Wellingborough</v>
      </c>
      <c r="C354" s="14" t="str">
        <f>VLOOKUP($A354,'Auth Info'!$A:$G,3,FALSE)</f>
        <v>Northamptonshire</v>
      </c>
      <c r="D354" s="121" t="str">
        <f>VLOOKUP($A354,'Auth Info'!$A:$G,4,FALSE)</f>
        <v>Significant Rural</v>
      </c>
      <c r="E354" s="121" t="str">
        <f>VLOOKUP($A354,'Auth Info'!$A:$G,5,FALSE)</f>
        <v>U</v>
      </c>
      <c r="F354" s="14" t="str">
        <f>VLOOKUP($A354,'Auth Info'!$A:$G,6,FALSE)</f>
        <v>District</v>
      </c>
      <c r="G354" s="14" t="str">
        <f>VLOOKUP($A354,'Auth Info'!$A:$G,7,FALSE)</f>
        <v>Lower</v>
      </c>
      <c r="H354" s="65">
        <f>VLOOKUP(A354,'1'!F:H,2,FALSE)</f>
        <v>429.6</v>
      </c>
      <c r="I354" s="66">
        <f t="shared" si="177"/>
        <v>47</v>
      </c>
      <c r="J354" s="67" t="str">
        <f t="shared" si="158"/>
        <v/>
      </c>
      <c r="K354" s="66" t="str">
        <f t="shared" si="159"/>
        <v/>
      </c>
      <c r="L354" s="67" t="str">
        <f t="shared" si="160"/>
        <v/>
      </c>
      <c r="M354" s="66" t="str">
        <f t="shared" si="161"/>
        <v/>
      </c>
      <c r="N354" s="60"/>
      <c r="O354" s="189">
        <f t="shared" si="178"/>
        <v>0.63800000000000001</v>
      </c>
      <c r="P354" s="74">
        <f t="shared" si="179"/>
        <v>135</v>
      </c>
      <c r="Q354" s="75" t="str">
        <f t="shared" si="162"/>
        <v/>
      </c>
      <c r="R354" s="74" t="str">
        <f t="shared" si="163"/>
        <v/>
      </c>
      <c r="S354" s="75" t="str">
        <f t="shared" si="164"/>
        <v/>
      </c>
      <c r="T354" s="74" t="str">
        <f t="shared" si="165"/>
        <v/>
      </c>
      <c r="U354" s="60"/>
      <c r="V354" s="80">
        <f>VLOOKUP(A354,'3'!A:C,3,FALSE)/100</f>
        <v>4.2000000000000003E-2</v>
      </c>
      <c r="W354" s="81">
        <f t="shared" si="180"/>
        <v>15</v>
      </c>
      <c r="X354" s="82" t="str">
        <f t="shared" si="166"/>
        <v/>
      </c>
      <c r="Y354" s="81" t="str">
        <f t="shared" si="167"/>
        <v/>
      </c>
      <c r="Z354" s="82" t="str">
        <f t="shared" si="168"/>
        <v/>
      </c>
      <c r="AA354" s="81" t="str">
        <f t="shared" si="169"/>
        <v/>
      </c>
      <c r="AB354" s="60"/>
      <c r="AC354" s="87">
        <f>VLOOKUP(A354,'4'!A:E,4,FALSE)/100</f>
        <v>0.17800000000000002</v>
      </c>
      <c r="AD354" s="88">
        <f t="shared" si="187"/>
        <v>172</v>
      </c>
      <c r="AE354" s="89" t="str">
        <f t="shared" si="170"/>
        <v/>
      </c>
      <c r="AF354" s="88" t="str">
        <f t="shared" si="181"/>
        <v/>
      </c>
      <c r="AG354" s="89" t="str">
        <f t="shared" si="171"/>
        <v/>
      </c>
      <c r="AH354" s="88" t="str">
        <f t="shared" si="182"/>
        <v/>
      </c>
      <c r="AJ354" s="62">
        <f t="shared" si="183"/>
        <v>354</v>
      </c>
      <c r="AK354" s="59">
        <f t="shared" si="184"/>
        <v>80</v>
      </c>
      <c r="AM354" s="42" t="s">
        <v>169</v>
      </c>
      <c r="AN354" s="43" t="s">
        <v>223</v>
      </c>
      <c r="AO354" s="44">
        <v>6035</v>
      </c>
      <c r="AP354" s="44">
        <v>76400</v>
      </c>
      <c r="AQ354" s="40">
        <f t="shared" si="185"/>
        <v>7.8992146596858645E-2</v>
      </c>
      <c r="AR354" s="46">
        <f t="shared" si="186"/>
        <v>157</v>
      </c>
      <c r="AS354" s="47" t="str">
        <f t="shared" si="172"/>
        <v/>
      </c>
      <c r="AT354" s="46" t="str">
        <f t="shared" si="173"/>
        <v/>
      </c>
      <c r="AU354" s="47" t="str">
        <f t="shared" si="174"/>
        <v/>
      </c>
      <c r="AV354" s="46" t="str">
        <f t="shared" si="175"/>
        <v/>
      </c>
      <c r="AX354" s="116" t="s">
        <v>223</v>
      </c>
      <c r="AY354" s="97">
        <v>75700</v>
      </c>
      <c r="AZ354" s="98">
        <v>100</v>
      </c>
      <c r="BA354" s="97">
        <v>48300</v>
      </c>
      <c r="BB354" s="98">
        <v>63.8</v>
      </c>
      <c r="BC354" s="187" t="b">
        <f t="shared" si="176"/>
        <v>1</v>
      </c>
    </row>
    <row r="355" spans="1:55" x14ac:dyDescent="0.2">
      <c r="A355" s="2" t="s">
        <v>1093</v>
      </c>
      <c r="B355" s="2" t="str">
        <f>VLOOKUP(A355,'Auth Info'!A:B,2,FALSE)</f>
        <v>Welwyn Hatfield</v>
      </c>
      <c r="C355" s="14" t="str">
        <f>VLOOKUP($A355,'Auth Info'!$A:$G,3,FALSE)</f>
        <v>Hertfordshire</v>
      </c>
      <c r="D355" s="121" t="str">
        <f>VLOOKUP($A355,'Auth Info'!$A:$G,4,FALSE)</f>
        <v>OU</v>
      </c>
      <c r="E355" s="121" t="str">
        <f>VLOOKUP($A355,'Auth Info'!$A:$G,5,FALSE)</f>
        <v>U</v>
      </c>
      <c r="F355" s="14" t="str">
        <f>VLOOKUP($A355,'Auth Info'!$A:$G,6,FALSE)</f>
        <v>District</v>
      </c>
      <c r="G355" s="14" t="str">
        <f>VLOOKUP($A355,'Auth Info'!$A:$G,7,FALSE)</f>
        <v>Lower</v>
      </c>
      <c r="H355" s="65">
        <f>VLOOKUP(A355,'1'!F:H,2,FALSE)</f>
        <v>523.1</v>
      </c>
      <c r="I355" s="66">
        <f t="shared" si="177"/>
        <v>166</v>
      </c>
      <c r="J355" s="67" t="str">
        <f t="shared" si="158"/>
        <v/>
      </c>
      <c r="K355" s="66" t="str">
        <f t="shared" si="159"/>
        <v/>
      </c>
      <c r="L355" s="67" t="str">
        <f t="shared" si="160"/>
        <v/>
      </c>
      <c r="M355" s="66" t="str">
        <f t="shared" si="161"/>
        <v/>
      </c>
      <c r="N355" s="60"/>
      <c r="O355" s="189">
        <f t="shared" si="178"/>
        <v>0.67299999999999993</v>
      </c>
      <c r="P355" s="74">
        <f t="shared" si="179"/>
        <v>192</v>
      </c>
      <c r="Q355" s="75" t="str">
        <f t="shared" si="162"/>
        <v/>
      </c>
      <c r="R355" s="74" t="str">
        <f t="shared" si="163"/>
        <v/>
      </c>
      <c r="S355" s="75" t="str">
        <f t="shared" si="164"/>
        <v/>
      </c>
      <c r="T355" s="74" t="str">
        <f t="shared" si="165"/>
        <v/>
      </c>
      <c r="U355" s="60"/>
      <c r="V355" s="80">
        <f>VLOOKUP(A355,'3'!A:C,3,FALSE)/100</f>
        <v>2.3E-2</v>
      </c>
      <c r="W355" s="81">
        <f t="shared" si="180"/>
        <v>110</v>
      </c>
      <c r="X355" s="82" t="str">
        <f t="shared" si="166"/>
        <v/>
      </c>
      <c r="Y355" s="81" t="str">
        <f t="shared" si="167"/>
        <v/>
      </c>
      <c r="Z355" s="82" t="str">
        <f t="shared" si="168"/>
        <v/>
      </c>
      <c r="AA355" s="81" t="str">
        <f t="shared" si="169"/>
        <v/>
      </c>
      <c r="AB355" s="60"/>
      <c r="AC355" s="87">
        <f>VLOOKUP(A355,'4'!A:E,4,FALSE)/100</f>
        <v>0.248</v>
      </c>
      <c r="AD355" s="88">
        <f t="shared" si="187"/>
        <v>72</v>
      </c>
      <c r="AE355" s="89" t="str">
        <f t="shared" si="170"/>
        <v/>
      </c>
      <c r="AF355" s="88" t="str">
        <f t="shared" si="181"/>
        <v/>
      </c>
      <c r="AG355" s="89" t="str">
        <f t="shared" si="171"/>
        <v/>
      </c>
      <c r="AH355" s="88" t="str">
        <f t="shared" si="182"/>
        <v/>
      </c>
      <c r="AJ355" s="62">
        <f t="shared" si="183"/>
        <v>484</v>
      </c>
      <c r="AK355" s="59">
        <f t="shared" si="184"/>
        <v>148</v>
      </c>
      <c r="AM355" s="42" t="s">
        <v>169</v>
      </c>
      <c r="AN355" s="43" t="s">
        <v>276</v>
      </c>
      <c r="AO355" s="44">
        <v>17577</v>
      </c>
      <c r="AP355" s="44">
        <v>108300</v>
      </c>
      <c r="AQ355" s="40">
        <f t="shared" si="185"/>
        <v>0.16229916897506924</v>
      </c>
      <c r="AR355" s="46">
        <f t="shared" si="186"/>
        <v>16</v>
      </c>
      <c r="AS355" s="47" t="str">
        <f t="shared" si="172"/>
        <v/>
      </c>
      <c r="AT355" s="46" t="str">
        <f t="shared" si="173"/>
        <v/>
      </c>
      <c r="AU355" s="47" t="str">
        <f t="shared" si="174"/>
        <v/>
      </c>
      <c r="AV355" s="46" t="str">
        <f t="shared" si="175"/>
        <v/>
      </c>
      <c r="AX355" s="116" t="s">
        <v>276</v>
      </c>
      <c r="AY355" s="97">
        <v>114400</v>
      </c>
      <c r="AZ355" s="98">
        <v>100</v>
      </c>
      <c r="BA355" s="97">
        <v>77000</v>
      </c>
      <c r="BB355" s="98">
        <v>67.3</v>
      </c>
      <c r="BC355" s="187" t="b">
        <f t="shared" si="176"/>
        <v>1</v>
      </c>
    </row>
    <row r="356" spans="1:55" x14ac:dyDescent="0.2">
      <c r="A356" s="2" t="s">
        <v>1096</v>
      </c>
      <c r="B356" s="2" t="str">
        <f>VLOOKUP(A356,'Auth Info'!A:B,2,FALSE)</f>
        <v>West Devon</v>
      </c>
      <c r="C356" s="14" t="str">
        <f>VLOOKUP($A356,'Auth Info'!$A:$G,3,FALSE)</f>
        <v>Devon</v>
      </c>
      <c r="D356" s="121" t="str">
        <f>VLOOKUP($A356,'Auth Info'!$A:$G,4,FALSE)</f>
        <v>Rural-80</v>
      </c>
      <c r="E356" s="121" t="str">
        <f>VLOOKUP($A356,'Auth Info'!$A:$G,5,FALSE)</f>
        <v>Predominantly Rural</v>
      </c>
      <c r="F356" s="14" t="str">
        <f>VLOOKUP($A356,'Auth Info'!$A:$G,6,FALSE)</f>
        <v>District</v>
      </c>
      <c r="G356" s="14" t="str">
        <f>VLOOKUP($A356,'Auth Info'!$A:$G,7,FALSE)</f>
        <v>Lower</v>
      </c>
      <c r="H356" s="65">
        <f>VLOOKUP(A356,'1'!F:H,2,FALSE)</f>
        <v>388.1</v>
      </c>
      <c r="I356" s="66">
        <f t="shared" si="177"/>
        <v>8</v>
      </c>
      <c r="J356" s="67">
        <f t="shared" si="158"/>
        <v>388.1</v>
      </c>
      <c r="K356" s="66">
        <f t="shared" si="159"/>
        <v>4</v>
      </c>
      <c r="L356" s="67" t="str">
        <f t="shared" si="160"/>
        <v/>
      </c>
      <c r="M356" s="66" t="str">
        <f t="shared" si="161"/>
        <v/>
      </c>
      <c r="N356" s="60"/>
      <c r="O356" s="189">
        <f t="shared" si="178"/>
        <v>0.6</v>
      </c>
      <c r="P356" s="74">
        <f t="shared" si="179"/>
        <v>27</v>
      </c>
      <c r="Q356" s="75">
        <f t="shared" si="162"/>
        <v>0.6</v>
      </c>
      <c r="R356" s="74">
        <f t="shared" si="163"/>
        <v>13</v>
      </c>
      <c r="S356" s="75" t="str">
        <f t="shared" si="164"/>
        <v/>
      </c>
      <c r="T356" s="74" t="str">
        <f t="shared" si="165"/>
        <v/>
      </c>
      <c r="U356" s="60"/>
      <c r="V356" s="80">
        <f>VLOOKUP(A356,'3'!A:C,3,FALSE)/100</f>
        <v>2.3E-2</v>
      </c>
      <c r="W356" s="81">
        <f t="shared" si="180"/>
        <v>110</v>
      </c>
      <c r="X356" s="82">
        <f t="shared" si="166"/>
        <v>2.3E-2</v>
      </c>
      <c r="Y356" s="81">
        <f t="shared" si="167"/>
        <v>13</v>
      </c>
      <c r="Z356" s="82" t="str">
        <f t="shared" si="168"/>
        <v/>
      </c>
      <c r="AA356" s="81" t="str">
        <f t="shared" si="169"/>
        <v/>
      </c>
      <c r="AB356" s="60"/>
      <c r="AC356" s="87">
        <f>VLOOKUP(A356,'4'!A:E,4,FALSE)/100</f>
        <v>0.218</v>
      </c>
      <c r="AD356" s="88">
        <f t="shared" si="187"/>
        <v>120</v>
      </c>
      <c r="AE356" s="89">
        <f t="shared" si="170"/>
        <v>0.218</v>
      </c>
      <c r="AF356" s="88">
        <f t="shared" si="181"/>
        <v>28</v>
      </c>
      <c r="AG356" s="89" t="str">
        <f t="shared" si="171"/>
        <v/>
      </c>
      <c r="AH356" s="88" t="str">
        <f t="shared" si="182"/>
        <v/>
      </c>
      <c r="AJ356" s="62">
        <f t="shared" si="183"/>
        <v>283</v>
      </c>
      <c r="AK356" s="59">
        <f t="shared" si="184"/>
        <v>40</v>
      </c>
      <c r="AM356" s="42" t="s">
        <v>169</v>
      </c>
      <c r="AN356" s="43" t="s">
        <v>353</v>
      </c>
      <c r="AO356" s="44">
        <v>4447</v>
      </c>
      <c r="AP356" s="44">
        <v>52900</v>
      </c>
      <c r="AQ356" s="40">
        <f t="shared" si="185"/>
        <v>8.406427221172022E-2</v>
      </c>
      <c r="AR356" s="46">
        <f t="shared" si="186"/>
        <v>138</v>
      </c>
      <c r="AS356" s="47">
        <f t="shared" si="172"/>
        <v>8.406427221172022E-2</v>
      </c>
      <c r="AT356" s="46">
        <f t="shared" si="173"/>
        <v>26</v>
      </c>
      <c r="AU356" s="47" t="str">
        <f t="shared" si="174"/>
        <v/>
      </c>
      <c r="AV356" s="46" t="str">
        <f t="shared" si="175"/>
        <v/>
      </c>
      <c r="AX356" s="116" t="s">
        <v>353</v>
      </c>
      <c r="AY356" s="97">
        <v>53100</v>
      </c>
      <c r="AZ356" s="98">
        <v>100</v>
      </c>
      <c r="BA356" s="97">
        <v>31800</v>
      </c>
      <c r="BB356" s="98">
        <v>60</v>
      </c>
      <c r="BC356" s="187" t="b">
        <f t="shared" si="176"/>
        <v>1</v>
      </c>
    </row>
    <row r="357" spans="1:55" x14ac:dyDescent="0.2">
      <c r="A357" s="2" t="s">
        <v>1097</v>
      </c>
      <c r="B357" s="2" t="str">
        <f>VLOOKUP(A357,'Auth Info'!A:B,2,FALSE)</f>
        <v>West Dorset</v>
      </c>
      <c r="C357" s="14" t="str">
        <f>VLOOKUP($A357,'Auth Info'!$A:$G,3,FALSE)</f>
        <v>Dorset</v>
      </c>
      <c r="D357" s="121" t="str">
        <f>VLOOKUP($A357,'Auth Info'!$A:$G,4,FALSE)</f>
        <v>Rural-80</v>
      </c>
      <c r="E357" s="121" t="str">
        <f>VLOOKUP($A357,'Auth Info'!$A:$G,5,FALSE)</f>
        <v>Predominantly Rural</v>
      </c>
      <c r="F357" s="14" t="str">
        <f>VLOOKUP($A357,'Auth Info'!$A:$G,6,FALSE)</f>
        <v>District</v>
      </c>
      <c r="G357" s="14" t="str">
        <f>VLOOKUP($A357,'Auth Info'!$A:$G,7,FALSE)</f>
        <v>Lower</v>
      </c>
      <c r="H357" s="65">
        <f>VLOOKUP(A357,'1'!F:H,2,FALSE)</f>
        <v>455.9</v>
      </c>
      <c r="I357" s="66">
        <f t="shared" si="177"/>
        <v>83</v>
      </c>
      <c r="J357" s="67">
        <f t="shared" si="158"/>
        <v>455.9</v>
      </c>
      <c r="K357" s="66">
        <f t="shared" si="159"/>
        <v>29</v>
      </c>
      <c r="L357" s="67" t="str">
        <f t="shared" si="160"/>
        <v/>
      </c>
      <c r="M357" s="66" t="str">
        <f t="shared" si="161"/>
        <v/>
      </c>
      <c r="N357" s="60"/>
      <c r="O357" s="189">
        <f t="shared" si="178"/>
        <v>0.56100000000000005</v>
      </c>
      <c r="P357" s="74">
        <f t="shared" si="179"/>
        <v>3</v>
      </c>
      <c r="Q357" s="75">
        <f t="shared" si="162"/>
        <v>0.56100000000000005</v>
      </c>
      <c r="R357" s="74">
        <f t="shared" si="163"/>
        <v>1</v>
      </c>
      <c r="S357" s="75" t="str">
        <f t="shared" si="164"/>
        <v/>
      </c>
      <c r="T357" s="74" t="str">
        <f t="shared" si="165"/>
        <v/>
      </c>
      <c r="U357" s="60"/>
      <c r="V357" s="80">
        <f>VLOOKUP(A357,'3'!A:C,3,FALSE)/100</f>
        <v>1.4999999999999999E-2</v>
      </c>
      <c r="W357" s="81">
        <f t="shared" si="180"/>
        <v>184</v>
      </c>
      <c r="X357" s="82">
        <f t="shared" si="166"/>
        <v>1.4999999999999999E-2</v>
      </c>
      <c r="Y357" s="81">
        <f t="shared" si="167"/>
        <v>42</v>
      </c>
      <c r="Z357" s="82" t="str">
        <f t="shared" si="168"/>
        <v/>
      </c>
      <c r="AA357" s="81" t="str">
        <f t="shared" si="169"/>
        <v/>
      </c>
      <c r="AB357" s="60"/>
      <c r="AC357" s="87">
        <f>VLOOKUP(A357,'4'!A:E,4,FALSE)/100</f>
        <v>0.28100000000000003</v>
      </c>
      <c r="AD357" s="88">
        <f t="shared" si="187"/>
        <v>40</v>
      </c>
      <c r="AE357" s="89">
        <f t="shared" si="170"/>
        <v>0.28100000000000003</v>
      </c>
      <c r="AF357" s="88">
        <f t="shared" si="181"/>
        <v>8</v>
      </c>
      <c r="AG357" s="89" t="str">
        <f t="shared" si="171"/>
        <v/>
      </c>
      <c r="AH357" s="88" t="str">
        <f t="shared" si="182"/>
        <v/>
      </c>
      <c r="AJ357" s="62">
        <f t="shared" si="183"/>
        <v>280</v>
      </c>
      <c r="AK357" s="59">
        <f t="shared" si="184"/>
        <v>36</v>
      </c>
      <c r="AM357" s="42" t="s">
        <v>169</v>
      </c>
      <c r="AN357" s="43" t="s">
        <v>358</v>
      </c>
      <c r="AO357" s="44">
        <v>18148</v>
      </c>
      <c r="AP357" s="44">
        <v>97200</v>
      </c>
      <c r="AQ357" s="40">
        <f t="shared" si="185"/>
        <v>0.18670781893004115</v>
      </c>
      <c r="AR357" s="46">
        <f t="shared" si="186"/>
        <v>10</v>
      </c>
      <c r="AS357" s="47">
        <f t="shared" si="172"/>
        <v>0.18670781893004115</v>
      </c>
      <c r="AT357" s="46">
        <f t="shared" si="173"/>
        <v>1</v>
      </c>
      <c r="AU357" s="47" t="str">
        <f t="shared" si="174"/>
        <v/>
      </c>
      <c r="AV357" s="46" t="str">
        <f t="shared" si="175"/>
        <v/>
      </c>
      <c r="AX357" s="116" t="s">
        <v>358</v>
      </c>
      <c r="AY357" s="97">
        <v>96700</v>
      </c>
      <c r="AZ357" s="98">
        <v>100</v>
      </c>
      <c r="BA357" s="97">
        <v>54300</v>
      </c>
      <c r="BB357" s="98">
        <v>56.1</v>
      </c>
      <c r="BC357" s="187" t="b">
        <f t="shared" si="176"/>
        <v>1</v>
      </c>
    </row>
    <row r="358" spans="1:55" x14ac:dyDescent="0.2">
      <c r="A358" s="2" t="s">
        <v>1100</v>
      </c>
      <c r="B358" s="2" t="str">
        <f>VLOOKUP(A358,'Auth Info'!A:B,2,FALSE)</f>
        <v>West Lancashire</v>
      </c>
      <c r="C358" s="14" t="str">
        <f>VLOOKUP($A358,'Auth Info'!$A:$G,3,FALSE)</f>
        <v>Lancashire</v>
      </c>
      <c r="D358" s="121" t="str">
        <f>VLOOKUP($A358,'Auth Info'!$A:$G,4,FALSE)</f>
        <v>Rural-50</v>
      </c>
      <c r="E358" s="121" t="str">
        <f>VLOOKUP($A358,'Auth Info'!$A:$G,5,FALSE)</f>
        <v>Predominantly Rural</v>
      </c>
      <c r="F358" s="14" t="str">
        <f>VLOOKUP($A358,'Auth Info'!$A:$G,6,FALSE)</f>
        <v>District</v>
      </c>
      <c r="G358" s="14" t="str">
        <f>VLOOKUP($A358,'Auth Info'!$A:$G,7,FALSE)</f>
        <v>Lower</v>
      </c>
      <c r="H358" s="65">
        <f>VLOOKUP(A358,'1'!F:H,2,FALSE)</f>
        <v>438.3</v>
      </c>
      <c r="I358" s="66">
        <f t="shared" si="177"/>
        <v>55</v>
      </c>
      <c r="J358" s="67" t="str">
        <f t="shared" si="158"/>
        <v/>
      </c>
      <c r="K358" s="66" t="str">
        <f t="shared" si="159"/>
        <v/>
      </c>
      <c r="L358" s="67" t="str">
        <f t="shared" si="160"/>
        <v/>
      </c>
      <c r="M358" s="66" t="str">
        <f t="shared" si="161"/>
        <v/>
      </c>
      <c r="N358" s="60"/>
      <c r="O358" s="189">
        <f t="shared" si="178"/>
        <v>0.629</v>
      </c>
      <c r="P358" s="74">
        <f t="shared" si="179"/>
        <v>102</v>
      </c>
      <c r="Q358" s="75" t="str">
        <f t="shared" si="162"/>
        <v/>
      </c>
      <c r="R358" s="74" t="str">
        <f t="shared" si="163"/>
        <v/>
      </c>
      <c r="S358" s="75" t="str">
        <f t="shared" si="164"/>
        <v/>
      </c>
      <c r="T358" s="74" t="str">
        <f t="shared" si="165"/>
        <v/>
      </c>
      <c r="U358" s="60"/>
      <c r="V358" s="80">
        <f>VLOOKUP(A358,'3'!A:C,3,FALSE)/100</f>
        <v>3.6000000000000004E-2</v>
      </c>
      <c r="W358" s="81">
        <f t="shared" si="180"/>
        <v>36</v>
      </c>
      <c r="X358" s="82" t="str">
        <f t="shared" si="166"/>
        <v/>
      </c>
      <c r="Y358" s="81" t="str">
        <f t="shared" si="167"/>
        <v/>
      </c>
      <c r="Z358" s="82" t="str">
        <f t="shared" si="168"/>
        <v/>
      </c>
      <c r="AA358" s="81" t="str">
        <f t="shared" si="169"/>
        <v/>
      </c>
      <c r="AB358" s="60"/>
      <c r="AC358" s="87">
        <f>VLOOKUP(A358,'4'!A:E,4,FALSE)/100</f>
        <v>0.34700000000000003</v>
      </c>
      <c r="AD358" s="88">
        <f t="shared" si="187"/>
        <v>6</v>
      </c>
      <c r="AE358" s="89" t="str">
        <f t="shared" si="170"/>
        <v/>
      </c>
      <c r="AF358" s="88" t="str">
        <f t="shared" si="181"/>
        <v/>
      </c>
      <c r="AG358" s="89" t="str">
        <f t="shared" si="171"/>
        <v/>
      </c>
      <c r="AH358" s="88" t="str">
        <f t="shared" si="182"/>
        <v/>
      </c>
      <c r="AJ358" s="62">
        <f t="shared" si="183"/>
        <v>264</v>
      </c>
      <c r="AK358" s="59">
        <f t="shared" si="184"/>
        <v>29</v>
      </c>
      <c r="AM358" s="42" t="s">
        <v>169</v>
      </c>
      <c r="AN358" s="43" t="s">
        <v>186</v>
      </c>
      <c r="AO358" s="44">
        <v>11894</v>
      </c>
      <c r="AP358" s="44">
        <v>109400</v>
      </c>
      <c r="AQ358" s="40">
        <f t="shared" si="185"/>
        <v>0.10872029250457038</v>
      </c>
      <c r="AR358" s="46">
        <f t="shared" si="186"/>
        <v>71</v>
      </c>
      <c r="AS358" s="47" t="str">
        <f t="shared" si="172"/>
        <v/>
      </c>
      <c r="AT358" s="46" t="str">
        <f t="shared" si="173"/>
        <v/>
      </c>
      <c r="AU358" s="47" t="str">
        <f t="shared" si="174"/>
        <v/>
      </c>
      <c r="AV358" s="46" t="str">
        <f t="shared" si="175"/>
        <v/>
      </c>
      <c r="AX358" s="116" t="s">
        <v>186</v>
      </c>
      <c r="AY358" s="97">
        <v>110300</v>
      </c>
      <c r="AZ358" s="98">
        <v>100</v>
      </c>
      <c r="BA358" s="97">
        <v>69400</v>
      </c>
      <c r="BB358" s="98">
        <v>62.9</v>
      </c>
      <c r="BC358" s="187" t="b">
        <f t="shared" si="176"/>
        <v>1</v>
      </c>
    </row>
    <row r="359" spans="1:55" x14ac:dyDescent="0.2">
      <c r="A359" s="2" t="s">
        <v>1101</v>
      </c>
      <c r="B359" s="2" t="str">
        <f>VLOOKUP(A359,'Auth Info'!A:B,2,FALSE)</f>
        <v>West Lindsey</v>
      </c>
      <c r="C359" s="14" t="str">
        <f>VLOOKUP($A359,'Auth Info'!$A:$G,3,FALSE)</f>
        <v>Lincolnshire</v>
      </c>
      <c r="D359" s="121" t="str">
        <f>VLOOKUP($A359,'Auth Info'!$A:$G,4,FALSE)</f>
        <v>Rural-80</v>
      </c>
      <c r="E359" s="121" t="str">
        <f>VLOOKUP($A359,'Auth Info'!$A:$G,5,FALSE)</f>
        <v>Predominantly Rural</v>
      </c>
      <c r="F359" s="14" t="str">
        <f>VLOOKUP($A359,'Auth Info'!$A:$G,6,FALSE)</f>
        <v>District</v>
      </c>
      <c r="G359" s="14" t="str">
        <f>VLOOKUP($A359,'Auth Info'!$A:$G,7,FALSE)</f>
        <v>Lower</v>
      </c>
      <c r="H359" s="65">
        <f>VLOOKUP(A359,'1'!F:H,2,FALSE)</f>
        <v>436</v>
      </c>
      <c r="I359" s="66">
        <f t="shared" si="177"/>
        <v>53</v>
      </c>
      <c r="J359" s="67">
        <f t="shared" si="158"/>
        <v>436</v>
      </c>
      <c r="K359" s="66">
        <f t="shared" si="159"/>
        <v>19</v>
      </c>
      <c r="L359" s="67" t="str">
        <f t="shared" si="160"/>
        <v/>
      </c>
      <c r="M359" s="66" t="str">
        <f t="shared" si="161"/>
        <v/>
      </c>
      <c r="N359" s="60"/>
      <c r="O359" s="189">
        <f t="shared" si="178"/>
        <v>0.61599999999999999</v>
      </c>
      <c r="P359" s="74">
        <f t="shared" si="179"/>
        <v>64</v>
      </c>
      <c r="Q359" s="75">
        <f t="shared" si="162"/>
        <v>0.61599999999999999</v>
      </c>
      <c r="R359" s="74">
        <f t="shared" si="163"/>
        <v>30</v>
      </c>
      <c r="S359" s="75" t="str">
        <f t="shared" si="164"/>
        <v/>
      </c>
      <c r="T359" s="74" t="str">
        <f t="shared" si="165"/>
        <v/>
      </c>
      <c r="U359" s="60"/>
      <c r="V359" s="80">
        <f>VLOOKUP(A359,'3'!A:C,3,FALSE)/100</f>
        <v>3.4000000000000002E-2</v>
      </c>
      <c r="W359" s="81">
        <f t="shared" si="180"/>
        <v>44</v>
      </c>
      <c r="X359" s="82">
        <f t="shared" si="166"/>
        <v>3.4000000000000002E-2</v>
      </c>
      <c r="Y359" s="81">
        <f t="shared" si="167"/>
        <v>4</v>
      </c>
      <c r="Z359" s="82" t="str">
        <f t="shared" si="168"/>
        <v/>
      </c>
      <c r="AA359" s="81" t="str">
        <f t="shared" si="169"/>
        <v/>
      </c>
      <c r="AB359" s="60"/>
      <c r="AC359" s="87">
        <f>VLOOKUP(A359,'4'!A:E,4,FALSE)/100</f>
        <v>0.27600000000000002</v>
      </c>
      <c r="AD359" s="88">
        <f t="shared" si="187"/>
        <v>48</v>
      </c>
      <c r="AE359" s="89">
        <f t="shared" si="170"/>
        <v>0.27600000000000002</v>
      </c>
      <c r="AF359" s="88">
        <f t="shared" si="181"/>
        <v>9</v>
      </c>
      <c r="AG359" s="89" t="str">
        <f t="shared" si="171"/>
        <v/>
      </c>
      <c r="AH359" s="88" t="str">
        <f t="shared" si="182"/>
        <v/>
      </c>
      <c r="AJ359" s="62">
        <f t="shared" si="183"/>
        <v>319</v>
      </c>
      <c r="AK359" s="59">
        <f t="shared" si="184"/>
        <v>55</v>
      </c>
      <c r="AM359" s="42" t="s">
        <v>169</v>
      </c>
      <c r="AN359" s="43" t="s">
        <v>216</v>
      </c>
      <c r="AO359" s="44">
        <v>7014</v>
      </c>
      <c r="AP359" s="44">
        <v>88900</v>
      </c>
      <c r="AQ359" s="40">
        <f t="shared" si="185"/>
        <v>7.8897637795275588E-2</v>
      </c>
      <c r="AR359" s="46">
        <f t="shared" si="186"/>
        <v>158</v>
      </c>
      <c r="AS359" s="47">
        <f t="shared" si="172"/>
        <v>7.8897637795275588E-2</v>
      </c>
      <c r="AT359" s="46">
        <f t="shared" si="173"/>
        <v>34</v>
      </c>
      <c r="AU359" s="47" t="str">
        <f t="shared" si="174"/>
        <v/>
      </c>
      <c r="AV359" s="46" t="str">
        <f t="shared" si="175"/>
        <v/>
      </c>
      <c r="AX359" s="116" t="s">
        <v>216</v>
      </c>
      <c r="AY359" s="97">
        <v>89400</v>
      </c>
      <c r="AZ359" s="98">
        <v>100</v>
      </c>
      <c r="BA359" s="97">
        <v>55100</v>
      </c>
      <c r="BB359" s="98">
        <v>61.6</v>
      </c>
      <c r="BC359" s="187" t="b">
        <f t="shared" si="176"/>
        <v>1</v>
      </c>
    </row>
    <row r="360" spans="1:55" x14ac:dyDescent="0.2">
      <c r="A360" s="2" t="s">
        <v>1105</v>
      </c>
      <c r="B360" s="2" t="str">
        <f>VLOOKUP(A360,'Auth Info'!A:B,2,FALSE)</f>
        <v>West Oxfordshire</v>
      </c>
      <c r="C360" s="14" t="str">
        <f>VLOOKUP($A360,'Auth Info'!$A:$G,3,FALSE)</f>
        <v>Oxfordshire</v>
      </c>
      <c r="D360" s="121" t="str">
        <f>VLOOKUP($A360,'Auth Info'!$A:$G,4,FALSE)</f>
        <v>Rural-80</v>
      </c>
      <c r="E360" s="121" t="str">
        <f>VLOOKUP($A360,'Auth Info'!$A:$G,5,FALSE)</f>
        <v>Predominantly Rural</v>
      </c>
      <c r="F360" s="14" t="str">
        <f>VLOOKUP($A360,'Auth Info'!$A:$G,6,FALSE)</f>
        <v>District</v>
      </c>
      <c r="G360" s="14" t="str">
        <f>VLOOKUP($A360,'Auth Info'!$A:$G,7,FALSE)</f>
        <v>Lower</v>
      </c>
      <c r="H360" s="65">
        <f>VLOOKUP(A360,'1'!F:H,2,FALSE)</f>
        <v>484.1</v>
      </c>
      <c r="I360" s="66">
        <f t="shared" si="177"/>
        <v>127</v>
      </c>
      <c r="J360" s="67">
        <f t="shared" si="158"/>
        <v>484.1</v>
      </c>
      <c r="K360" s="66">
        <f t="shared" si="159"/>
        <v>38</v>
      </c>
      <c r="L360" s="67" t="str">
        <f t="shared" si="160"/>
        <v/>
      </c>
      <c r="M360" s="66" t="str">
        <f t="shared" si="161"/>
        <v/>
      </c>
      <c r="N360" s="60"/>
      <c r="O360" s="189">
        <f t="shared" si="178"/>
        <v>0.622</v>
      </c>
      <c r="P360" s="74">
        <f t="shared" si="179"/>
        <v>84</v>
      </c>
      <c r="Q360" s="75">
        <f t="shared" si="162"/>
        <v>0.622</v>
      </c>
      <c r="R360" s="74">
        <f t="shared" si="163"/>
        <v>37</v>
      </c>
      <c r="S360" s="75" t="str">
        <f t="shared" si="164"/>
        <v/>
      </c>
      <c r="T360" s="74" t="str">
        <f t="shared" si="165"/>
        <v/>
      </c>
      <c r="U360" s="60"/>
      <c r="V360" s="80">
        <f>VLOOKUP(A360,'3'!A:C,3,FALSE)/100</f>
        <v>1.3999999999999999E-2</v>
      </c>
      <c r="W360" s="81">
        <f t="shared" si="180"/>
        <v>192</v>
      </c>
      <c r="X360" s="82">
        <f t="shared" si="166"/>
        <v>1.3999999999999999E-2</v>
      </c>
      <c r="Y360" s="81">
        <f t="shared" si="167"/>
        <v>46</v>
      </c>
      <c r="Z360" s="82" t="str">
        <f t="shared" si="168"/>
        <v/>
      </c>
      <c r="AA360" s="81" t="str">
        <f t="shared" si="169"/>
        <v/>
      </c>
      <c r="AB360" s="60"/>
      <c r="AC360" s="87">
        <f>VLOOKUP(A360,'4'!A:E,4,FALSE)/100</f>
        <v>0.28600000000000003</v>
      </c>
      <c r="AD360" s="88">
        <f t="shared" si="187"/>
        <v>35</v>
      </c>
      <c r="AE360" s="89">
        <f t="shared" si="170"/>
        <v>0.28600000000000003</v>
      </c>
      <c r="AF360" s="88">
        <f t="shared" si="181"/>
        <v>7</v>
      </c>
      <c r="AG360" s="89" t="str">
        <f t="shared" si="171"/>
        <v/>
      </c>
      <c r="AH360" s="88" t="str">
        <f t="shared" si="182"/>
        <v/>
      </c>
      <c r="AJ360" s="62">
        <f t="shared" si="183"/>
        <v>570</v>
      </c>
      <c r="AK360" s="59">
        <f t="shared" si="184"/>
        <v>188</v>
      </c>
      <c r="AM360" s="42" t="s">
        <v>169</v>
      </c>
      <c r="AN360" s="43" t="s">
        <v>327</v>
      </c>
      <c r="AO360" s="44">
        <v>7727</v>
      </c>
      <c r="AP360" s="44">
        <v>101600</v>
      </c>
      <c r="AQ360" s="40">
        <f t="shared" si="185"/>
        <v>7.6053149606299206E-2</v>
      </c>
      <c r="AR360" s="46">
        <f t="shared" si="186"/>
        <v>167</v>
      </c>
      <c r="AS360" s="47">
        <f t="shared" si="172"/>
        <v>7.6053149606299206E-2</v>
      </c>
      <c r="AT360" s="46">
        <f t="shared" si="173"/>
        <v>36</v>
      </c>
      <c r="AU360" s="47" t="str">
        <f t="shared" si="174"/>
        <v/>
      </c>
      <c r="AV360" s="46" t="str">
        <f t="shared" si="175"/>
        <v/>
      </c>
      <c r="AX360" s="116" t="s">
        <v>327</v>
      </c>
      <c r="AY360" s="97">
        <v>103800</v>
      </c>
      <c r="AZ360" s="98">
        <v>100</v>
      </c>
      <c r="BA360" s="97">
        <v>64600</v>
      </c>
      <c r="BB360" s="98">
        <v>62.2</v>
      </c>
      <c r="BC360" s="187" t="b">
        <f t="shared" si="176"/>
        <v>1</v>
      </c>
    </row>
    <row r="361" spans="1:55" x14ac:dyDescent="0.2">
      <c r="A361" s="2" t="s">
        <v>1106</v>
      </c>
      <c r="B361" s="2" t="str">
        <f>VLOOKUP(A361,'Auth Info'!A:B,2,FALSE)</f>
        <v>West Somerset</v>
      </c>
      <c r="C361" s="14" t="str">
        <f>VLOOKUP($A361,'Auth Info'!$A:$G,3,FALSE)</f>
        <v>Somerset</v>
      </c>
      <c r="D361" s="121" t="str">
        <f>VLOOKUP($A361,'Auth Info'!$A:$G,4,FALSE)</f>
        <v>Rural-80</v>
      </c>
      <c r="E361" s="121" t="str">
        <f>VLOOKUP($A361,'Auth Info'!$A:$G,5,FALSE)</f>
        <v>Predominantly Rural</v>
      </c>
      <c r="F361" s="14" t="str">
        <f>VLOOKUP($A361,'Auth Info'!$A:$G,6,FALSE)</f>
        <v>District</v>
      </c>
      <c r="G361" s="14" t="str">
        <f>VLOOKUP($A361,'Auth Info'!$A:$G,7,FALSE)</f>
        <v>Lower</v>
      </c>
      <c r="H361" s="65" t="str">
        <f>VLOOKUP(A361,'1'!F:H,2,FALSE)</f>
        <v>#</v>
      </c>
      <c r="I361" s="66" t="e">
        <f t="shared" si="177"/>
        <v>#VALUE!</v>
      </c>
      <c r="J361" s="67" t="str">
        <f t="shared" si="158"/>
        <v>#</v>
      </c>
      <c r="K361" s="66" t="e">
        <f t="shared" si="159"/>
        <v>#VALUE!</v>
      </c>
      <c r="L361" s="67" t="str">
        <f t="shared" si="160"/>
        <v/>
      </c>
      <c r="M361" s="66" t="str">
        <f t="shared" si="161"/>
        <v/>
      </c>
      <c r="N361" s="60"/>
      <c r="O361" s="189">
        <f t="shared" si="178"/>
        <v>0.56100000000000005</v>
      </c>
      <c r="P361" s="74">
        <f t="shared" si="179"/>
        <v>3</v>
      </c>
      <c r="Q361" s="75">
        <f t="shared" si="162"/>
        <v>0.56100000000000005</v>
      </c>
      <c r="R361" s="74">
        <f t="shared" si="163"/>
        <v>1</v>
      </c>
      <c r="S361" s="75" t="str">
        <f t="shared" si="164"/>
        <v/>
      </c>
      <c r="T361" s="74" t="str">
        <f t="shared" si="165"/>
        <v/>
      </c>
      <c r="U361" s="60"/>
      <c r="V361" s="80">
        <f>VLOOKUP(A361,'3'!A:C,3,FALSE)/100</f>
        <v>2.2000000000000002E-2</v>
      </c>
      <c r="W361" s="81">
        <f t="shared" si="180"/>
        <v>118</v>
      </c>
      <c r="X361" s="82">
        <f t="shared" si="166"/>
        <v>2.2000000000000002E-2</v>
      </c>
      <c r="Y361" s="81">
        <f t="shared" si="167"/>
        <v>16</v>
      </c>
      <c r="Z361" s="82" t="str">
        <f t="shared" si="168"/>
        <v/>
      </c>
      <c r="AA361" s="81" t="str">
        <f t="shared" si="169"/>
        <v/>
      </c>
      <c r="AB361" s="60"/>
      <c r="AC361" s="87">
        <f>VLOOKUP(A361,'4'!A:E,4,FALSE)/100</f>
        <v>0.28899999999999998</v>
      </c>
      <c r="AD361" s="88">
        <f t="shared" si="187"/>
        <v>31</v>
      </c>
      <c r="AE361" s="89">
        <f t="shared" si="170"/>
        <v>0.28899999999999998</v>
      </c>
      <c r="AF361" s="88">
        <f t="shared" si="181"/>
        <v>6</v>
      </c>
      <c r="AG361" s="89" t="str">
        <f t="shared" si="171"/>
        <v/>
      </c>
      <c r="AH361" s="88" t="str">
        <f t="shared" si="182"/>
        <v/>
      </c>
      <c r="AJ361" s="62">
        <f>1+P361+W361+AR361</f>
        <v>285</v>
      </c>
      <c r="AK361" s="59">
        <f t="shared" si="184"/>
        <v>41</v>
      </c>
      <c r="AM361" s="42" t="s">
        <v>169</v>
      </c>
      <c r="AN361" s="43" t="s">
        <v>370</v>
      </c>
      <c r="AO361" s="44">
        <v>2742</v>
      </c>
      <c r="AP361" s="44">
        <v>35500</v>
      </c>
      <c r="AQ361" s="40">
        <f t="shared" si="185"/>
        <v>7.7239436619718313E-2</v>
      </c>
      <c r="AR361" s="46">
        <f t="shared" si="186"/>
        <v>163</v>
      </c>
      <c r="AS361" s="47">
        <f t="shared" si="172"/>
        <v>7.7239436619718313E-2</v>
      </c>
      <c r="AT361" s="46">
        <f t="shared" si="173"/>
        <v>35</v>
      </c>
      <c r="AU361" s="47" t="str">
        <f t="shared" si="174"/>
        <v/>
      </c>
      <c r="AV361" s="46" t="str">
        <f t="shared" si="175"/>
        <v/>
      </c>
      <c r="AX361" s="116" t="s">
        <v>370</v>
      </c>
      <c r="AY361" s="97">
        <v>35400</v>
      </c>
      <c r="AZ361" s="98">
        <v>100</v>
      </c>
      <c r="BA361" s="97">
        <v>19900</v>
      </c>
      <c r="BB361" s="98">
        <v>56.1</v>
      </c>
      <c r="BC361" s="187" t="b">
        <f t="shared" si="176"/>
        <v>1</v>
      </c>
    </row>
    <row r="362" spans="1:55" x14ac:dyDescent="0.2">
      <c r="A362" s="2" t="s">
        <v>1110</v>
      </c>
      <c r="B362" s="2" t="str">
        <f>VLOOKUP(A362,'Auth Info'!A:B,2,FALSE)</f>
        <v>Weymouth and Portland</v>
      </c>
      <c r="C362" s="14" t="str">
        <f>VLOOKUP($A362,'Auth Info'!$A:$G,3,FALSE)</f>
        <v>Dorset</v>
      </c>
      <c r="D362" s="121" t="str">
        <f>VLOOKUP($A362,'Auth Info'!$A:$G,4,FALSE)</f>
        <v>OU</v>
      </c>
      <c r="E362" s="121" t="str">
        <f>VLOOKUP($A362,'Auth Info'!$A:$G,5,FALSE)</f>
        <v>U</v>
      </c>
      <c r="F362" s="14" t="str">
        <f>VLOOKUP($A362,'Auth Info'!$A:$G,6,FALSE)</f>
        <v>District</v>
      </c>
      <c r="G362" s="14" t="str">
        <f>VLOOKUP($A362,'Auth Info'!$A:$G,7,FALSE)</f>
        <v>Lower</v>
      </c>
      <c r="H362" s="65">
        <f>VLOOKUP(A362,'1'!F:H,2,FALSE)</f>
        <v>406.6</v>
      </c>
      <c r="I362" s="66">
        <f t="shared" si="177"/>
        <v>24</v>
      </c>
      <c r="J362" s="67" t="str">
        <f t="shared" ref="J362:J370" si="188">IF(D362=J$169,H362,"")</f>
        <v/>
      </c>
      <c r="K362" s="66" t="str">
        <f t="shared" ref="K362:K370" si="189">IF($D362=J$169,RANK(J362,J$170:J$370,1),"")</f>
        <v/>
      </c>
      <c r="L362" s="67" t="str">
        <f t="shared" ref="L362:L370" si="190">IF($C362=$L$169,H362,"")</f>
        <v/>
      </c>
      <c r="M362" s="66" t="str">
        <f t="shared" ref="M362:M370" si="191">IF($C362=$L$169,RANK(L362,L$170:L$370,1),"")</f>
        <v/>
      </c>
      <c r="N362" s="60"/>
      <c r="O362" s="189">
        <f t="shared" si="178"/>
        <v>0.61399999999999999</v>
      </c>
      <c r="P362" s="74">
        <f t="shared" si="179"/>
        <v>59</v>
      </c>
      <c r="Q362" s="75" t="str">
        <f t="shared" ref="Q362:Q370" si="192">IF($D362=Q$169,O362,"")</f>
        <v/>
      </c>
      <c r="R362" s="74" t="str">
        <f t="shared" ref="R362:R370" si="193">IF($D362=Q$169,RANK(Q362,Q$170:Q$370,1),"")</f>
        <v/>
      </c>
      <c r="S362" s="75" t="str">
        <f t="shared" ref="S362:S370" si="194">IF($C362=$L$169,O362,"")</f>
        <v/>
      </c>
      <c r="T362" s="74" t="str">
        <f t="shared" ref="T362:T370" si="195">IF($C362=$L$169,RANK(S362,S$170:S$370,1),"")</f>
        <v/>
      </c>
      <c r="U362" s="60"/>
      <c r="V362" s="80">
        <f>VLOOKUP(A362,'3'!A:C,3,FALSE)/100</f>
        <v>0.03</v>
      </c>
      <c r="W362" s="81">
        <f t="shared" si="180"/>
        <v>60</v>
      </c>
      <c r="X362" s="82" t="str">
        <f t="shared" ref="X362:X370" si="196">IF($D362=X$169,V362,"")</f>
        <v/>
      </c>
      <c r="Y362" s="81" t="str">
        <f t="shared" ref="Y362:Y370" si="197">IF($D362=X$169,RANK(X362,X$170:X$370,0),"")</f>
        <v/>
      </c>
      <c r="Z362" s="82" t="str">
        <f t="shared" ref="Z362:Z370" si="198">IF($C362=$L$169,V362,"")</f>
        <v/>
      </c>
      <c r="AA362" s="81" t="str">
        <f t="shared" ref="AA362:AA370" si="199">IF($C362=$L$169,RANK(Z362,Z$170:Z$370,0),"")</f>
        <v/>
      </c>
      <c r="AB362" s="60"/>
      <c r="AC362" s="87">
        <f>VLOOKUP(A362,'4'!A:E,4,FALSE)/100</f>
        <v>0.312</v>
      </c>
      <c r="AD362" s="88">
        <f t="shared" si="187"/>
        <v>19</v>
      </c>
      <c r="AE362" s="89" t="str">
        <f t="shared" ref="AE362:AE370" si="200">IF($D362=AE$169,AC362,"")</f>
        <v/>
      </c>
      <c r="AF362" s="88" t="str">
        <f t="shared" si="181"/>
        <v/>
      </c>
      <c r="AG362" s="89" t="str">
        <f t="shared" ref="AG362:AG370" si="201">IF($C362=$L$169,AC362,"")</f>
        <v/>
      </c>
      <c r="AH362" s="88" t="str">
        <f t="shared" si="182"/>
        <v/>
      </c>
      <c r="AJ362" s="62">
        <f t="shared" si="183"/>
        <v>201</v>
      </c>
      <c r="AK362" s="59">
        <f t="shared" si="184"/>
        <v>7</v>
      </c>
      <c r="AM362" s="42" t="s">
        <v>169</v>
      </c>
      <c r="AN362" s="43" t="s">
        <v>359</v>
      </c>
      <c r="AO362" s="44">
        <v>7307</v>
      </c>
      <c r="AP362" s="44">
        <v>65000</v>
      </c>
      <c r="AQ362" s="40">
        <f t="shared" si="185"/>
        <v>0.11241538461538461</v>
      </c>
      <c r="AR362" s="46">
        <f t="shared" si="186"/>
        <v>58</v>
      </c>
      <c r="AS362" s="47" t="str">
        <f t="shared" ref="AS362:AS370" si="202">IF($D362=AS$169,AQ362,"")</f>
        <v/>
      </c>
      <c r="AT362" s="46" t="str">
        <f t="shared" ref="AT362:AT370" si="203">IF($D362=AS$169,RANK(AS362,AS$170:AS$370,0),"")</f>
        <v/>
      </c>
      <c r="AU362" s="47" t="str">
        <f t="shared" ref="AU362:AU370" si="204">IF($C362=$L$169,AQ362,"")</f>
        <v/>
      </c>
      <c r="AV362" s="46" t="str">
        <f t="shared" ref="AV362:AV370" si="205">IF($C362=$L$169,RANK(AU362,AU$170:AU$370,0),"")</f>
        <v/>
      </c>
      <c r="AX362" s="116" t="s">
        <v>359</v>
      </c>
      <c r="AY362" s="97">
        <v>63500</v>
      </c>
      <c r="AZ362" s="98">
        <v>100</v>
      </c>
      <c r="BA362" s="97">
        <v>39000</v>
      </c>
      <c r="BB362" s="98">
        <v>61.4</v>
      </c>
      <c r="BC362" s="187" t="b">
        <f t="shared" ref="BC362:BC370" si="206">AX362=B362</f>
        <v>1</v>
      </c>
    </row>
    <row r="363" spans="1:55" x14ac:dyDescent="0.2">
      <c r="A363" s="2" t="s">
        <v>1115</v>
      </c>
      <c r="B363" s="2" t="str">
        <f>VLOOKUP(A363,'Auth Info'!A:B,2,FALSE)</f>
        <v>Winchester</v>
      </c>
      <c r="C363" s="14" t="str">
        <f>VLOOKUP($A363,'Auth Info'!$A:$G,3,FALSE)</f>
        <v>Hampshire</v>
      </c>
      <c r="D363" s="121" t="str">
        <f>VLOOKUP($A363,'Auth Info'!$A:$G,4,FALSE)</f>
        <v>Rural-50</v>
      </c>
      <c r="E363" s="121" t="str">
        <f>VLOOKUP($A363,'Auth Info'!$A:$G,5,FALSE)</f>
        <v>Predominantly Rural</v>
      </c>
      <c r="F363" s="14" t="str">
        <f>VLOOKUP($A363,'Auth Info'!$A:$G,6,FALSE)</f>
        <v>District</v>
      </c>
      <c r="G363" s="14" t="str">
        <f>VLOOKUP($A363,'Auth Info'!$A:$G,7,FALSE)</f>
        <v>Lower</v>
      </c>
      <c r="H363" s="65">
        <f>VLOOKUP(A363,'1'!F:H,2,FALSE)</f>
        <v>527.4</v>
      </c>
      <c r="I363" s="66">
        <f t="shared" ref="I363:I370" si="207">RANK(H363,H$170:H$370,1)</f>
        <v>170</v>
      </c>
      <c r="J363" s="67" t="str">
        <f t="shared" si="188"/>
        <v/>
      </c>
      <c r="K363" s="66" t="str">
        <f t="shared" si="189"/>
        <v/>
      </c>
      <c r="L363" s="67" t="str">
        <f t="shared" si="190"/>
        <v/>
      </c>
      <c r="M363" s="66" t="str">
        <f t="shared" si="191"/>
        <v/>
      </c>
      <c r="N363" s="60"/>
      <c r="O363" s="189">
        <f t="shared" ref="O363:O370" si="208">BB363/100</f>
        <v>0.627</v>
      </c>
      <c r="P363" s="74">
        <f t="shared" ref="P363:P370" si="209">RANK(O363,O$170:O$370,1)</f>
        <v>99</v>
      </c>
      <c r="Q363" s="75" t="str">
        <f t="shared" si="192"/>
        <v/>
      </c>
      <c r="R363" s="74" t="str">
        <f t="shared" si="193"/>
        <v/>
      </c>
      <c r="S363" s="75" t="str">
        <f t="shared" si="194"/>
        <v/>
      </c>
      <c r="T363" s="74" t="str">
        <f t="shared" si="195"/>
        <v/>
      </c>
      <c r="U363" s="60"/>
      <c r="V363" s="80">
        <f>VLOOKUP(A363,'3'!A:C,3,FALSE)/100</f>
        <v>1.3000000000000001E-2</v>
      </c>
      <c r="W363" s="81">
        <f t="shared" ref="W363:W370" si="210">RANK(V363,V$170:V$370,0)</f>
        <v>198</v>
      </c>
      <c r="X363" s="82" t="str">
        <f t="shared" si="196"/>
        <v/>
      </c>
      <c r="Y363" s="81" t="str">
        <f t="shared" si="197"/>
        <v/>
      </c>
      <c r="Z363" s="82" t="str">
        <f t="shared" si="198"/>
        <v/>
      </c>
      <c r="AA363" s="81" t="str">
        <f t="shared" si="199"/>
        <v/>
      </c>
      <c r="AB363" s="60"/>
      <c r="AC363" s="87">
        <f>VLOOKUP(A363,'4'!A:E,4,FALSE)/100</f>
        <v>0.23199999999999998</v>
      </c>
      <c r="AD363" s="88">
        <f t="shared" si="187"/>
        <v>100</v>
      </c>
      <c r="AE363" s="89" t="str">
        <f t="shared" si="200"/>
        <v/>
      </c>
      <c r="AF363" s="88" t="str">
        <f t="shared" ref="AF363:AF370" si="211">IF($D363=AE$169,RANK(AE363,AE$170:AE$370,0),"")</f>
        <v/>
      </c>
      <c r="AG363" s="89" t="str">
        <f t="shared" si="201"/>
        <v/>
      </c>
      <c r="AH363" s="88" t="str">
        <f t="shared" ref="AH363:AH370" si="212">IF($C363=$L$169,RANK(AG363,AG$170:AG$370,0),"")</f>
        <v/>
      </c>
      <c r="AJ363" s="62">
        <f t="shared" ref="AJ363:AJ370" si="213">I363+P363+W363+AR363</f>
        <v>472</v>
      </c>
      <c r="AK363" s="59">
        <f t="shared" ref="AK363:AK370" si="214">RANK(AJ363,$AJ$170:$AJ$370,1)</f>
        <v>140</v>
      </c>
      <c r="AM363" s="42" t="s">
        <v>169</v>
      </c>
      <c r="AN363" s="43" t="s">
        <v>310</v>
      </c>
      <c r="AO363" s="44">
        <v>22968</v>
      </c>
      <c r="AP363" s="44">
        <v>112700</v>
      </c>
      <c r="AQ363" s="40">
        <f t="shared" ref="AQ363:AQ370" si="215">AO363/AP363</f>
        <v>0.20379769299023959</v>
      </c>
      <c r="AR363" s="46">
        <f t="shared" ref="AR363:AR370" si="216">RANK(AQ363,AQ$170:AQ$370,0)</f>
        <v>5</v>
      </c>
      <c r="AS363" s="47" t="str">
        <f t="shared" si="202"/>
        <v/>
      </c>
      <c r="AT363" s="46" t="str">
        <f t="shared" si="203"/>
        <v/>
      </c>
      <c r="AU363" s="47" t="str">
        <f t="shared" si="204"/>
        <v/>
      </c>
      <c r="AV363" s="46" t="str">
        <f t="shared" si="205"/>
        <v/>
      </c>
      <c r="AX363" s="116" t="s">
        <v>310</v>
      </c>
      <c r="AY363" s="97">
        <v>114300</v>
      </c>
      <c r="AZ363" s="98">
        <v>100</v>
      </c>
      <c r="BA363" s="97">
        <v>71600</v>
      </c>
      <c r="BB363" s="98">
        <v>62.7</v>
      </c>
      <c r="BC363" s="187" t="b">
        <f t="shared" si="206"/>
        <v>1</v>
      </c>
    </row>
    <row r="364" spans="1:55" x14ac:dyDescent="0.2">
      <c r="A364" s="2" t="s">
        <v>1120</v>
      </c>
      <c r="B364" s="2" t="str">
        <f>VLOOKUP(A364,'Auth Info'!A:B,2,FALSE)</f>
        <v>Woking</v>
      </c>
      <c r="C364" s="14" t="str">
        <f>VLOOKUP($A364,'Auth Info'!$A:$G,3,FALSE)</f>
        <v>Surrey</v>
      </c>
      <c r="D364" s="121" t="str">
        <f>VLOOKUP($A364,'Auth Info'!$A:$G,4,FALSE)</f>
        <v>MU</v>
      </c>
      <c r="E364" s="121" t="str">
        <f>VLOOKUP($A364,'Auth Info'!$A:$G,5,FALSE)</f>
        <v>U</v>
      </c>
      <c r="F364" s="14" t="str">
        <f>VLOOKUP($A364,'Auth Info'!$A:$G,6,FALSE)</f>
        <v>District</v>
      </c>
      <c r="G364" s="14" t="str">
        <f>VLOOKUP($A364,'Auth Info'!$A:$G,7,FALSE)</f>
        <v>Lower</v>
      </c>
      <c r="H364" s="65">
        <f>VLOOKUP(A364,'1'!F:H,2,FALSE)</f>
        <v>464.1</v>
      </c>
      <c r="I364" s="66">
        <f t="shared" si="207"/>
        <v>94</v>
      </c>
      <c r="J364" s="67" t="str">
        <f t="shared" si="188"/>
        <v/>
      </c>
      <c r="K364" s="66" t="str">
        <f t="shared" si="189"/>
        <v/>
      </c>
      <c r="L364" s="67" t="str">
        <f t="shared" si="190"/>
        <v/>
      </c>
      <c r="M364" s="66" t="str">
        <f t="shared" si="191"/>
        <v/>
      </c>
      <c r="N364" s="60"/>
      <c r="O364" s="189">
        <f t="shared" si="208"/>
        <v>0.64700000000000002</v>
      </c>
      <c r="P364" s="74">
        <f t="shared" si="209"/>
        <v>163</v>
      </c>
      <c r="Q364" s="75" t="str">
        <f t="shared" si="192"/>
        <v/>
      </c>
      <c r="R364" s="74" t="str">
        <f t="shared" si="193"/>
        <v/>
      </c>
      <c r="S364" s="75" t="str">
        <f t="shared" si="194"/>
        <v/>
      </c>
      <c r="T364" s="74" t="str">
        <f t="shared" si="195"/>
        <v/>
      </c>
      <c r="U364" s="60"/>
      <c r="V364" s="80">
        <f>VLOOKUP(A364,'3'!A:C,3,FALSE)/100</f>
        <v>0.02</v>
      </c>
      <c r="W364" s="81">
        <f t="shared" si="210"/>
        <v>142</v>
      </c>
      <c r="X364" s="82" t="str">
        <f t="shared" si="196"/>
        <v/>
      </c>
      <c r="Y364" s="81" t="str">
        <f t="shared" si="197"/>
        <v/>
      </c>
      <c r="Z364" s="82" t="str">
        <f t="shared" si="198"/>
        <v/>
      </c>
      <c r="AA364" s="81" t="str">
        <f t="shared" si="199"/>
        <v/>
      </c>
      <c r="AB364" s="60"/>
      <c r="AC364" s="87">
        <f>VLOOKUP(A364,'4'!A:E,4,FALSE)/100</f>
        <v>0.24199999999999999</v>
      </c>
      <c r="AD364" s="88">
        <f t="shared" ref="AD364:AD370" si="217">RANK(AC364,AC$170:AC$370,0)</f>
        <v>79</v>
      </c>
      <c r="AE364" s="89" t="str">
        <f t="shared" si="200"/>
        <v/>
      </c>
      <c r="AF364" s="88" t="str">
        <f t="shared" si="211"/>
        <v/>
      </c>
      <c r="AG364" s="89" t="str">
        <f t="shared" si="201"/>
        <v/>
      </c>
      <c r="AH364" s="88" t="str">
        <f t="shared" si="212"/>
        <v/>
      </c>
      <c r="AJ364" s="62">
        <f t="shared" si="213"/>
        <v>542</v>
      </c>
      <c r="AK364" s="59">
        <f t="shared" si="214"/>
        <v>175</v>
      </c>
      <c r="AM364" s="42" t="s">
        <v>169</v>
      </c>
      <c r="AN364" s="43" t="s">
        <v>338</v>
      </c>
      <c r="AO364" s="44">
        <v>7703</v>
      </c>
      <c r="AP364" s="44">
        <v>92200</v>
      </c>
      <c r="AQ364" s="40">
        <f t="shared" si="215"/>
        <v>8.3546637744034702E-2</v>
      </c>
      <c r="AR364" s="46">
        <f t="shared" si="216"/>
        <v>143</v>
      </c>
      <c r="AS364" s="47" t="str">
        <f t="shared" si="202"/>
        <v/>
      </c>
      <c r="AT364" s="46" t="str">
        <f t="shared" si="203"/>
        <v/>
      </c>
      <c r="AU364" s="47" t="str">
        <f t="shared" si="204"/>
        <v/>
      </c>
      <c r="AV364" s="46" t="str">
        <f t="shared" si="205"/>
        <v/>
      </c>
      <c r="AX364" s="116" t="s">
        <v>338</v>
      </c>
      <c r="AY364" s="97">
        <v>93500</v>
      </c>
      <c r="AZ364" s="98">
        <v>100</v>
      </c>
      <c r="BA364" s="97">
        <v>60500</v>
      </c>
      <c r="BB364" s="98">
        <v>64.7</v>
      </c>
      <c r="BC364" s="187" t="b">
        <f t="shared" si="206"/>
        <v>1</v>
      </c>
    </row>
    <row r="365" spans="1:55" x14ac:dyDescent="0.2">
      <c r="A365" s="2" t="s">
        <v>1125</v>
      </c>
      <c r="B365" s="2" t="str">
        <f>VLOOKUP(A365,'Auth Info'!A:B,2,FALSE)</f>
        <v>Worcester</v>
      </c>
      <c r="C365" s="14" t="str">
        <f>VLOOKUP($A365,'Auth Info'!$A:$G,3,FALSE)</f>
        <v>Worcestershire</v>
      </c>
      <c r="D365" s="121" t="str">
        <f>VLOOKUP($A365,'Auth Info'!$A:$G,4,FALSE)</f>
        <v>OU</v>
      </c>
      <c r="E365" s="121" t="str">
        <f>VLOOKUP($A365,'Auth Info'!$A:$G,5,FALSE)</f>
        <v>U</v>
      </c>
      <c r="F365" s="14" t="str">
        <f>VLOOKUP($A365,'Auth Info'!$A:$G,6,FALSE)</f>
        <v>District</v>
      </c>
      <c r="G365" s="14" t="str">
        <f>VLOOKUP($A365,'Auth Info'!$A:$G,7,FALSE)</f>
        <v>Lower</v>
      </c>
      <c r="H365" s="65">
        <f>VLOOKUP(A365,'1'!F:H,2,FALSE)</f>
        <v>463.6</v>
      </c>
      <c r="I365" s="66">
        <f t="shared" si="207"/>
        <v>93</v>
      </c>
      <c r="J365" s="67" t="str">
        <f t="shared" si="188"/>
        <v/>
      </c>
      <c r="K365" s="66" t="str">
        <f t="shared" si="189"/>
        <v/>
      </c>
      <c r="L365" s="67" t="str">
        <f t="shared" si="190"/>
        <v/>
      </c>
      <c r="M365" s="66" t="str">
        <f t="shared" si="191"/>
        <v/>
      </c>
      <c r="N365" s="60"/>
      <c r="O365" s="189">
        <f t="shared" si="208"/>
        <v>0.66099999999999992</v>
      </c>
      <c r="P365" s="74">
        <f t="shared" si="209"/>
        <v>184</v>
      </c>
      <c r="Q365" s="75" t="str">
        <f t="shared" si="192"/>
        <v/>
      </c>
      <c r="R365" s="74" t="str">
        <f t="shared" si="193"/>
        <v/>
      </c>
      <c r="S365" s="75" t="str">
        <f t="shared" si="194"/>
        <v/>
      </c>
      <c r="T365" s="74" t="str">
        <f t="shared" si="195"/>
        <v/>
      </c>
      <c r="U365" s="60"/>
      <c r="V365" s="80">
        <f>VLOOKUP(A365,'3'!A:C,3,FALSE)/100</f>
        <v>3.7999999999999999E-2</v>
      </c>
      <c r="W365" s="81">
        <f t="shared" si="210"/>
        <v>27</v>
      </c>
      <c r="X365" s="82" t="str">
        <f t="shared" si="196"/>
        <v/>
      </c>
      <c r="Y365" s="81" t="str">
        <f t="shared" si="197"/>
        <v/>
      </c>
      <c r="Z365" s="82" t="str">
        <f t="shared" si="198"/>
        <v/>
      </c>
      <c r="AA365" s="81" t="str">
        <f t="shared" si="199"/>
        <v/>
      </c>
      <c r="AB365" s="60"/>
      <c r="AC365" s="87">
        <f>VLOOKUP(A365,'4'!A:E,4,FALSE)/100</f>
        <v>0.29899999999999999</v>
      </c>
      <c r="AD365" s="88">
        <f t="shared" si="217"/>
        <v>25</v>
      </c>
      <c r="AE365" s="89" t="str">
        <f t="shared" si="200"/>
        <v/>
      </c>
      <c r="AF365" s="88" t="str">
        <f t="shared" si="211"/>
        <v/>
      </c>
      <c r="AG365" s="89" t="str">
        <f t="shared" si="201"/>
        <v/>
      </c>
      <c r="AH365" s="88" t="str">
        <f t="shared" si="212"/>
        <v/>
      </c>
      <c r="AJ365" s="62">
        <f t="shared" si="213"/>
        <v>317</v>
      </c>
      <c r="AK365" s="59">
        <f t="shared" si="214"/>
        <v>54</v>
      </c>
      <c r="AM365" s="42" t="s">
        <v>169</v>
      </c>
      <c r="AN365" s="43" t="s">
        <v>247</v>
      </c>
      <c r="AO365" s="44">
        <v>16050</v>
      </c>
      <c r="AP365" s="44">
        <v>94100</v>
      </c>
      <c r="AQ365" s="40">
        <f t="shared" si="215"/>
        <v>0.17056323060573858</v>
      </c>
      <c r="AR365" s="46">
        <f t="shared" si="216"/>
        <v>13</v>
      </c>
      <c r="AS365" s="47" t="str">
        <f t="shared" si="202"/>
        <v/>
      </c>
      <c r="AT365" s="46" t="str">
        <f t="shared" si="203"/>
        <v/>
      </c>
      <c r="AU365" s="47" t="str">
        <f t="shared" si="204"/>
        <v/>
      </c>
      <c r="AV365" s="46" t="str">
        <f t="shared" si="205"/>
        <v/>
      </c>
      <c r="AX365" s="116" t="s">
        <v>247</v>
      </c>
      <c r="AY365" s="97">
        <v>94800</v>
      </c>
      <c r="AZ365" s="98">
        <v>100</v>
      </c>
      <c r="BA365" s="97">
        <v>62600</v>
      </c>
      <c r="BB365" s="98">
        <v>66.099999999999994</v>
      </c>
      <c r="BC365" s="187" t="b">
        <f t="shared" si="206"/>
        <v>1</v>
      </c>
    </row>
    <row r="366" spans="1:55" x14ac:dyDescent="0.2">
      <c r="A366" s="2" t="s">
        <v>1127</v>
      </c>
      <c r="B366" s="2" t="str">
        <f>VLOOKUP(A366,'Auth Info'!A:B,2,FALSE)</f>
        <v>Worthing</v>
      </c>
      <c r="C366" s="14" t="str">
        <f>VLOOKUP($A366,'Auth Info'!$A:$G,3,FALSE)</f>
        <v>West Sussex</v>
      </c>
      <c r="D366" s="121" t="str">
        <f>VLOOKUP($A366,'Auth Info'!$A:$G,4,FALSE)</f>
        <v>LU</v>
      </c>
      <c r="E366" s="121" t="str">
        <f>VLOOKUP($A366,'Auth Info'!$A:$G,5,FALSE)</f>
        <v>U</v>
      </c>
      <c r="F366" s="14" t="str">
        <f>VLOOKUP($A366,'Auth Info'!$A:$G,6,FALSE)</f>
        <v>District</v>
      </c>
      <c r="G366" s="14" t="str">
        <f>VLOOKUP($A366,'Auth Info'!$A:$G,7,FALSE)</f>
        <v>Lower</v>
      </c>
      <c r="H366" s="65">
        <f>VLOOKUP(A366,'1'!F:H,2,FALSE)</f>
        <v>473.8</v>
      </c>
      <c r="I366" s="66">
        <f t="shared" si="207"/>
        <v>110</v>
      </c>
      <c r="J366" s="67" t="str">
        <f t="shared" si="188"/>
        <v/>
      </c>
      <c r="K366" s="66" t="str">
        <f t="shared" si="189"/>
        <v/>
      </c>
      <c r="L366" s="67" t="str">
        <f t="shared" si="190"/>
        <v/>
      </c>
      <c r="M366" s="66" t="str">
        <f t="shared" si="191"/>
        <v/>
      </c>
      <c r="N366" s="60"/>
      <c r="O366" s="189">
        <f t="shared" si="208"/>
        <v>0.61299999999999999</v>
      </c>
      <c r="P366" s="74">
        <f t="shared" si="209"/>
        <v>57</v>
      </c>
      <c r="Q366" s="75" t="str">
        <f t="shared" si="192"/>
        <v/>
      </c>
      <c r="R366" s="74" t="str">
        <f t="shared" si="193"/>
        <v/>
      </c>
      <c r="S366" s="75" t="str">
        <f t="shared" si="194"/>
        <v/>
      </c>
      <c r="T366" s="74" t="str">
        <f t="shared" si="195"/>
        <v/>
      </c>
      <c r="U366" s="60"/>
      <c r="V366" s="80">
        <f>VLOOKUP(A366,'3'!A:C,3,FALSE)/100</f>
        <v>0.03</v>
      </c>
      <c r="W366" s="81">
        <f t="shared" si="210"/>
        <v>60</v>
      </c>
      <c r="X366" s="82" t="str">
        <f t="shared" si="196"/>
        <v/>
      </c>
      <c r="Y366" s="81" t="str">
        <f t="shared" si="197"/>
        <v/>
      </c>
      <c r="Z366" s="82" t="str">
        <f t="shared" si="198"/>
        <v/>
      </c>
      <c r="AA366" s="81" t="str">
        <f t="shared" si="199"/>
        <v/>
      </c>
      <c r="AB366" s="60"/>
      <c r="AC366" s="87">
        <f>VLOOKUP(A366,'4'!A:E,4,FALSE)/100</f>
        <v>0.30399999999999999</v>
      </c>
      <c r="AD366" s="88">
        <f t="shared" si="217"/>
        <v>21</v>
      </c>
      <c r="AE366" s="89" t="str">
        <f t="shared" si="200"/>
        <v/>
      </c>
      <c r="AF366" s="88" t="str">
        <f t="shared" si="211"/>
        <v/>
      </c>
      <c r="AG366" s="89" t="str">
        <f t="shared" si="201"/>
        <v/>
      </c>
      <c r="AH366" s="88" t="str">
        <f t="shared" si="212"/>
        <v/>
      </c>
      <c r="AJ366" s="62">
        <f t="shared" si="213"/>
        <v>244</v>
      </c>
      <c r="AK366" s="59">
        <f t="shared" si="214"/>
        <v>22</v>
      </c>
      <c r="AM366" s="42" t="s">
        <v>169</v>
      </c>
      <c r="AN366" s="43" t="s">
        <v>345</v>
      </c>
      <c r="AO366" s="44">
        <v>16151</v>
      </c>
      <c r="AP366" s="44">
        <v>100200</v>
      </c>
      <c r="AQ366" s="40">
        <f t="shared" si="215"/>
        <v>0.161187624750499</v>
      </c>
      <c r="AR366" s="46">
        <f t="shared" si="216"/>
        <v>17</v>
      </c>
      <c r="AS366" s="47" t="str">
        <f t="shared" si="202"/>
        <v/>
      </c>
      <c r="AT366" s="46" t="str">
        <f t="shared" si="203"/>
        <v/>
      </c>
      <c r="AU366" s="47" t="str">
        <f t="shared" si="204"/>
        <v/>
      </c>
      <c r="AV366" s="46" t="str">
        <f t="shared" si="205"/>
        <v/>
      </c>
      <c r="AX366" s="116" t="s">
        <v>345</v>
      </c>
      <c r="AY366" s="97">
        <v>103200</v>
      </c>
      <c r="AZ366" s="98">
        <v>100</v>
      </c>
      <c r="BA366" s="97">
        <v>63300</v>
      </c>
      <c r="BB366" s="98">
        <v>61.3</v>
      </c>
      <c r="BC366" s="187" t="b">
        <f t="shared" si="206"/>
        <v>1</v>
      </c>
    </row>
    <row r="367" spans="1:55" x14ac:dyDescent="0.2">
      <c r="A367" s="2" t="s">
        <v>1130</v>
      </c>
      <c r="B367" s="2" t="str">
        <f>VLOOKUP(A367,'Auth Info'!A:B,2,FALSE)</f>
        <v>Wychavon</v>
      </c>
      <c r="C367" s="14" t="str">
        <f>VLOOKUP($A367,'Auth Info'!$A:$G,3,FALSE)</f>
        <v>Worcestershire</v>
      </c>
      <c r="D367" s="121" t="str">
        <f>VLOOKUP($A367,'Auth Info'!$A:$G,4,FALSE)</f>
        <v>Rural-80</v>
      </c>
      <c r="E367" s="121" t="str">
        <f>VLOOKUP($A367,'Auth Info'!$A:$G,5,FALSE)</f>
        <v>Predominantly Rural</v>
      </c>
      <c r="F367" s="14" t="str">
        <f>VLOOKUP($A367,'Auth Info'!$A:$G,6,FALSE)</f>
        <v>District</v>
      </c>
      <c r="G367" s="14" t="str">
        <f>VLOOKUP($A367,'Auth Info'!$A:$G,7,FALSE)</f>
        <v>Lower</v>
      </c>
      <c r="H367" s="65">
        <f>VLOOKUP(A367,'1'!F:H,2,FALSE)</f>
        <v>464.8</v>
      </c>
      <c r="I367" s="66">
        <f t="shared" si="207"/>
        <v>96</v>
      </c>
      <c r="J367" s="67">
        <f t="shared" si="188"/>
        <v>464.8</v>
      </c>
      <c r="K367" s="66">
        <f t="shared" si="189"/>
        <v>33</v>
      </c>
      <c r="L367" s="67" t="str">
        <f t="shared" si="190"/>
        <v/>
      </c>
      <c r="M367" s="66" t="str">
        <f t="shared" si="191"/>
        <v/>
      </c>
      <c r="N367" s="60"/>
      <c r="O367" s="189">
        <f t="shared" si="208"/>
        <v>0.61499999999999999</v>
      </c>
      <c r="P367" s="74">
        <f t="shared" si="209"/>
        <v>61</v>
      </c>
      <c r="Q367" s="75">
        <f t="shared" si="192"/>
        <v>0.61499999999999999</v>
      </c>
      <c r="R367" s="74">
        <f t="shared" si="193"/>
        <v>28</v>
      </c>
      <c r="S367" s="75" t="str">
        <f t="shared" si="194"/>
        <v/>
      </c>
      <c r="T367" s="74" t="str">
        <f t="shared" si="195"/>
        <v/>
      </c>
      <c r="U367" s="60"/>
      <c r="V367" s="80">
        <f>VLOOKUP(A367,'3'!A:C,3,FALSE)/100</f>
        <v>2.5000000000000001E-2</v>
      </c>
      <c r="W367" s="81">
        <f t="shared" si="210"/>
        <v>93</v>
      </c>
      <c r="X367" s="82">
        <f t="shared" si="196"/>
        <v>2.5000000000000001E-2</v>
      </c>
      <c r="Y367" s="81">
        <f t="shared" si="197"/>
        <v>12</v>
      </c>
      <c r="Z367" s="82" t="str">
        <f t="shared" si="198"/>
        <v/>
      </c>
      <c r="AA367" s="81" t="str">
        <f t="shared" si="199"/>
        <v/>
      </c>
      <c r="AB367" s="60"/>
      <c r="AC367" s="87">
        <f>VLOOKUP(A367,'4'!A:E,4,FALSE)/100</f>
        <v>0.184</v>
      </c>
      <c r="AD367" s="88">
        <f t="shared" si="217"/>
        <v>163</v>
      </c>
      <c r="AE367" s="89">
        <f t="shared" si="200"/>
        <v>0.184</v>
      </c>
      <c r="AF367" s="88">
        <f t="shared" si="211"/>
        <v>38</v>
      </c>
      <c r="AG367" s="89" t="str">
        <f t="shared" si="201"/>
        <v/>
      </c>
      <c r="AH367" s="88" t="str">
        <f t="shared" si="212"/>
        <v/>
      </c>
      <c r="AJ367" s="62">
        <f t="shared" si="213"/>
        <v>354</v>
      </c>
      <c r="AK367" s="59">
        <f t="shared" si="214"/>
        <v>80</v>
      </c>
      <c r="AM367" s="42" t="s">
        <v>169</v>
      </c>
      <c r="AN367" s="43" t="s">
        <v>248</v>
      </c>
      <c r="AO367" s="44">
        <v>10931</v>
      </c>
      <c r="AP367" s="44">
        <v>117300</v>
      </c>
      <c r="AQ367" s="40">
        <f t="shared" si="215"/>
        <v>9.3188405797101442E-2</v>
      </c>
      <c r="AR367" s="46">
        <f t="shared" si="216"/>
        <v>104</v>
      </c>
      <c r="AS367" s="47">
        <f t="shared" si="202"/>
        <v>9.3188405797101442E-2</v>
      </c>
      <c r="AT367" s="46">
        <f t="shared" si="203"/>
        <v>18</v>
      </c>
      <c r="AU367" s="47" t="str">
        <f t="shared" si="204"/>
        <v/>
      </c>
      <c r="AV367" s="46" t="str">
        <f t="shared" si="205"/>
        <v/>
      </c>
      <c r="AX367" s="116" t="s">
        <v>248</v>
      </c>
      <c r="AY367" s="97">
        <v>117000</v>
      </c>
      <c r="AZ367" s="98">
        <v>100</v>
      </c>
      <c r="BA367" s="97">
        <v>71900</v>
      </c>
      <c r="BB367" s="98">
        <v>61.5</v>
      </c>
      <c r="BC367" s="187" t="b">
        <f t="shared" si="206"/>
        <v>1</v>
      </c>
    </row>
    <row r="368" spans="1:55" x14ac:dyDescent="0.2">
      <c r="A368" s="2" t="s">
        <v>1131</v>
      </c>
      <c r="B368" s="2" t="str">
        <f>VLOOKUP(A368,'Auth Info'!A:B,2,FALSE)</f>
        <v>Wycombe</v>
      </c>
      <c r="C368" s="14" t="str">
        <f>VLOOKUP($A368,'Auth Info'!$A:$G,3,FALSE)</f>
        <v>Buckinghamshire</v>
      </c>
      <c r="D368" s="121" t="str">
        <f>VLOOKUP($A368,'Auth Info'!$A:$G,4,FALSE)</f>
        <v>Significant Rural</v>
      </c>
      <c r="E368" s="121" t="str">
        <f>VLOOKUP($A368,'Auth Info'!$A:$G,5,FALSE)</f>
        <v>U</v>
      </c>
      <c r="F368" s="14" t="str">
        <f>VLOOKUP($A368,'Auth Info'!$A:$G,6,FALSE)</f>
        <v>District</v>
      </c>
      <c r="G368" s="14" t="str">
        <f>VLOOKUP($A368,'Auth Info'!$A:$G,7,FALSE)</f>
        <v>Lower</v>
      </c>
      <c r="H368" s="65">
        <f>VLOOKUP(A368,'1'!F:H,2,FALSE)</f>
        <v>577.9</v>
      </c>
      <c r="I368" s="66">
        <f t="shared" si="207"/>
        <v>189</v>
      </c>
      <c r="J368" s="67" t="str">
        <f t="shared" si="188"/>
        <v/>
      </c>
      <c r="K368" s="66" t="str">
        <f t="shared" si="189"/>
        <v/>
      </c>
      <c r="L368" s="67" t="str">
        <f t="shared" si="190"/>
        <v/>
      </c>
      <c r="M368" s="66" t="str">
        <f t="shared" si="191"/>
        <v/>
      </c>
      <c r="N368" s="60"/>
      <c r="O368" s="189">
        <f t="shared" si="208"/>
        <v>0.63300000000000001</v>
      </c>
      <c r="P368" s="74">
        <f t="shared" si="209"/>
        <v>113</v>
      </c>
      <c r="Q368" s="75" t="str">
        <f t="shared" si="192"/>
        <v/>
      </c>
      <c r="R368" s="74" t="str">
        <f t="shared" si="193"/>
        <v/>
      </c>
      <c r="S368" s="75" t="str">
        <f t="shared" si="194"/>
        <v/>
      </c>
      <c r="T368" s="74" t="str">
        <f t="shared" si="195"/>
        <v/>
      </c>
      <c r="U368" s="60"/>
      <c r="V368" s="80">
        <f>VLOOKUP(A368,'3'!A:C,3,FALSE)/100</f>
        <v>2.5000000000000001E-2</v>
      </c>
      <c r="W368" s="81">
        <f t="shared" si="210"/>
        <v>93</v>
      </c>
      <c r="X368" s="82" t="str">
        <f t="shared" si="196"/>
        <v/>
      </c>
      <c r="Y368" s="81" t="str">
        <f t="shared" si="197"/>
        <v/>
      </c>
      <c r="Z368" s="82" t="str">
        <f t="shared" si="198"/>
        <v/>
      </c>
      <c r="AA368" s="81" t="str">
        <f t="shared" si="199"/>
        <v/>
      </c>
      <c r="AB368" s="60"/>
      <c r="AC368" s="87">
        <f>VLOOKUP(A368,'4'!A:E,4,FALSE)/100</f>
        <v>0.14899999999999999</v>
      </c>
      <c r="AD368" s="88">
        <f t="shared" si="217"/>
        <v>188</v>
      </c>
      <c r="AE368" s="89" t="str">
        <f t="shared" si="200"/>
        <v/>
      </c>
      <c r="AF368" s="88" t="str">
        <f t="shared" si="211"/>
        <v/>
      </c>
      <c r="AG368" s="89" t="str">
        <f t="shared" si="201"/>
        <v/>
      </c>
      <c r="AH368" s="88" t="str">
        <f t="shared" si="212"/>
        <v/>
      </c>
      <c r="AJ368" s="62">
        <f t="shared" si="213"/>
        <v>501</v>
      </c>
      <c r="AK368" s="59">
        <f t="shared" si="214"/>
        <v>156</v>
      </c>
      <c r="AM368" s="42" t="s">
        <v>169</v>
      </c>
      <c r="AN368" s="43" t="s">
        <v>294</v>
      </c>
      <c r="AO368" s="44">
        <v>15031</v>
      </c>
      <c r="AP368" s="44">
        <v>161500</v>
      </c>
      <c r="AQ368" s="40">
        <f t="shared" si="215"/>
        <v>9.3071207430340558E-2</v>
      </c>
      <c r="AR368" s="46">
        <f t="shared" si="216"/>
        <v>106</v>
      </c>
      <c r="AS368" s="47" t="str">
        <f t="shared" si="202"/>
        <v/>
      </c>
      <c r="AT368" s="46" t="str">
        <f t="shared" si="203"/>
        <v/>
      </c>
      <c r="AU368" s="47" t="str">
        <f t="shared" si="204"/>
        <v/>
      </c>
      <c r="AV368" s="46" t="str">
        <f t="shared" si="205"/>
        <v/>
      </c>
      <c r="AX368" s="116" t="s">
        <v>294</v>
      </c>
      <c r="AY368" s="97">
        <v>164800</v>
      </c>
      <c r="AZ368" s="98">
        <v>100</v>
      </c>
      <c r="BA368" s="97">
        <v>104300</v>
      </c>
      <c r="BB368" s="98">
        <v>63.3</v>
      </c>
      <c r="BC368" s="187" t="b">
        <f t="shared" si="206"/>
        <v>1</v>
      </c>
    </row>
    <row r="369" spans="1:55" x14ac:dyDescent="0.2">
      <c r="A369" s="2" t="s">
        <v>1132</v>
      </c>
      <c r="B369" s="2" t="str">
        <f>VLOOKUP(A369,'Auth Info'!A:B,2,FALSE)</f>
        <v>Wyre</v>
      </c>
      <c r="C369" s="14" t="str">
        <f>VLOOKUP($A369,'Auth Info'!$A:$G,3,FALSE)</f>
        <v>Lancashire</v>
      </c>
      <c r="D369" s="121" t="str">
        <f>VLOOKUP($A369,'Auth Info'!$A:$G,4,FALSE)</f>
        <v>Significant Rural</v>
      </c>
      <c r="E369" s="121" t="str">
        <f>VLOOKUP($A369,'Auth Info'!$A:$G,5,FALSE)</f>
        <v>U</v>
      </c>
      <c r="F369" s="14" t="str">
        <f>VLOOKUP($A369,'Auth Info'!$A:$G,6,FALSE)</f>
        <v>District</v>
      </c>
      <c r="G369" s="14" t="str">
        <f>VLOOKUP($A369,'Auth Info'!$A:$G,7,FALSE)</f>
        <v>Lower</v>
      </c>
      <c r="H369" s="65">
        <f>VLOOKUP(A369,'1'!F:H,2,FALSE)</f>
        <v>370.3</v>
      </c>
      <c r="I369" s="66">
        <f t="shared" si="207"/>
        <v>4</v>
      </c>
      <c r="J369" s="67" t="str">
        <f t="shared" si="188"/>
        <v/>
      </c>
      <c r="K369" s="66" t="str">
        <f t="shared" si="189"/>
        <v/>
      </c>
      <c r="L369" s="67" t="str">
        <f t="shared" si="190"/>
        <v/>
      </c>
      <c r="M369" s="66" t="str">
        <f t="shared" si="191"/>
        <v/>
      </c>
      <c r="N369" s="60"/>
      <c r="O369" s="189">
        <f t="shared" si="208"/>
        <v>0.6</v>
      </c>
      <c r="P369" s="74">
        <f t="shared" si="209"/>
        <v>27</v>
      </c>
      <c r="Q369" s="75" t="str">
        <f t="shared" si="192"/>
        <v/>
      </c>
      <c r="R369" s="74" t="str">
        <f t="shared" si="193"/>
        <v/>
      </c>
      <c r="S369" s="75" t="str">
        <f t="shared" si="194"/>
        <v/>
      </c>
      <c r="T369" s="74" t="str">
        <f t="shared" si="195"/>
        <v/>
      </c>
      <c r="U369" s="60"/>
      <c r="V369" s="80">
        <f>VLOOKUP(A369,'3'!A:C,3,FALSE)/100</f>
        <v>2.3E-2</v>
      </c>
      <c r="W369" s="81">
        <f t="shared" si="210"/>
        <v>110</v>
      </c>
      <c r="X369" s="82" t="str">
        <f t="shared" si="196"/>
        <v/>
      </c>
      <c r="Y369" s="81" t="str">
        <f t="shared" si="197"/>
        <v/>
      </c>
      <c r="Z369" s="82" t="str">
        <f t="shared" si="198"/>
        <v/>
      </c>
      <c r="AA369" s="81" t="str">
        <f t="shared" si="199"/>
        <v/>
      </c>
      <c r="AB369" s="60"/>
      <c r="AC369" s="87">
        <f>VLOOKUP(A369,'4'!A:E,4,FALSE)/100</f>
        <v>0.20199999999999999</v>
      </c>
      <c r="AD369" s="88">
        <f t="shared" si="217"/>
        <v>145</v>
      </c>
      <c r="AE369" s="89" t="str">
        <f t="shared" si="200"/>
        <v/>
      </c>
      <c r="AF369" s="88" t="str">
        <f t="shared" si="211"/>
        <v/>
      </c>
      <c r="AG369" s="89" t="str">
        <f t="shared" si="201"/>
        <v/>
      </c>
      <c r="AH369" s="88" t="str">
        <f t="shared" si="212"/>
        <v/>
      </c>
      <c r="AJ369" s="62">
        <f t="shared" si="213"/>
        <v>203</v>
      </c>
      <c r="AK369" s="59">
        <f t="shared" si="214"/>
        <v>9</v>
      </c>
      <c r="AM369" s="42" t="s">
        <v>169</v>
      </c>
      <c r="AN369" s="43" t="s">
        <v>187</v>
      </c>
      <c r="AO369" s="44">
        <v>12207</v>
      </c>
      <c r="AP369" s="44">
        <v>110900</v>
      </c>
      <c r="AQ369" s="40">
        <f t="shared" si="215"/>
        <v>0.11007213706041478</v>
      </c>
      <c r="AR369" s="46">
        <f t="shared" si="216"/>
        <v>62</v>
      </c>
      <c r="AS369" s="47" t="str">
        <f t="shared" si="202"/>
        <v/>
      </c>
      <c r="AT369" s="46" t="str">
        <f t="shared" si="203"/>
        <v/>
      </c>
      <c r="AU369" s="47" t="str">
        <f t="shared" si="204"/>
        <v/>
      </c>
      <c r="AV369" s="46" t="str">
        <f t="shared" si="205"/>
        <v/>
      </c>
      <c r="AX369" s="116" t="s">
        <v>187</v>
      </c>
      <c r="AY369" s="97">
        <v>111400</v>
      </c>
      <c r="AZ369" s="98">
        <v>100</v>
      </c>
      <c r="BA369" s="97">
        <v>66800</v>
      </c>
      <c r="BB369" s="98">
        <v>60</v>
      </c>
      <c r="BC369" s="187" t="b">
        <f t="shared" si="206"/>
        <v>1</v>
      </c>
    </row>
    <row r="370" spans="1:55" x14ac:dyDescent="0.2">
      <c r="A370" s="2" t="s">
        <v>1133</v>
      </c>
      <c r="B370" s="2" t="str">
        <f>VLOOKUP(A370,'Auth Info'!A:B,2,FALSE)</f>
        <v>Wyre Forest</v>
      </c>
      <c r="C370" s="14" t="str">
        <f>VLOOKUP($A370,'Auth Info'!$A:$G,3,FALSE)</f>
        <v>Worcestershire</v>
      </c>
      <c r="D370" s="121" t="str">
        <f>VLOOKUP($A370,'Auth Info'!$A:$G,4,FALSE)</f>
        <v>Significant Rural</v>
      </c>
      <c r="E370" s="121" t="str">
        <f>VLOOKUP($A370,'Auth Info'!$A:$G,5,FALSE)</f>
        <v>U</v>
      </c>
      <c r="F370" s="14" t="str">
        <f>VLOOKUP($A370,'Auth Info'!$A:$G,6,FALSE)</f>
        <v>District</v>
      </c>
      <c r="G370" s="14" t="str">
        <f>VLOOKUP($A370,'Auth Info'!$A:$G,7,FALSE)</f>
        <v>Lower</v>
      </c>
      <c r="H370" s="65">
        <f>VLOOKUP(A370,'1'!F:H,2,FALSE)</f>
        <v>369.8</v>
      </c>
      <c r="I370" s="66">
        <f t="shared" si="207"/>
        <v>3</v>
      </c>
      <c r="J370" s="67" t="str">
        <f t="shared" si="188"/>
        <v/>
      </c>
      <c r="K370" s="66" t="str">
        <f t="shared" si="189"/>
        <v/>
      </c>
      <c r="L370" s="67" t="str">
        <f t="shared" si="190"/>
        <v/>
      </c>
      <c r="M370" s="66" t="str">
        <f t="shared" si="191"/>
        <v/>
      </c>
      <c r="N370" s="60"/>
      <c r="O370" s="189">
        <f t="shared" si="208"/>
        <v>0.62</v>
      </c>
      <c r="P370" s="74">
        <f t="shared" si="209"/>
        <v>77</v>
      </c>
      <c r="Q370" s="75" t="str">
        <f t="shared" si="192"/>
        <v/>
      </c>
      <c r="R370" s="74" t="str">
        <f t="shared" si="193"/>
        <v/>
      </c>
      <c r="S370" s="75" t="str">
        <f t="shared" si="194"/>
        <v/>
      </c>
      <c r="T370" s="74" t="str">
        <f t="shared" si="195"/>
        <v/>
      </c>
      <c r="U370" s="60"/>
      <c r="V370" s="80">
        <f>VLOOKUP(A370,'3'!A:C,3,FALSE)/100</f>
        <v>3.7000000000000005E-2</v>
      </c>
      <c r="W370" s="81">
        <f t="shared" si="210"/>
        <v>33</v>
      </c>
      <c r="X370" s="82" t="str">
        <f t="shared" si="196"/>
        <v/>
      </c>
      <c r="Y370" s="81" t="str">
        <f t="shared" si="197"/>
        <v/>
      </c>
      <c r="Z370" s="82" t="str">
        <f t="shared" si="198"/>
        <v/>
      </c>
      <c r="AA370" s="81" t="str">
        <f t="shared" si="199"/>
        <v/>
      </c>
      <c r="AB370" s="60"/>
      <c r="AC370" s="87">
        <f>VLOOKUP(A370,'4'!A:E,4,FALSE)/100</f>
        <v>0.23</v>
      </c>
      <c r="AD370" s="88">
        <f t="shared" si="217"/>
        <v>102</v>
      </c>
      <c r="AE370" s="89" t="str">
        <f t="shared" si="200"/>
        <v/>
      </c>
      <c r="AF370" s="88" t="str">
        <f t="shared" si="211"/>
        <v/>
      </c>
      <c r="AG370" s="89" t="str">
        <f t="shared" si="201"/>
        <v/>
      </c>
      <c r="AH370" s="88" t="str">
        <f t="shared" si="212"/>
        <v/>
      </c>
      <c r="AJ370" s="62">
        <f t="shared" si="213"/>
        <v>269</v>
      </c>
      <c r="AK370" s="59">
        <f t="shared" si="214"/>
        <v>31</v>
      </c>
      <c r="AM370" s="42" t="s">
        <v>169</v>
      </c>
      <c r="AN370" s="43" t="s">
        <v>249</v>
      </c>
      <c r="AO370" s="44">
        <v>7836</v>
      </c>
      <c r="AP370" s="44">
        <v>98700</v>
      </c>
      <c r="AQ370" s="40">
        <f t="shared" si="215"/>
        <v>7.9392097264437689E-2</v>
      </c>
      <c r="AR370" s="46">
        <f t="shared" si="216"/>
        <v>156</v>
      </c>
      <c r="AS370" s="47" t="str">
        <f t="shared" si="202"/>
        <v/>
      </c>
      <c r="AT370" s="46" t="str">
        <f t="shared" si="203"/>
        <v/>
      </c>
      <c r="AU370" s="47" t="str">
        <f t="shared" si="204"/>
        <v/>
      </c>
      <c r="AV370" s="46" t="str">
        <f t="shared" si="205"/>
        <v/>
      </c>
      <c r="AX370" s="116" t="s">
        <v>249</v>
      </c>
      <c r="AY370" s="97">
        <v>98100</v>
      </c>
      <c r="AZ370" s="98">
        <v>100</v>
      </c>
      <c r="BA370" s="97">
        <v>60900</v>
      </c>
      <c r="BB370" s="98">
        <v>62</v>
      </c>
      <c r="BC370" s="187" t="b">
        <f t="shared" si="206"/>
        <v>1</v>
      </c>
    </row>
    <row r="371" spans="1:55" x14ac:dyDescent="0.2">
      <c r="A371" s="2"/>
      <c r="B371" s="2"/>
      <c r="C371" s="14"/>
      <c r="D371" s="11"/>
      <c r="E371" s="11"/>
      <c r="F371" s="10"/>
      <c r="G371" s="10"/>
      <c r="H371" s="71"/>
      <c r="I371" s="67"/>
      <c r="J371" s="67"/>
      <c r="K371" s="67"/>
      <c r="L371" s="67"/>
      <c r="M371" s="67"/>
      <c r="N371" s="61"/>
      <c r="O371" s="73"/>
      <c r="P371" s="73"/>
      <c r="Q371" s="73"/>
      <c r="R371" s="73"/>
      <c r="S371" s="73"/>
      <c r="T371" s="73"/>
      <c r="U371" s="13"/>
      <c r="V371" s="80"/>
      <c r="W371" s="80"/>
      <c r="X371" s="80"/>
      <c r="Y371" s="80"/>
      <c r="Z371" s="80"/>
      <c r="AA371" s="80"/>
      <c r="AB371" s="13"/>
      <c r="AC371" s="94"/>
    </row>
    <row r="372" spans="1:55" x14ac:dyDescent="0.2">
      <c r="A372" s="2"/>
      <c r="B372" s="2"/>
      <c r="C372" s="14"/>
      <c r="D372" s="11"/>
      <c r="E372" s="11"/>
      <c r="F372" s="10"/>
      <c r="G372" s="10"/>
      <c r="H372" s="71">
        <f>AVERAGE(H170:H370)</f>
        <v>473.2120000000001</v>
      </c>
      <c r="I372" s="67"/>
      <c r="J372" s="67">
        <f>AVERAGE(J170:J370)</f>
        <v>450.53599999999989</v>
      </c>
      <c r="K372" s="67"/>
      <c r="L372" s="67">
        <f>AVERAGE(L170:L370)</f>
        <v>445.71666666666664</v>
      </c>
      <c r="M372" s="67"/>
      <c r="N372" s="61"/>
      <c r="O372" s="78">
        <f>AVERAGE(O170:O370)</f>
        <v>0.62713930348258706</v>
      </c>
      <c r="P372" s="73"/>
      <c r="Q372" s="78">
        <f>AVERAGE(Q170:Q370)</f>
        <v>0.61152941176470599</v>
      </c>
      <c r="R372" s="73"/>
      <c r="S372" s="78">
        <f>AVERAGE(S170:S370)</f>
        <v>0.62583333333333335</v>
      </c>
      <c r="T372" s="73"/>
      <c r="U372" s="13"/>
      <c r="V372" s="85">
        <f>AVERAGE(V170:V370)</f>
        <v>2.6606965174129329E-2</v>
      </c>
      <c r="W372" s="80"/>
      <c r="X372" s="85">
        <f>AVERAGE(X170:X370)</f>
        <v>2.1529411764705894E-2</v>
      </c>
      <c r="Y372" s="80"/>
      <c r="Z372" s="85">
        <f>AVERAGE(Z170:Z370)</f>
        <v>2.8166666666666673E-2</v>
      </c>
      <c r="AA372" s="80"/>
      <c r="AB372" s="13"/>
      <c r="AC372" s="89">
        <f>AVERAGE(AC170:AC370)</f>
        <v>0.23339800995024865</v>
      </c>
      <c r="AE372" s="89">
        <f>AVERAGE(AE170:AE370)</f>
        <v>0.2247254901960784</v>
      </c>
      <c r="AG372" s="89">
        <f>AVERAGE(AG170:AG370)</f>
        <v>0.19983333333333331</v>
      </c>
      <c r="AQ372" s="53">
        <f>AVERAGE(AQ170:AQ370)</f>
        <v>0.10529205165741357</v>
      </c>
      <c r="AS372" s="53">
        <f>AVERAGE(AS170:AS370)</f>
        <v>9.0468118800133945E-2</v>
      </c>
      <c r="AU372" s="53">
        <f>AVERAGE(AU170:AU370)</f>
        <v>0.10503309701909275</v>
      </c>
    </row>
    <row r="373" spans="1:55" x14ac:dyDescent="0.2">
      <c r="A373" s="2"/>
      <c r="B373" s="2"/>
      <c r="C373" s="14"/>
      <c r="D373" s="11"/>
      <c r="E373" s="11"/>
      <c r="F373" s="10"/>
      <c r="G373" s="10"/>
      <c r="H373" s="71"/>
      <c r="I373" s="67"/>
      <c r="J373" s="67"/>
      <c r="K373" s="67"/>
      <c r="L373" s="67"/>
      <c r="M373" s="67"/>
      <c r="N373" s="61"/>
      <c r="O373" s="73"/>
      <c r="P373" s="73"/>
      <c r="Q373" s="73"/>
      <c r="R373" s="73"/>
      <c r="S373" s="73"/>
      <c r="T373" s="73"/>
      <c r="U373" s="13"/>
      <c r="V373" s="80"/>
      <c r="W373" s="80"/>
      <c r="X373" s="80"/>
      <c r="Y373" s="80"/>
      <c r="Z373" s="80"/>
      <c r="AA373" s="80"/>
      <c r="AB373" s="13"/>
      <c r="AC373" s="94"/>
    </row>
    <row r="374" spans="1:55" x14ac:dyDescent="0.2">
      <c r="A374" s="2"/>
      <c r="B374" s="2"/>
      <c r="C374" s="14"/>
      <c r="D374" s="11" t="s">
        <v>374</v>
      </c>
      <c r="E374" s="11">
        <f t="shared" ref="E374:E379" si="218">COUNTIF(D$170:D$370,D374)</f>
        <v>17</v>
      </c>
      <c r="F374" s="10"/>
      <c r="G374" s="10"/>
      <c r="H374" s="71">
        <f t="shared" ref="H374:H379" si="219">AVERAGEIF($D$170:$D$370,$D374,H$170:H$370)</f>
        <v>448.60588235294114</v>
      </c>
      <c r="I374" s="67"/>
      <c r="J374" s="67"/>
      <c r="K374" s="67"/>
      <c r="L374" s="67"/>
      <c r="M374" s="67"/>
      <c r="N374" s="61"/>
      <c r="O374" s="75">
        <f t="shared" ref="O374:O379" si="220">AVERAGEIF($D$170:$D$370,$D374,O$170:O$370)</f>
        <v>0.62405882352941167</v>
      </c>
      <c r="P374" s="73"/>
      <c r="Q374" s="73"/>
      <c r="R374" s="73"/>
      <c r="S374" s="73"/>
      <c r="T374" s="73"/>
      <c r="U374" s="13"/>
      <c r="V374" s="82">
        <f t="shared" ref="V374:V379" si="221">AVERAGEIF($D$170:$D$370,$D374,V$170:V$370)</f>
        <v>2.7823529411764719E-2</v>
      </c>
      <c r="W374" s="80"/>
      <c r="X374" s="80"/>
      <c r="Y374" s="80"/>
      <c r="Z374" s="80"/>
      <c r="AA374" s="80"/>
      <c r="AB374" s="13"/>
      <c r="AC374" s="89">
        <f t="shared" ref="AC374:AC379" si="222">AVERAGEIF($D$170:$D$370,$D374,AC$170:AC$370)</f>
        <v>0.2491176470588235</v>
      </c>
      <c r="AQ374" s="47">
        <f t="shared" ref="AQ374:AQ379" si="223">AVERAGEIF($D$170:$D$370,$D374,AQ$170:AQ$370)</f>
        <v>9.9341726705502328E-2</v>
      </c>
    </row>
    <row r="375" spans="1:55" x14ac:dyDescent="0.2">
      <c r="A375" s="2"/>
      <c r="B375" s="2"/>
      <c r="C375" s="14"/>
      <c r="D375" s="11" t="s">
        <v>376</v>
      </c>
      <c r="E375" s="11">
        <f t="shared" si="218"/>
        <v>10</v>
      </c>
      <c r="F375" s="10"/>
      <c r="G375" s="10"/>
      <c r="H375" s="71">
        <f t="shared" si="219"/>
        <v>561.79999999999995</v>
      </c>
      <c r="I375" s="67"/>
      <c r="J375" s="67"/>
      <c r="K375" s="67"/>
      <c r="L375" s="67"/>
      <c r="M375" s="67"/>
      <c r="N375" s="61"/>
      <c r="O375" s="75">
        <f t="shared" si="220"/>
        <v>0.64670000000000005</v>
      </c>
      <c r="P375" s="73"/>
      <c r="Q375" s="73"/>
      <c r="R375" s="73"/>
      <c r="S375" s="73"/>
      <c r="T375" s="73"/>
      <c r="U375" s="13"/>
      <c r="V375" s="82">
        <f t="shared" si="221"/>
        <v>2.4899999999999999E-2</v>
      </c>
      <c r="W375" s="80"/>
      <c r="X375" s="80"/>
      <c r="Y375" s="80"/>
      <c r="Z375" s="80"/>
      <c r="AA375" s="80"/>
      <c r="AB375" s="13"/>
      <c r="AC375" s="89">
        <f t="shared" si="222"/>
        <v>0.2238</v>
      </c>
      <c r="AQ375" s="47">
        <f t="shared" si="223"/>
        <v>9.0886595770425418E-2</v>
      </c>
    </row>
    <row r="376" spans="1:55" x14ac:dyDescent="0.2">
      <c r="A376" s="2"/>
      <c r="B376" s="2"/>
      <c r="C376" s="14"/>
      <c r="D376" s="11" t="s">
        <v>375</v>
      </c>
      <c r="E376" s="11">
        <f t="shared" si="218"/>
        <v>37</v>
      </c>
      <c r="F376" s="10"/>
      <c r="G376" s="10"/>
      <c r="H376" s="71">
        <f t="shared" si="219"/>
        <v>482.40270270270247</v>
      </c>
      <c r="I376" s="67"/>
      <c r="J376" s="67"/>
      <c r="K376" s="67"/>
      <c r="L376" s="67"/>
      <c r="M376" s="67"/>
      <c r="N376" s="61"/>
      <c r="O376" s="75">
        <f t="shared" si="220"/>
        <v>0.65391891891891896</v>
      </c>
      <c r="P376" s="73"/>
      <c r="Q376" s="73"/>
      <c r="R376" s="73"/>
      <c r="S376" s="73"/>
      <c r="T376" s="73"/>
      <c r="U376" s="13"/>
      <c r="V376" s="82">
        <f t="shared" si="221"/>
        <v>3.5675675675675679E-2</v>
      </c>
      <c r="W376" s="80"/>
      <c r="X376" s="80"/>
      <c r="Y376" s="80"/>
      <c r="Z376" s="80"/>
      <c r="AA376" s="80"/>
      <c r="AB376" s="13"/>
      <c r="AC376" s="89">
        <f t="shared" si="222"/>
        <v>0.25437837837837829</v>
      </c>
      <c r="AQ376" s="47">
        <f t="shared" si="223"/>
        <v>0.13957556169247534</v>
      </c>
    </row>
    <row r="377" spans="1:55" x14ac:dyDescent="0.2">
      <c r="A377" s="2"/>
      <c r="B377" s="2"/>
      <c r="C377" s="14"/>
      <c r="D377" s="11" t="s">
        <v>446</v>
      </c>
      <c r="E377" s="11">
        <f t="shared" si="218"/>
        <v>38</v>
      </c>
      <c r="F377" s="10"/>
      <c r="G377" s="10"/>
      <c r="H377" s="71">
        <f t="shared" si="219"/>
        <v>467.73421052631591</v>
      </c>
      <c r="I377" s="67"/>
      <c r="J377" s="67"/>
      <c r="K377" s="67"/>
      <c r="L377" s="67"/>
      <c r="M377" s="67"/>
      <c r="N377" s="61"/>
      <c r="O377" s="75">
        <f t="shared" si="220"/>
        <v>0.61384210526315797</v>
      </c>
      <c r="P377" s="73"/>
      <c r="Q377" s="73"/>
      <c r="R377" s="73"/>
      <c r="S377" s="73"/>
      <c r="T377" s="73"/>
      <c r="U377" s="13"/>
      <c r="V377" s="82">
        <f t="shared" si="221"/>
        <v>2.3789473684210541E-2</v>
      </c>
      <c r="W377" s="80"/>
      <c r="X377" s="80"/>
      <c r="Y377" s="80"/>
      <c r="Z377" s="80"/>
      <c r="AA377" s="80"/>
      <c r="AB377" s="13"/>
      <c r="AC377" s="89">
        <f t="shared" si="222"/>
        <v>0.22863157894736838</v>
      </c>
      <c r="AQ377" s="47">
        <f t="shared" si="223"/>
        <v>9.8054813852074527E-2</v>
      </c>
    </row>
    <row r="378" spans="1:55" x14ac:dyDescent="0.2">
      <c r="A378" s="2"/>
      <c r="B378" s="2"/>
      <c r="C378" s="14"/>
      <c r="D378" s="11" t="s">
        <v>445</v>
      </c>
      <c r="E378" s="11">
        <f t="shared" si="218"/>
        <v>51</v>
      </c>
      <c r="F378" s="10"/>
      <c r="G378" s="10"/>
      <c r="H378" s="71">
        <f t="shared" si="219"/>
        <v>450.53599999999989</v>
      </c>
      <c r="I378" s="67"/>
      <c r="J378" s="67"/>
      <c r="K378" s="67"/>
      <c r="L378" s="67"/>
      <c r="M378" s="67"/>
      <c r="N378" s="61"/>
      <c r="O378" s="75">
        <f t="shared" si="220"/>
        <v>0.61152941176470599</v>
      </c>
      <c r="P378" s="73"/>
      <c r="Q378" s="73"/>
      <c r="R378" s="73"/>
      <c r="S378" s="73"/>
      <c r="T378" s="73"/>
      <c r="U378" s="13"/>
      <c r="V378" s="82">
        <f t="shared" si="221"/>
        <v>2.1529411764705894E-2</v>
      </c>
      <c r="W378" s="80"/>
      <c r="X378" s="80"/>
      <c r="Y378" s="80"/>
      <c r="Z378" s="80"/>
      <c r="AA378" s="80"/>
      <c r="AB378" s="13"/>
      <c r="AC378" s="89">
        <f t="shared" si="222"/>
        <v>0.2247254901960784</v>
      </c>
      <c r="AQ378" s="47">
        <f t="shared" si="223"/>
        <v>9.0468118800133945E-2</v>
      </c>
    </row>
    <row r="379" spans="1:55" x14ac:dyDescent="0.2">
      <c r="A379" s="2"/>
      <c r="B379" s="2"/>
      <c r="C379" s="14"/>
      <c r="D379" s="11" t="s">
        <v>447</v>
      </c>
      <c r="E379" s="11">
        <f t="shared" si="218"/>
        <v>48</v>
      </c>
      <c r="F379" s="10"/>
      <c r="G379" s="10"/>
      <c r="H379" s="71">
        <f t="shared" si="219"/>
        <v>484.34375</v>
      </c>
      <c r="I379" s="67"/>
      <c r="J379" s="67"/>
      <c r="K379" s="67"/>
      <c r="L379" s="67"/>
      <c r="M379" s="67"/>
      <c r="N379" s="61"/>
      <c r="O379" s="75">
        <f t="shared" si="220"/>
        <v>0.63062499999999988</v>
      </c>
      <c r="P379" s="73"/>
      <c r="Q379" s="73"/>
      <c r="R379" s="73"/>
      <c r="S379" s="73"/>
      <c r="T379" s="73"/>
      <c r="U379" s="13"/>
      <c r="V379" s="82">
        <f t="shared" si="221"/>
        <v>2.7166666666666662E-2</v>
      </c>
      <c r="W379" s="80"/>
      <c r="X379" s="80"/>
      <c r="Y379" s="80"/>
      <c r="Z379" s="80"/>
      <c r="AA379" s="80"/>
      <c r="AB379" s="13"/>
      <c r="AC379" s="89">
        <f t="shared" si="222"/>
        <v>0.22664583333333335</v>
      </c>
      <c r="AQ379" s="47">
        <f t="shared" si="223"/>
        <v>0.10545363132573081</v>
      </c>
    </row>
    <row r="380" spans="1:55" x14ac:dyDescent="0.2">
      <c r="A380" s="2"/>
      <c r="B380" s="2"/>
      <c r="C380" s="14"/>
      <c r="D380" s="11"/>
      <c r="E380" s="11"/>
      <c r="F380" s="10"/>
      <c r="G380" s="10"/>
      <c r="H380" s="71"/>
      <c r="I380" s="67"/>
      <c r="J380" s="67"/>
      <c r="K380" s="67"/>
      <c r="L380" s="67"/>
      <c r="M380" s="67"/>
      <c r="N380" s="61"/>
      <c r="O380" s="73"/>
      <c r="P380" s="73"/>
      <c r="Q380" s="73"/>
      <c r="R380" s="73"/>
      <c r="S380" s="73"/>
      <c r="T380" s="73"/>
      <c r="U380" s="13"/>
      <c r="V380" s="80"/>
      <c r="W380" s="80"/>
      <c r="X380" s="80"/>
      <c r="Y380" s="80"/>
      <c r="Z380" s="80"/>
      <c r="AA380" s="80"/>
      <c r="AB380" s="13"/>
      <c r="AC380" s="94"/>
    </row>
    <row r="381" spans="1:55" x14ac:dyDescent="0.2">
      <c r="A381" s="2"/>
      <c r="B381" s="2"/>
      <c r="C381" s="14"/>
      <c r="D381" s="11" t="str">
        <f>L169</f>
        <v>Cumbria</v>
      </c>
      <c r="E381" s="11">
        <f>COUNTIF(C170:C370,D381)</f>
        <v>6</v>
      </c>
      <c r="F381" s="10"/>
      <c r="G381" s="10"/>
      <c r="H381" s="71"/>
      <c r="I381" s="67"/>
      <c r="J381" s="67"/>
      <c r="K381" s="67"/>
      <c r="L381" s="67"/>
      <c r="M381" s="67"/>
      <c r="N381" s="61"/>
      <c r="O381" s="73"/>
      <c r="P381" s="73"/>
      <c r="Q381" s="73"/>
      <c r="R381" s="73"/>
      <c r="S381" s="73"/>
      <c r="T381" s="73"/>
      <c r="U381" s="13"/>
      <c r="V381" s="80"/>
      <c r="W381" s="80"/>
      <c r="X381" s="80"/>
      <c r="Y381" s="80"/>
      <c r="Z381" s="80"/>
      <c r="AA381" s="80"/>
      <c r="AB381" s="13"/>
      <c r="AC381" s="94"/>
    </row>
    <row r="382" spans="1:55" x14ac:dyDescent="0.2">
      <c r="A382" s="2"/>
      <c r="B382" s="2"/>
      <c r="C382" s="14"/>
      <c r="D382" s="11"/>
      <c r="E382" s="11"/>
      <c r="F382" s="10"/>
      <c r="G382" s="10"/>
      <c r="H382" s="71"/>
      <c r="I382" s="67"/>
      <c r="J382" s="67"/>
      <c r="K382" s="67"/>
      <c r="L382" s="67"/>
      <c r="M382" s="67"/>
      <c r="N382" s="61"/>
      <c r="O382" s="73"/>
      <c r="P382" s="73"/>
      <c r="Q382" s="73"/>
      <c r="R382" s="73"/>
      <c r="S382" s="73"/>
      <c r="T382" s="73"/>
      <c r="U382" s="13"/>
      <c r="V382" s="80"/>
      <c r="W382" s="80"/>
      <c r="X382" s="80"/>
      <c r="Y382" s="80"/>
      <c r="Z382" s="80"/>
      <c r="AA382" s="80"/>
      <c r="AB382" s="13"/>
      <c r="AC382" s="94"/>
    </row>
    <row r="383" spans="1:55" x14ac:dyDescent="0.2">
      <c r="A383" s="2"/>
      <c r="B383" s="2"/>
      <c r="C383" s="14"/>
      <c r="D383" s="11"/>
      <c r="E383" s="11"/>
      <c r="F383" s="10"/>
      <c r="G383" s="10"/>
      <c r="H383" s="71"/>
      <c r="I383" s="67"/>
      <c r="J383" s="67"/>
      <c r="K383" s="67"/>
      <c r="L383" s="67"/>
      <c r="M383" s="67"/>
      <c r="N383" s="61"/>
      <c r="O383" s="73"/>
      <c r="P383" s="73"/>
      <c r="Q383" s="73"/>
      <c r="R383" s="73"/>
      <c r="S383" s="73"/>
      <c r="T383" s="73"/>
      <c r="U383" s="13"/>
      <c r="V383" s="80"/>
      <c r="W383" s="80"/>
      <c r="X383" s="80"/>
      <c r="Y383" s="80"/>
      <c r="Z383" s="80"/>
      <c r="AA383" s="80"/>
      <c r="AB383" s="13"/>
      <c r="AC383" s="94"/>
    </row>
    <row r="384" spans="1:55" x14ac:dyDescent="0.2">
      <c r="A384" s="2"/>
      <c r="B384" s="2"/>
      <c r="C384" s="14"/>
      <c r="D384" s="11"/>
      <c r="E384" s="11"/>
      <c r="F384" s="10"/>
      <c r="G384" s="10"/>
      <c r="H384" s="71"/>
      <c r="I384" s="67"/>
      <c r="J384" s="67"/>
      <c r="K384" s="67"/>
      <c r="L384" s="67"/>
      <c r="M384" s="67"/>
      <c r="N384" s="61"/>
      <c r="O384" s="73"/>
      <c r="P384" s="73"/>
      <c r="Q384" s="73"/>
      <c r="R384" s="73"/>
      <c r="S384" s="73"/>
      <c r="T384" s="73"/>
      <c r="U384" s="13"/>
      <c r="V384" s="80"/>
      <c r="W384" s="80"/>
      <c r="X384" s="80"/>
      <c r="Y384" s="80"/>
      <c r="Z384" s="80"/>
      <c r="AA384" s="80"/>
      <c r="AB384" s="13"/>
      <c r="AC384" s="94"/>
    </row>
    <row r="385" spans="1:41" x14ac:dyDescent="0.2">
      <c r="A385" s="2"/>
      <c r="B385" s="2"/>
      <c r="C385" s="14"/>
      <c r="D385" s="11"/>
      <c r="E385" s="11"/>
      <c r="F385" s="10"/>
      <c r="G385" s="10"/>
      <c r="H385" s="71"/>
      <c r="I385" s="67"/>
      <c r="J385" s="67"/>
      <c r="K385" s="67"/>
      <c r="L385" s="67"/>
      <c r="M385" s="67"/>
      <c r="N385" s="61"/>
      <c r="O385" s="73"/>
      <c r="P385" s="73"/>
      <c r="Q385" s="73"/>
      <c r="R385" s="73"/>
      <c r="S385" s="73"/>
      <c r="T385" s="73"/>
      <c r="U385" s="13"/>
      <c r="V385" s="80"/>
      <c r="W385" s="80"/>
      <c r="X385" s="80"/>
      <c r="Y385" s="80"/>
      <c r="Z385" s="80"/>
      <c r="AA385" s="80"/>
      <c r="AB385" s="13"/>
      <c r="AC385" s="94"/>
    </row>
    <row r="386" spans="1:41" x14ac:dyDescent="0.2">
      <c r="A386" s="2"/>
      <c r="B386" s="2"/>
      <c r="C386" s="14"/>
      <c r="D386" s="11"/>
      <c r="E386" s="11"/>
      <c r="F386" s="10"/>
      <c r="G386" s="10"/>
      <c r="H386" s="71"/>
      <c r="I386" s="67"/>
      <c r="J386" s="67"/>
      <c r="K386" s="67"/>
      <c r="L386" s="67"/>
      <c r="M386" s="67"/>
      <c r="N386" s="61"/>
      <c r="O386" s="73"/>
      <c r="P386" s="73"/>
      <c r="Q386" s="73"/>
      <c r="R386" s="73"/>
      <c r="S386" s="73"/>
      <c r="T386" s="73"/>
      <c r="U386" s="13"/>
      <c r="V386" s="80"/>
      <c r="W386" s="80"/>
      <c r="X386" s="80"/>
      <c r="Y386" s="80"/>
      <c r="Z386" s="80"/>
      <c r="AA386" s="80"/>
      <c r="AB386" s="13"/>
      <c r="AC386" s="94"/>
    </row>
    <row r="387" spans="1:41" x14ac:dyDescent="0.2">
      <c r="A387" s="2" t="s">
        <v>169</v>
      </c>
      <c r="B387" s="2" t="s">
        <v>162</v>
      </c>
      <c r="C387" s="14" t="s">
        <v>162</v>
      </c>
      <c r="D387" s="33"/>
      <c r="E387" s="33"/>
      <c r="F387" s="10" t="s">
        <v>378</v>
      </c>
      <c r="G387" s="10" t="s">
        <v>378</v>
      </c>
      <c r="H387" s="71">
        <v>257.39999999999998</v>
      </c>
      <c r="I387" s="67"/>
      <c r="J387" s="67"/>
      <c r="K387" s="67"/>
      <c r="L387" s="67"/>
      <c r="M387" s="67"/>
      <c r="N387" s="61"/>
      <c r="O387" s="73">
        <v>0.5714285714285714</v>
      </c>
      <c r="P387" s="73"/>
      <c r="Q387" s="73"/>
      <c r="R387" s="73"/>
      <c r="S387" s="73"/>
      <c r="T387" s="73"/>
      <c r="U387" s="13"/>
      <c r="V387" s="80">
        <v>3.3333333333333335E-3</v>
      </c>
      <c r="W387" s="80"/>
      <c r="X387" s="80"/>
      <c r="Y387" s="80"/>
      <c r="Z387" s="80"/>
      <c r="AA387" s="80"/>
      <c r="AB387" s="13"/>
      <c r="AC387" s="94">
        <v>21.6</v>
      </c>
    </row>
    <row r="388" spans="1:41" x14ac:dyDescent="0.2">
      <c r="AD388" s="95"/>
    </row>
    <row r="389" spans="1:41" x14ac:dyDescent="0.2">
      <c r="AD389" s="95"/>
    </row>
    <row r="390" spans="1:41" x14ac:dyDescent="0.2">
      <c r="AD390" s="95"/>
    </row>
    <row r="391" spans="1:41" x14ac:dyDescent="0.2">
      <c r="AD391" s="95"/>
    </row>
    <row r="392" spans="1:41" x14ac:dyDescent="0.2">
      <c r="AD392" s="95"/>
    </row>
    <row r="393" spans="1:41" x14ac:dyDescent="0.2">
      <c r="AD393" s="95"/>
      <c r="AM393" s="42" t="s">
        <v>169</v>
      </c>
      <c r="AN393" s="43" t="s">
        <v>162</v>
      </c>
      <c r="AO393" s="44">
        <v>230</v>
      </c>
    </row>
    <row r="394" spans="1:41" x14ac:dyDescent="0.2">
      <c r="AD394" s="95"/>
    </row>
    <row r="395" spans="1:41" x14ac:dyDescent="0.2">
      <c r="AD395" s="95"/>
    </row>
    <row r="396" spans="1:41" x14ac:dyDescent="0.2">
      <c r="AD396" s="95"/>
    </row>
    <row r="397" spans="1:41" x14ac:dyDescent="0.2">
      <c r="AD397" s="95"/>
    </row>
    <row r="398" spans="1:41" x14ac:dyDescent="0.2">
      <c r="AD398" s="95"/>
    </row>
    <row r="399" spans="1:41" x14ac:dyDescent="0.2">
      <c r="AD399" s="95"/>
    </row>
    <row r="400" spans="1:41" x14ac:dyDescent="0.2">
      <c r="AD400" s="95"/>
    </row>
    <row r="401" spans="30:30" x14ac:dyDescent="0.2">
      <c r="AD401" s="95"/>
    </row>
    <row r="402" spans="30:30" x14ac:dyDescent="0.2">
      <c r="AD402" s="95"/>
    </row>
    <row r="403" spans="30:30" x14ac:dyDescent="0.2">
      <c r="AD403" s="95"/>
    </row>
    <row r="404" spans="30:30" x14ac:dyDescent="0.2">
      <c r="AD404" s="95"/>
    </row>
    <row r="405" spans="30:30" x14ac:dyDescent="0.2">
      <c r="AD405" s="95"/>
    </row>
    <row r="406" spans="30:30" x14ac:dyDescent="0.2">
      <c r="AD406" s="95"/>
    </row>
    <row r="407" spans="30:30" x14ac:dyDescent="0.2">
      <c r="AD407" s="95"/>
    </row>
    <row r="408" spans="30:30" x14ac:dyDescent="0.2">
      <c r="AD408" s="95"/>
    </row>
  </sheetData>
  <mergeCells count="8">
    <mergeCell ref="AY1:AZ1"/>
    <mergeCell ref="BA1:BB1"/>
    <mergeCell ref="AM1:AU1"/>
    <mergeCell ref="H1:M1"/>
    <mergeCell ref="O1:T1"/>
    <mergeCell ref="V1:AA1"/>
    <mergeCell ref="AC1:AH1"/>
    <mergeCell ref="AJ1:AK1"/>
  </mergeCells>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0"/>
  <sheetViews>
    <sheetView workbookViewId="0">
      <selection activeCell="A18" sqref="A18"/>
    </sheetView>
  </sheetViews>
  <sheetFormatPr defaultColWidth="8.85546875" defaultRowHeight="12.75" x14ac:dyDescent="0.2"/>
  <cols>
    <col min="1" max="1" width="25.7109375" style="32" customWidth="1"/>
    <col min="2" max="3" width="14.7109375" style="32" customWidth="1"/>
    <col min="4" max="5" width="8.85546875" style="32"/>
    <col min="6" max="6" width="29.7109375" style="32" customWidth="1"/>
    <col min="7" max="16384" width="8.85546875" style="32"/>
  </cols>
  <sheetData>
    <row r="1" spans="1:8" ht="15.75" x14ac:dyDescent="0.2">
      <c r="A1" s="9" t="s">
        <v>35</v>
      </c>
      <c r="F1" s="184" t="s">
        <v>1224</v>
      </c>
      <c r="G1" s="179"/>
      <c r="H1" s="179"/>
    </row>
    <row r="2" spans="1:8" x14ac:dyDescent="0.2">
      <c r="A2" s="8" t="s">
        <v>1161</v>
      </c>
      <c r="F2" s="112" t="s">
        <v>1225</v>
      </c>
      <c r="G2" s="179"/>
      <c r="H2" s="179"/>
    </row>
    <row r="3" spans="1:8" x14ac:dyDescent="0.2">
      <c r="F3" s="179"/>
      <c r="G3" s="179"/>
      <c r="H3" s="179"/>
    </row>
    <row r="4" spans="1:8" x14ac:dyDescent="0.2">
      <c r="A4" s="7" t="s">
        <v>34</v>
      </c>
      <c r="B4" s="7">
        <v>2011</v>
      </c>
      <c r="F4" s="96" t="s">
        <v>34</v>
      </c>
      <c r="G4" s="96">
        <v>2011</v>
      </c>
      <c r="H4" s="179"/>
    </row>
    <row r="5" spans="1:8" x14ac:dyDescent="0.2">
      <c r="A5" s="7" t="s">
        <v>32</v>
      </c>
      <c r="B5" s="7" t="s">
        <v>33</v>
      </c>
      <c r="F5" s="96" t="s">
        <v>32</v>
      </c>
      <c r="G5" s="96" t="s">
        <v>33</v>
      </c>
      <c r="H5" s="179"/>
    </row>
    <row r="6" spans="1:8" x14ac:dyDescent="0.2">
      <c r="A6" s="7" t="s">
        <v>31</v>
      </c>
      <c r="B6" s="7" t="s">
        <v>30</v>
      </c>
      <c r="F6" s="96" t="s">
        <v>31</v>
      </c>
      <c r="G6" s="96" t="s">
        <v>30</v>
      </c>
      <c r="H6" s="179"/>
    </row>
    <row r="7" spans="1:8" x14ac:dyDescent="0.2">
      <c r="A7" s="7" t="s">
        <v>29</v>
      </c>
      <c r="B7" s="7" t="s">
        <v>28</v>
      </c>
      <c r="F7" s="96" t="s">
        <v>29</v>
      </c>
      <c r="G7" s="96" t="s">
        <v>28</v>
      </c>
      <c r="H7" s="179"/>
    </row>
    <row r="8" spans="1:8" x14ac:dyDescent="0.2">
      <c r="F8" s="179"/>
      <c r="G8" s="179"/>
      <c r="H8" s="179"/>
    </row>
    <row r="9" spans="1:8" ht="21.95" customHeight="1" x14ac:dyDescent="0.2">
      <c r="A9" s="6" t="s">
        <v>26</v>
      </c>
      <c r="B9" s="231" t="s">
        <v>27</v>
      </c>
      <c r="C9" s="232"/>
      <c r="F9" s="185" t="s">
        <v>26</v>
      </c>
      <c r="G9" s="223" t="s">
        <v>27</v>
      </c>
      <c r="H9" s="224"/>
    </row>
    <row r="10" spans="1:8" ht="26.1" customHeight="1" x14ac:dyDescent="0.2">
      <c r="B10" s="1" t="s">
        <v>24</v>
      </c>
      <c r="C10" s="1" t="s">
        <v>459</v>
      </c>
      <c r="F10" s="179"/>
      <c r="G10" s="186" t="s">
        <v>24</v>
      </c>
      <c r="H10" s="186" t="s">
        <v>459</v>
      </c>
    </row>
    <row r="11" spans="1:8" x14ac:dyDescent="0.2">
      <c r="A11" s="2" t="s">
        <v>1157</v>
      </c>
      <c r="B11" s="5">
        <v>507.6</v>
      </c>
      <c r="C11" s="5">
        <v>0.3</v>
      </c>
      <c r="F11" s="116" t="s">
        <v>667</v>
      </c>
      <c r="G11" s="98">
        <v>448.3</v>
      </c>
      <c r="H11" s="98">
        <v>6.8</v>
      </c>
    </row>
    <row r="12" spans="1:8" x14ac:dyDescent="0.2">
      <c r="A12" s="2" t="s">
        <v>1153</v>
      </c>
      <c r="B12" s="5">
        <v>504</v>
      </c>
      <c r="C12" s="5">
        <v>0.2</v>
      </c>
      <c r="F12" s="116" t="s">
        <v>657</v>
      </c>
      <c r="G12" s="98">
        <v>417.9</v>
      </c>
      <c r="H12" s="98">
        <v>3</v>
      </c>
    </row>
    <row r="13" spans="1:8" x14ac:dyDescent="0.2">
      <c r="A13" s="2" t="s">
        <v>1158</v>
      </c>
      <c r="B13" s="5">
        <v>503.1</v>
      </c>
      <c r="C13" s="5">
        <v>0.2</v>
      </c>
      <c r="F13" s="116" t="s">
        <v>769</v>
      </c>
      <c r="G13" s="98">
        <v>468.3</v>
      </c>
      <c r="H13" s="98">
        <v>7.5</v>
      </c>
    </row>
    <row r="14" spans="1:8" x14ac:dyDescent="0.2">
      <c r="A14" s="2" t="s">
        <v>1154</v>
      </c>
      <c r="B14" s="5">
        <v>451.3</v>
      </c>
      <c r="C14" s="5">
        <v>1.8</v>
      </c>
      <c r="F14" s="116" t="s">
        <v>849</v>
      </c>
      <c r="G14" s="98">
        <v>445.7</v>
      </c>
      <c r="H14" s="98">
        <v>5.5</v>
      </c>
    </row>
    <row r="15" spans="1:8" x14ac:dyDescent="0.2">
      <c r="A15" s="2" t="s">
        <v>1155</v>
      </c>
      <c r="B15" s="5">
        <v>490.6</v>
      </c>
      <c r="C15" s="5">
        <v>0.9</v>
      </c>
      <c r="F15" s="116" t="s">
        <v>898</v>
      </c>
      <c r="G15" s="98">
        <v>425.4</v>
      </c>
      <c r="H15" s="98">
        <v>4.4000000000000004</v>
      </c>
    </row>
    <row r="16" spans="1:8" x14ac:dyDescent="0.2">
      <c r="A16" s="2" t="s">
        <v>1159</v>
      </c>
      <c r="B16" s="5">
        <v>500.7</v>
      </c>
      <c r="C16" s="5">
        <v>0.2</v>
      </c>
      <c r="F16" s="116" t="s">
        <v>933</v>
      </c>
      <c r="G16" s="98">
        <v>488.1</v>
      </c>
      <c r="H16" s="98">
        <v>7.6</v>
      </c>
    </row>
    <row r="17" spans="1:8" x14ac:dyDescent="0.2">
      <c r="A17" s="2" t="s">
        <v>1156</v>
      </c>
      <c r="B17" s="5">
        <v>460</v>
      </c>
      <c r="C17" s="5">
        <v>1.2</v>
      </c>
      <c r="F17" s="116" t="s">
        <v>1026</v>
      </c>
      <c r="G17" s="98">
        <v>464.9</v>
      </c>
      <c r="H17" s="98">
        <v>5</v>
      </c>
    </row>
    <row r="18" spans="1:8" x14ac:dyDescent="0.2">
      <c r="A18" s="2" t="s">
        <v>1147</v>
      </c>
      <c r="B18" s="5">
        <v>528.5</v>
      </c>
      <c r="C18" s="5">
        <v>0.9</v>
      </c>
      <c r="F18" s="116" t="s">
        <v>737</v>
      </c>
      <c r="G18" s="98">
        <v>471.2</v>
      </c>
      <c r="H18" s="98">
        <v>4.8</v>
      </c>
    </row>
    <row r="19" spans="1:8" x14ac:dyDescent="0.2">
      <c r="A19" s="2" t="s">
        <v>1149</v>
      </c>
      <c r="B19" s="5">
        <v>471.9</v>
      </c>
      <c r="C19" s="5">
        <v>0.9</v>
      </c>
      <c r="F19" s="116" t="s">
        <v>864</v>
      </c>
      <c r="G19" s="98">
        <v>477.1</v>
      </c>
      <c r="H19" s="98">
        <v>3.8</v>
      </c>
    </row>
    <row r="20" spans="1:8" x14ac:dyDescent="0.2">
      <c r="A20" s="2" t="s">
        <v>1146</v>
      </c>
      <c r="B20" s="5">
        <v>610.20000000000005</v>
      </c>
      <c r="C20" s="5">
        <v>0.6</v>
      </c>
      <c r="F20" s="116" t="s">
        <v>889</v>
      </c>
      <c r="G20" s="98">
        <v>475.7</v>
      </c>
      <c r="H20" s="98">
        <v>4.4000000000000004</v>
      </c>
    </row>
    <row r="21" spans="1:8" x14ac:dyDescent="0.2">
      <c r="A21" s="2" t="s">
        <v>1152</v>
      </c>
      <c r="B21" s="5">
        <v>450.9</v>
      </c>
      <c r="C21" s="5">
        <v>1.2</v>
      </c>
      <c r="F21" s="116" t="s">
        <v>1004</v>
      </c>
      <c r="G21" s="98">
        <v>450.7</v>
      </c>
      <c r="H21" s="98">
        <v>6.6</v>
      </c>
    </row>
    <row r="22" spans="1:8" x14ac:dyDescent="0.2">
      <c r="A22" s="2" t="s">
        <v>1151</v>
      </c>
      <c r="B22" s="5">
        <v>460</v>
      </c>
      <c r="C22" s="5">
        <v>0.8</v>
      </c>
      <c r="F22" s="116" t="s">
        <v>1034</v>
      </c>
      <c r="G22" s="98">
        <v>440.7</v>
      </c>
      <c r="H22" s="98">
        <v>2.9</v>
      </c>
    </row>
    <row r="23" spans="1:8" x14ac:dyDescent="0.2">
      <c r="A23" s="2" t="s">
        <v>1141</v>
      </c>
      <c r="B23" s="5">
        <v>451.3</v>
      </c>
      <c r="C23" s="5">
        <v>1.8</v>
      </c>
      <c r="F23" s="116" t="s">
        <v>577</v>
      </c>
      <c r="G23" s="98">
        <v>446.2</v>
      </c>
      <c r="H23" s="98">
        <v>6.3</v>
      </c>
    </row>
    <row r="24" spans="1:8" x14ac:dyDescent="0.2">
      <c r="A24" s="2" t="s">
        <v>1142</v>
      </c>
      <c r="B24" s="5">
        <v>490.6</v>
      </c>
      <c r="C24" s="5">
        <v>0.9</v>
      </c>
      <c r="F24" s="116" t="s">
        <v>579</v>
      </c>
      <c r="G24" s="98">
        <v>381.3</v>
      </c>
      <c r="H24" s="98">
        <v>5.2</v>
      </c>
    </row>
    <row r="25" spans="1:8" x14ac:dyDescent="0.2">
      <c r="A25" s="2" t="s">
        <v>1145</v>
      </c>
      <c r="B25" s="5">
        <v>554.4</v>
      </c>
      <c r="C25" s="5">
        <v>0.7</v>
      </c>
      <c r="F25" s="116" t="s">
        <v>638</v>
      </c>
      <c r="G25" s="98">
        <v>470</v>
      </c>
      <c r="H25" s="98">
        <v>3.7</v>
      </c>
    </row>
    <row r="26" spans="1:8" x14ac:dyDescent="0.2">
      <c r="A26" s="2" t="s">
        <v>1144</v>
      </c>
      <c r="B26" s="5">
        <v>473.4</v>
      </c>
      <c r="C26" s="5">
        <v>0.8</v>
      </c>
      <c r="F26" s="116" t="s">
        <v>1139</v>
      </c>
      <c r="G26" s="98">
        <v>465.2</v>
      </c>
      <c r="H26" s="98">
        <v>4.5999999999999996</v>
      </c>
    </row>
    <row r="27" spans="1:8" x14ac:dyDescent="0.2">
      <c r="A27" s="2" t="s">
        <v>1143</v>
      </c>
      <c r="B27" s="5">
        <v>460</v>
      </c>
      <c r="C27" s="5">
        <v>1.2</v>
      </c>
      <c r="F27" s="116" t="s">
        <v>755</v>
      </c>
      <c r="G27" s="98">
        <v>482.9</v>
      </c>
      <c r="H27" s="98">
        <v>5.4</v>
      </c>
    </row>
    <row r="28" spans="1:8" x14ac:dyDescent="0.2">
      <c r="A28" s="2" t="s">
        <v>1148</v>
      </c>
      <c r="B28" s="5">
        <v>470.5</v>
      </c>
      <c r="C28" s="5">
        <v>1</v>
      </c>
      <c r="F28" s="116" t="s">
        <v>1084</v>
      </c>
      <c r="G28" s="98">
        <v>512.79999999999995</v>
      </c>
      <c r="H28" s="98">
        <v>5.6</v>
      </c>
    </row>
    <row r="29" spans="1:8" x14ac:dyDescent="0.2">
      <c r="A29" s="2" t="s">
        <v>1150</v>
      </c>
      <c r="B29" s="5">
        <v>465.7</v>
      </c>
      <c r="C29" s="5">
        <v>1</v>
      </c>
      <c r="F29" s="116" t="s">
        <v>665</v>
      </c>
      <c r="G29" s="98">
        <v>429.4</v>
      </c>
      <c r="H29" s="98">
        <v>3.5</v>
      </c>
    </row>
    <row r="30" spans="1:8" x14ac:dyDescent="0.2">
      <c r="A30" s="2" t="s">
        <v>540</v>
      </c>
      <c r="B30" s="5">
        <v>540.6</v>
      </c>
      <c r="C30" s="5">
        <v>4.2</v>
      </c>
      <c r="F30" s="116" t="s">
        <v>584</v>
      </c>
      <c r="G30" s="98">
        <v>438.1</v>
      </c>
      <c r="H30" s="98">
        <v>5.0999999999999996</v>
      </c>
    </row>
    <row r="31" spans="1:8" x14ac:dyDescent="0.2">
      <c r="A31" s="2" t="s">
        <v>542</v>
      </c>
      <c r="B31" s="5">
        <v>540.29999999999995</v>
      </c>
      <c r="C31" s="5">
        <v>4.9000000000000004</v>
      </c>
      <c r="F31" s="116" t="s">
        <v>612</v>
      </c>
      <c r="G31" s="98">
        <v>468.5</v>
      </c>
      <c r="H31" s="98">
        <v>6.1</v>
      </c>
    </row>
    <row r="32" spans="1:8" x14ac:dyDescent="0.2">
      <c r="A32" s="2" t="s">
        <v>547</v>
      </c>
      <c r="B32" s="5">
        <v>433.8</v>
      </c>
      <c r="C32" s="5">
        <v>6.5</v>
      </c>
      <c r="F32" s="116" t="s">
        <v>835</v>
      </c>
      <c r="G32" s="98">
        <v>498.8</v>
      </c>
      <c r="H32" s="98">
        <v>2.2000000000000002</v>
      </c>
    </row>
    <row r="33" spans="1:8" x14ac:dyDescent="0.2">
      <c r="A33" s="2" t="s">
        <v>549</v>
      </c>
      <c r="B33" s="5">
        <v>458.4</v>
      </c>
      <c r="C33" s="5">
        <v>5.3</v>
      </c>
      <c r="F33" s="116" t="s">
        <v>906</v>
      </c>
      <c r="G33" s="98">
        <v>402</v>
      </c>
      <c r="H33" s="98">
        <v>5.2</v>
      </c>
    </row>
    <row r="34" spans="1:8" x14ac:dyDescent="0.2">
      <c r="A34" s="2" t="s">
        <v>551</v>
      </c>
      <c r="B34" s="5">
        <v>477.3</v>
      </c>
      <c r="C34" s="5">
        <v>8.1999999999999993</v>
      </c>
      <c r="F34" s="116" t="s">
        <v>945</v>
      </c>
      <c r="G34" s="98">
        <v>419.7</v>
      </c>
      <c r="H34" s="98">
        <v>4.5999999999999996</v>
      </c>
    </row>
    <row r="35" spans="1:8" x14ac:dyDescent="0.2">
      <c r="A35" s="2" t="s">
        <v>558</v>
      </c>
      <c r="B35" s="5">
        <v>500.8</v>
      </c>
      <c r="C35" s="5">
        <v>4.5</v>
      </c>
      <c r="F35" s="116" t="s">
        <v>959</v>
      </c>
      <c r="G35" s="98">
        <v>471.4</v>
      </c>
      <c r="H35" s="98">
        <v>4.4000000000000004</v>
      </c>
    </row>
    <row r="36" spans="1:8" x14ac:dyDescent="0.2">
      <c r="A36" s="2" t="s">
        <v>560</v>
      </c>
      <c r="B36" s="5">
        <v>621.4</v>
      </c>
      <c r="C36" s="5">
        <v>3.9</v>
      </c>
      <c r="F36" s="116" t="s">
        <v>1024</v>
      </c>
      <c r="G36" s="98">
        <v>492.9</v>
      </c>
      <c r="H36" s="98">
        <v>4.5999999999999996</v>
      </c>
    </row>
    <row r="37" spans="1:8" x14ac:dyDescent="0.2">
      <c r="A37" s="2" t="s">
        <v>562</v>
      </c>
      <c r="B37" s="5">
        <v>447.5</v>
      </c>
      <c r="C37" s="5">
        <v>4.5</v>
      </c>
      <c r="F37" s="116" t="s">
        <v>1045</v>
      </c>
      <c r="G37" s="98">
        <v>425.3</v>
      </c>
      <c r="H37" s="98">
        <v>5.5</v>
      </c>
    </row>
    <row r="38" spans="1:8" x14ac:dyDescent="0.2">
      <c r="A38" s="2" t="s">
        <v>568</v>
      </c>
      <c r="B38" s="5">
        <v>479.5</v>
      </c>
      <c r="C38" s="5">
        <v>6.3</v>
      </c>
      <c r="F38" s="116" t="s">
        <v>1070</v>
      </c>
      <c r="G38" s="98">
        <v>493.2</v>
      </c>
      <c r="H38" s="98">
        <v>4.5999999999999996</v>
      </c>
    </row>
    <row r="39" spans="1:8" x14ac:dyDescent="0.2">
      <c r="A39" s="2" t="s">
        <v>570</v>
      </c>
      <c r="B39" s="5">
        <v>501.1</v>
      </c>
      <c r="C39" s="5">
        <v>5.4</v>
      </c>
      <c r="F39" s="116" t="s">
        <v>1111</v>
      </c>
      <c r="G39" s="98">
        <v>427.5</v>
      </c>
      <c r="H39" s="98">
        <v>4.0999999999999996</v>
      </c>
    </row>
    <row r="40" spans="1:8" x14ac:dyDescent="0.2">
      <c r="A40" s="2" t="s">
        <v>572</v>
      </c>
      <c r="B40" s="5">
        <v>612.5</v>
      </c>
      <c r="C40" s="5">
        <v>3.4</v>
      </c>
      <c r="F40" s="116" t="s">
        <v>814</v>
      </c>
      <c r="G40" s="98">
        <v>444.5</v>
      </c>
      <c r="H40" s="98">
        <v>2.2000000000000002</v>
      </c>
    </row>
    <row r="41" spans="1:8" x14ac:dyDescent="0.2">
      <c r="A41" s="2" t="s">
        <v>574</v>
      </c>
      <c r="B41" s="5">
        <v>458.2</v>
      </c>
      <c r="C41" s="5">
        <v>2</v>
      </c>
      <c r="F41" s="116" t="s">
        <v>810</v>
      </c>
      <c r="G41" s="98">
        <v>474.3</v>
      </c>
      <c r="H41" s="98">
        <v>4.8</v>
      </c>
    </row>
    <row r="42" spans="1:8" x14ac:dyDescent="0.2">
      <c r="A42" s="2" t="s">
        <v>577</v>
      </c>
      <c r="B42" s="5">
        <v>412.8</v>
      </c>
      <c r="C42" s="5">
        <v>6.3</v>
      </c>
      <c r="F42" s="116" t="s">
        <v>827</v>
      </c>
      <c r="G42" s="98">
        <v>498.1</v>
      </c>
      <c r="H42" s="98">
        <v>2.8</v>
      </c>
    </row>
    <row r="43" spans="1:8" x14ac:dyDescent="0.2">
      <c r="A43" s="2" t="s">
        <v>579</v>
      </c>
      <c r="B43" s="5">
        <v>374.2</v>
      </c>
      <c r="C43" s="5">
        <v>4.3</v>
      </c>
      <c r="F43" s="116" t="s">
        <v>968</v>
      </c>
      <c r="G43" s="98">
        <v>417.3</v>
      </c>
      <c r="H43" s="98">
        <v>5.6</v>
      </c>
    </row>
    <row r="44" spans="1:8" x14ac:dyDescent="0.2">
      <c r="A44" s="2" t="s">
        <v>581</v>
      </c>
      <c r="B44" s="5">
        <v>385</v>
      </c>
      <c r="C44" s="5">
        <v>7</v>
      </c>
      <c r="F44" s="116" t="s">
        <v>1016</v>
      </c>
      <c r="G44" s="98">
        <v>432.2</v>
      </c>
      <c r="H44" s="98">
        <v>6.5</v>
      </c>
    </row>
    <row r="45" spans="1:8" x14ac:dyDescent="0.2">
      <c r="A45" s="2" t="s">
        <v>584</v>
      </c>
      <c r="B45" s="5">
        <v>441.8</v>
      </c>
      <c r="C45" s="5">
        <v>4.5999999999999996</v>
      </c>
      <c r="F45" s="116" t="s">
        <v>1118</v>
      </c>
      <c r="G45" s="98">
        <v>417.7</v>
      </c>
      <c r="H45" s="98">
        <v>3.8</v>
      </c>
    </row>
    <row r="46" spans="1:8" x14ac:dyDescent="0.2">
      <c r="A46" s="2" t="s">
        <v>587</v>
      </c>
      <c r="B46" s="5">
        <v>472.3</v>
      </c>
      <c r="C46" s="5">
        <v>4.9000000000000004</v>
      </c>
      <c r="F46" s="116" t="s">
        <v>707</v>
      </c>
      <c r="G46" s="98">
        <v>450.4</v>
      </c>
      <c r="H46" s="98">
        <v>4.2</v>
      </c>
    </row>
    <row r="47" spans="1:8" x14ac:dyDescent="0.2">
      <c r="A47" s="2" t="s">
        <v>589</v>
      </c>
      <c r="B47" s="5">
        <v>573.70000000000005</v>
      </c>
      <c r="C47" s="5">
        <v>4.2</v>
      </c>
      <c r="F47" s="116" t="s">
        <v>804</v>
      </c>
      <c r="G47" s="98">
        <v>451.1</v>
      </c>
      <c r="H47" s="98">
        <v>4</v>
      </c>
    </row>
    <row r="48" spans="1:8" x14ac:dyDescent="0.2">
      <c r="A48" s="2" t="s">
        <v>591</v>
      </c>
      <c r="B48" s="5">
        <v>422.5</v>
      </c>
      <c r="C48" s="5">
        <v>2.7</v>
      </c>
      <c r="F48" s="116" t="s">
        <v>878</v>
      </c>
      <c r="G48" s="98">
        <v>477.5</v>
      </c>
      <c r="H48" s="98">
        <v>6.6</v>
      </c>
    </row>
    <row r="49" spans="1:8" x14ac:dyDescent="0.2">
      <c r="A49" s="2" t="s">
        <v>595</v>
      </c>
      <c r="B49" s="5">
        <v>493.6</v>
      </c>
      <c r="C49" s="5">
        <v>3.9</v>
      </c>
      <c r="F49" s="116" t="s">
        <v>884</v>
      </c>
      <c r="G49" s="98">
        <v>496.3</v>
      </c>
      <c r="H49" s="98">
        <v>4.9000000000000004</v>
      </c>
    </row>
    <row r="50" spans="1:8" x14ac:dyDescent="0.2">
      <c r="A50" s="2" t="s">
        <v>598</v>
      </c>
      <c r="B50" s="5">
        <v>465.3</v>
      </c>
      <c r="C50" s="5">
        <v>5.8</v>
      </c>
      <c r="F50" s="116" t="s">
        <v>1134</v>
      </c>
      <c r="G50" s="98">
        <v>482.9</v>
      </c>
      <c r="H50" s="98">
        <v>4.2</v>
      </c>
    </row>
    <row r="51" spans="1:8" x14ac:dyDescent="0.2">
      <c r="A51" s="2" t="s">
        <v>600</v>
      </c>
      <c r="B51" s="5">
        <v>526.9</v>
      </c>
      <c r="C51" s="5">
        <v>4.2</v>
      </c>
      <c r="F51" s="116" t="s">
        <v>894</v>
      </c>
      <c r="G51" s="98">
        <v>460</v>
      </c>
      <c r="H51" s="98">
        <v>2</v>
      </c>
    </row>
    <row r="52" spans="1:8" x14ac:dyDescent="0.2">
      <c r="A52" s="2" t="s">
        <v>602</v>
      </c>
      <c r="B52" s="5">
        <v>483.8</v>
      </c>
      <c r="C52" s="5">
        <v>2.8</v>
      </c>
      <c r="F52" s="116" t="s">
        <v>562</v>
      </c>
      <c r="G52" s="98">
        <v>437.6</v>
      </c>
      <c r="H52" s="98">
        <v>5.4</v>
      </c>
    </row>
    <row r="53" spans="1:8" x14ac:dyDescent="0.2">
      <c r="A53" s="2" t="s">
        <v>605</v>
      </c>
      <c r="B53" s="5">
        <v>656.7</v>
      </c>
      <c r="C53" s="5">
        <v>3.1</v>
      </c>
      <c r="F53" s="116" t="s">
        <v>678</v>
      </c>
      <c r="G53" s="98">
        <v>472.4</v>
      </c>
      <c r="H53" s="98">
        <v>3.2</v>
      </c>
    </row>
    <row r="54" spans="1:8" x14ac:dyDescent="0.2">
      <c r="A54" s="2" t="s">
        <v>610</v>
      </c>
      <c r="B54" s="5">
        <v>603.20000000000005</v>
      </c>
      <c r="C54" s="5">
        <v>3.7</v>
      </c>
      <c r="F54" s="116" t="s">
        <v>950</v>
      </c>
      <c r="G54" s="98">
        <v>453.8</v>
      </c>
      <c r="H54" s="98">
        <v>4.7</v>
      </c>
    </row>
    <row r="55" spans="1:8" x14ac:dyDescent="0.2">
      <c r="A55" s="2" t="s">
        <v>612</v>
      </c>
      <c r="B55" s="5">
        <v>502.5</v>
      </c>
      <c r="C55" s="5">
        <v>3.5</v>
      </c>
      <c r="F55" s="116" t="s">
        <v>972</v>
      </c>
      <c r="G55" s="98">
        <v>474.5</v>
      </c>
      <c r="H55" s="98">
        <v>2.5</v>
      </c>
    </row>
    <row r="56" spans="1:8" x14ac:dyDescent="0.2">
      <c r="A56" s="2" t="s">
        <v>614</v>
      </c>
      <c r="B56" s="5">
        <v>460</v>
      </c>
      <c r="C56" s="5">
        <v>5</v>
      </c>
      <c r="F56" s="116" t="s">
        <v>591</v>
      </c>
      <c r="G56" s="98">
        <v>430.6</v>
      </c>
      <c r="H56" s="98">
        <v>3.2</v>
      </c>
    </row>
    <row r="57" spans="1:8" x14ac:dyDescent="0.2">
      <c r="A57" s="2" t="s">
        <v>616</v>
      </c>
      <c r="B57" s="5">
        <v>462.5</v>
      </c>
      <c r="C57" s="5">
        <v>4.9000000000000004</v>
      </c>
      <c r="F57" s="116" t="s">
        <v>616</v>
      </c>
      <c r="G57" s="98">
        <v>444.6</v>
      </c>
      <c r="H57" s="98">
        <v>3.6</v>
      </c>
    </row>
    <row r="58" spans="1:8" x14ac:dyDescent="0.2">
      <c r="A58" s="2" t="s">
        <v>619</v>
      </c>
      <c r="B58" s="5">
        <v>550.29999999999995</v>
      </c>
      <c r="C58" s="5">
        <v>2.4</v>
      </c>
      <c r="F58" s="116" t="s">
        <v>808</v>
      </c>
      <c r="G58" s="98">
        <v>440.5</v>
      </c>
      <c r="H58" s="98">
        <v>3.7</v>
      </c>
    </row>
    <row r="59" spans="1:8" x14ac:dyDescent="0.2">
      <c r="A59" s="2" t="s">
        <v>620</v>
      </c>
      <c r="B59" s="5">
        <v>690.5</v>
      </c>
      <c r="C59" s="5">
        <v>5.3</v>
      </c>
      <c r="F59" s="116" t="s">
        <v>816</v>
      </c>
      <c r="G59" s="98">
        <v>490.3</v>
      </c>
      <c r="H59" s="98">
        <v>2.1</v>
      </c>
    </row>
    <row r="60" spans="1:8" x14ac:dyDescent="0.2">
      <c r="A60" s="2" t="s">
        <v>624</v>
      </c>
      <c r="B60" s="5">
        <v>506.4</v>
      </c>
      <c r="C60" s="5">
        <v>3.8</v>
      </c>
      <c r="F60" s="116" t="s">
        <v>1075</v>
      </c>
      <c r="G60" s="98">
        <v>476.2</v>
      </c>
      <c r="H60" s="98">
        <v>3.4</v>
      </c>
    </row>
    <row r="61" spans="1:8" x14ac:dyDescent="0.2">
      <c r="A61" s="2" t="s">
        <v>627</v>
      </c>
      <c r="B61" s="5">
        <v>429.4</v>
      </c>
      <c r="C61" s="5">
        <v>5.8</v>
      </c>
      <c r="F61" s="116" t="s">
        <v>673</v>
      </c>
      <c r="G61" s="98">
        <v>620.20000000000005</v>
      </c>
      <c r="H61" s="98">
        <v>4.2</v>
      </c>
    </row>
    <row r="62" spans="1:8" x14ac:dyDescent="0.2">
      <c r="A62" s="2" t="s">
        <v>630</v>
      </c>
      <c r="B62" s="5">
        <v>560</v>
      </c>
      <c r="C62" s="5">
        <v>5</v>
      </c>
      <c r="F62" s="116" t="s">
        <v>818</v>
      </c>
      <c r="G62" s="98">
        <v>465.7</v>
      </c>
      <c r="H62" s="98">
        <v>3</v>
      </c>
    </row>
    <row r="63" spans="1:8" x14ac:dyDescent="0.2">
      <c r="A63" s="2" t="s">
        <v>632</v>
      </c>
      <c r="B63" s="5">
        <v>426</v>
      </c>
      <c r="C63" s="5">
        <v>6.1</v>
      </c>
      <c r="F63" s="116" t="s">
        <v>901</v>
      </c>
      <c r="G63" s="98">
        <v>455.9</v>
      </c>
      <c r="H63" s="98">
        <v>2.9</v>
      </c>
    </row>
    <row r="64" spans="1:8" x14ac:dyDescent="0.2">
      <c r="A64" s="2" t="s">
        <v>638</v>
      </c>
      <c r="B64" s="5">
        <v>512.79999999999995</v>
      </c>
      <c r="C64" s="5">
        <v>4.9000000000000004</v>
      </c>
      <c r="F64" s="116" t="s">
        <v>956</v>
      </c>
      <c r="G64" s="98">
        <v>453.9</v>
      </c>
      <c r="H64" s="98">
        <v>15</v>
      </c>
    </row>
    <row r="65" spans="1:8" x14ac:dyDescent="0.2">
      <c r="A65" s="2" t="s">
        <v>1139</v>
      </c>
      <c r="B65" s="5">
        <v>498.6</v>
      </c>
      <c r="C65" s="5">
        <v>4.5</v>
      </c>
      <c r="F65" s="116" t="s">
        <v>675</v>
      </c>
      <c r="G65" s="98">
        <v>454.7</v>
      </c>
      <c r="H65" s="98">
        <v>2.6</v>
      </c>
    </row>
    <row r="66" spans="1:8" x14ac:dyDescent="0.2">
      <c r="A66" s="2" t="s">
        <v>645</v>
      </c>
      <c r="B66" s="5">
        <v>1002.1</v>
      </c>
      <c r="C66" s="5">
        <v>20</v>
      </c>
      <c r="F66" s="116" t="s">
        <v>820</v>
      </c>
      <c r="G66" s="98">
        <v>471.9</v>
      </c>
      <c r="H66" s="98">
        <v>2.4</v>
      </c>
    </row>
    <row r="67" spans="1:8" x14ac:dyDescent="0.2">
      <c r="A67" s="2" t="s">
        <v>647</v>
      </c>
      <c r="B67" s="5">
        <v>464.5</v>
      </c>
      <c r="C67" s="5">
        <v>7.9</v>
      </c>
      <c r="F67" s="116" t="s">
        <v>826</v>
      </c>
      <c r="G67" s="98">
        <v>424.5</v>
      </c>
      <c r="H67" s="98">
        <v>2.1</v>
      </c>
    </row>
    <row r="68" spans="1:8" x14ac:dyDescent="0.2">
      <c r="A68" s="2" t="s">
        <v>650</v>
      </c>
      <c r="B68" s="5">
        <v>427</v>
      </c>
      <c r="C68" s="5">
        <v>7.9</v>
      </c>
      <c r="F68" s="116" t="s">
        <v>896</v>
      </c>
      <c r="G68" s="98">
        <v>460</v>
      </c>
      <c r="H68" s="98">
        <v>2.5</v>
      </c>
    </row>
    <row r="69" spans="1:8" x14ac:dyDescent="0.2">
      <c r="A69" s="2" t="s">
        <v>654</v>
      </c>
      <c r="B69" s="5">
        <v>424.5</v>
      </c>
      <c r="C69" s="5">
        <v>3</v>
      </c>
      <c r="F69" s="116" t="s">
        <v>903</v>
      </c>
      <c r="G69" s="98">
        <v>440.4</v>
      </c>
      <c r="H69" s="98">
        <v>2.4</v>
      </c>
    </row>
    <row r="70" spans="1:8" x14ac:dyDescent="0.2">
      <c r="A70" s="2" t="s">
        <v>657</v>
      </c>
      <c r="B70" s="5">
        <v>440.3</v>
      </c>
      <c r="C70" s="5">
        <v>2.4</v>
      </c>
      <c r="F70" s="116" t="s">
        <v>775</v>
      </c>
      <c r="G70" s="98">
        <v>385.1</v>
      </c>
      <c r="H70" s="98">
        <v>4.9000000000000004</v>
      </c>
    </row>
    <row r="71" spans="1:8" x14ac:dyDescent="0.2">
      <c r="A71" s="2" t="s">
        <v>659</v>
      </c>
      <c r="B71" s="5">
        <v>454.8</v>
      </c>
      <c r="C71" s="5">
        <v>4.0999999999999996</v>
      </c>
      <c r="F71" s="116" t="s">
        <v>977</v>
      </c>
      <c r="G71" s="98">
        <v>434.6</v>
      </c>
      <c r="H71" s="98">
        <v>4.3</v>
      </c>
    </row>
    <row r="72" spans="1:8" x14ac:dyDescent="0.2">
      <c r="A72" s="2" t="s">
        <v>663</v>
      </c>
      <c r="B72" s="5">
        <v>574.9</v>
      </c>
      <c r="C72" s="5">
        <v>3.4</v>
      </c>
      <c r="F72" s="116" t="s">
        <v>1028</v>
      </c>
      <c r="G72" s="98">
        <v>445.9</v>
      </c>
      <c r="H72" s="98">
        <v>4.3</v>
      </c>
    </row>
    <row r="73" spans="1:8" x14ac:dyDescent="0.2">
      <c r="A73" s="2" t="s">
        <v>665</v>
      </c>
      <c r="B73" s="5">
        <v>438.4</v>
      </c>
      <c r="C73" s="5">
        <v>3</v>
      </c>
      <c r="F73" s="116" t="s">
        <v>1051</v>
      </c>
      <c r="G73" s="98">
        <v>459.4</v>
      </c>
      <c r="H73" s="98">
        <v>4.7</v>
      </c>
    </row>
    <row r="74" spans="1:8" x14ac:dyDescent="0.2">
      <c r="A74" s="2" t="s">
        <v>667</v>
      </c>
      <c r="B74" s="5">
        <v>429.8</v>
      </c>
      <c r="C74" s="5">
        <v>8</v>
      </c>
      <c r="F74" s="116" t="s">
        <v>1019</v>
      </c>
      <c r="G74" s="98">
        <v>461.1</v>
      </c>
      <c r="H74" s="98">
        <v>2.2999999999999998</v>
      </c>
    </row>
    <row r="75" spans="1:8" x14ac:dyDescent="0.2">
      <c r="A75" s="2" t="s">
        <v>671</v>
      </c>
      <c r="B75" s="5">
        <v>436.2</v>
      </c>
      <c r="C75" s="5">
        <v>7.2</v>
      </c>
      <c r="F75" s="116" t="s">
        <v>1087</v>
      </c>
      <c r="G75" s="98">
        <v>490.6</v>
      </c>
      <c r="H75" s="98">
        <v>2.8</v>
      </c>
    </row>
    <row r="76" spans="1:8" x14ac:dyDescent="0.2">
      <c r="A76" s="2" t="s">
        <v>673</v>
      </c>
      <c r="B76" s="5">
        <v>506.7</v>
      </c>
      <c r="C76" s="5">
        <v>4.5</v>
      </c>
      <c r="F76" s="116" t="s">
        <v>574</v>
      </c>
      <c r="G76" s="98">
        <v>499.9</v>
      </c>
      <c r="H76" s="98">
        <v>1.9</v>
      </c>
    </row>
    <row r="77" spans="1:8" x14ac:dyDescent="0.2">
      <c r="A77" s="2" t="s">
        <v>675</v>
      </c>
      <c r="B77" s="5">
        <v>479.8</v>
      </c>
      <c r="C77" s="5">
        <v>2.4</v>
      </c>
      <c r="F77" s="116" t="s">
        <v>659</v>
      </c>
      <c r="G77" s="98">
        <v>510.7</v>
      </c>
      <c r="H77" s="98">
        <v>3.9</v>
      </c>
    </row>
    <row r="78" spans="1:8" x14ac:dyDescent="0.2">
      <c r="A78" s="2" t="s">
        <v>677</v>
      </c>
      <c r="B78" s="5">
        <v>434.5</v>
      </c>
      <c r="C78" s="5">
        <v>2.8</v>
      </c>
      <c r="F78" s="116" t="s">
        <v>682</v>
      </c>
      <c r="G78" s="98">
        <v>425.9</v>
      </c>
      <c r="H78" s="98">
        <v>4.4000000000000004</v>
      </c>
    </row>
    <row r="79" spans="1:8" x14ac:dyDescent="0.2">
      <c r="A79" s="2" t="s">
        <v>678</v>
      </c>
      <c r="B79" s="5">
        <v>463.8</v>
      </c>
      <c r="C79" s="5">
        <v>4.0999999999999996</v>
      </c>
      <c r="F79" s="116" t="s">
        <v>961</v>
      </c>
      <c r="G79" s="98">
        <v>442.7</v>
      </c>
      <c r="H79" s="98">
        <v>3.5</v>
      </c>
    </row>
    <row r="80" spans="1:8" x14ac:dyDescent="0.2">
      <c r="A80" s="2" t="s">
        <v>680</v>
      </c>
      <c r="B80" s="5">
        <v>473.7</v>
      </c>
      <c r="C80" s="5">
        <v>3.5</v>
      </c>
      <c r="F80" s="116" t="s">
        <v>981</v>
      </c>
      <c r="G80" s="98">
        <v>529.1</v>
      </c>
      <c r="H80" s="98">
        <v>4.5</v>
      </c>
    </row>
    <row r="81" spans="1:8" x14ac:dyDescent="0.2">
      <c r="A81" s="2" t="s">
        <v>682</v>
      </c>
      <c r="B81" s="5">
        <v>455.8</v>
      </c>
      <c r="C81" s="5">
        <v>3.6</v>
      </c>
      <c r="F81" s="116" t="s">
        <v>1078</v>
      </c>
      <c r="G81" s="98">
        <v>454</v>
      </c>
      <c r="H81" s="98">
        <v>5</v>
      </c>
    </row>
    <row r="82" spans="1:8" x14ac:dyDescent="0.2">
      <c r="A82" s="2" t="s">
        <v>684</v>
      </c>
      <c r="B82" s="5">
        <v>444.4</v>
      </c>
      <c r="C82" s="5">
        <v>6.8</v>
      </c>
      <c r="F82" s="116" t="s">
        <v>1123</v>
      </c>
      <c r="G82" s="98">
        <v>453.4</v>
      </c>
      <c r="H82" s="98">
        <v>5</v>
      </c>
    </row>
    <row r="83" spans="1:8" x14ac:dyDescent="0.2">
      <c r="A83" s="2" t="s">
        <v>686</v>
      </c>
      <c r="B83" s="5">
        <v>454.3</v>
      </c>
      <c r="C83" s="5">
        <v>5.5</v>
      </c>
      <c r="F83" s="116" t="s">
        <v>1126</v>
      </c>
      <c r="G83" s="98">
        <v>439.3</v>
      </c>
      <c r="H83" s="98">
        <v>3.1</v>
      </c>
    </row>
    <row r="84" spans="1:8" x14ac:dyDescent="0.2">
      <c r="A84" s="2" t="s">
        <v>688</v>
      </c>
      <c r="B84" s="5">
        <v>574.9</v>
      </c>
      <c r="C84" s="5">
        <v>3.2</v>
      </c>
      <c r="F84" s="116" t="s">
        <v>570</v>
      </c>
      <c r="G84" s="98">
        <v>488.5</v>
      </c>
      <c r="H84" s="98">
        <v>3.8</v>
      </c>
    </row>
    <row r="85" spans="1:8" x14ac:dyDescent="0.2">
      <c r="A85" s="2" t="s">
        <v>691</v>
      </c>
      <c r="B85" s="5">
        <v>502.7</v>
      </c>
      <c r="C85" s="5">
        <v>5.4</v>
      </c>
      <c r="F85" s="116" t="s">
        <v>630</v>
      </c>
      <c r="G85" s="98">
        <v>475.2</v>
      </c>
      <c r="H85" s="98">
        <v>5.4</v>
      </c>
    </row>
    <row r="86" spans="1:8" x14ac:dyDescent="0.2">
      <c r="A86" s="2" t="s">
        <v>696</v>
      </c>
      <c r="B86" s="5">
        <v>571.9</v>
      </c>
      <c r="C86" s="5">
        <v>5.7</v>
      </c>
      <c r="F86" s="116" t="s">
        <v>830</v>
      </c>
      <c r="G86" s="98">
        <v>466.3</v>
      </c>
      <c r="H86" s="98">
        <v>4.9000000000000004</v>
      </c>
    </row>
    <row r="87" spans="1:8" x14ac:dyDescent="0.2">
      <c r="A87" s="2" t="s">
        <v>701</v>
      </c>
      <c r="B87" s="5">
        <v>512.79999999999995</v>
      </c>
      <c r="C87" s="5">
        <v>6.6</v>
      </c>
      <c r="F87" s="116" t="s">
        <v>917</v>
      </c>
      <c r="G87" s="98">
        <v>469.5</v>
      </c>
      <c r="H87" s="98">
        <v>3.8</v>
      </c>
    </row>
    <row r="88" spans="1:8" x14ac:dyDescent="0.2">
      <c r="A88" s="2" t="s">
        <v>705</v>
      </c>
      <c r="B88" s="5">
        <v>611.20000000000005</v>
      </c>
      <c r="C88" s="5">
        <v>7</v>
      </c>
      <c r="F88" s="116" t="s">
        <v>1009</v>
      </c>
      <c r="G88" s="98">
        <v>464</v>
      </c>
      <c r="H88" s="98">
        <v>5.5</v>
      </c>
    </row>
    <row r="89" spans="1:8" x14ac:dyDescent="0.2">
      <c r="A89" s="2" t="s">
        <v>707</v>
      </c>
      <c r="B89" s="5">
        <v>491.9</v>
      </c>
      <c r="C89" s="5">
        <v>4.5</v>
      </c>
      <c r="F89" s="116" t="s">
        <v>1060</v>
      </c>
      <c r="G89" s="98">
        <v>526.20000000000005</v>
      </c>
      <c r="H89" s="98">
        <v>6.2</v>
      </c>
    </row>
    <row r="90" spans="1:8" x14ac:dyDescent="0.2">
      <c r="A90" s="2" t="s">
        <v>710</v>
      </c>
      <c r="B90" s="5">
        <v>488.2</v>
      </c>
      <c r="C90" s="5">
        <v>4</v>
      </c>
      <c r="F90" s="116" t="s">
        <v>619</v>
      </c>
      <c r="G90" s="98">
        <v>527.6</v>
      </c>
      <c r="H90" s="98">
        <v>2.6</v>
      </c>
    </row>
    <row r="91" spans="1:8" x14ac:dyDescent="0.2">
      <c r="A91" s="2" t="s">
        <v>714</v>
      </c>
      <c r="B91" s="5">
        <v>526.6</v>
      </c>
      <c r="C91" s="5">
        <v>2.8</v>
      </c>
      <c r="F91" s="116" t="s">
        <v>724</v>
      </c>
      <c r="G91" s="98">
        <v>498.7</v>
      </c>
      <c r="H91" s="98">
        <v>2</v>
      </c>
    </row>
    <row r="92" spans="1:8" x14ac:dyDescent="0.2">
      <c r="A92" s="2" t="s">
        <v>716</v>
      </c>
      <c r="B92" s="5">
        <v>446.1</v>
      </c>
      <c r="C92" s="5">
        <v>10</v>
      </c>
      <c r="F92" s="116" t="s">
        <v>777</v>
      </c>
      <c r="G92" s="98">
        <v>526.6</v>
      </c>
      <c r="H92" s="98">
        <v>2</v>
      </c>
    </row>
    <row r="93" spans="1:8" x14ac:dyDescent="0.2">
      <c r="A93" s="2" t="s">
        <v>719</v>
      </c>
      <c r="B93" s="5">
        <v>560.9</v>
      </c>
      <c r="C93" s="5">
        <v>3.5</v>
      </c>
      <c r="F93" s="116" t="s">
        <v>871</v>
      </c>
      <c r="G93" s="98">
        <v>461.6</v>
      </c>
      <c r="H93" s="98">
        <v>2.6</v>
      </c>
    </row>
    <row r="94" spans="1:8" x14ac:dyDescent="0.2">
      <c r="A94" s="2" t="s">
        <v>724</v>
      </c>
      <c r="B94" s="5">
        <v>563.29999999999995</v>
      </c>
      <c r="C94" s="5">
        <v>2.1</v>
      </c>
      <c r="F94" s="116" t="s">
        <v>1032</v>
      </c>
      <c r="G94" s="98">
        <v>467</v>
      </c>
      <c r="H94" s="98">
        <v>2.8</v>
      </c>
    </row>
    <row r="95" spans="1:8" x14ac:dyDescent="0.2">
      <c r="A95" s="2" t="s">
        <v>726</v>
      </c>
      <c r="B95" s="5">
        <v>470.4</v>
      </c>
      <c r="C95" s="5">
        <v>4.8</v>
      </c>
      <c r="F95" s="116" t="s">
        <v>620</v>
      </c>
      <c r="G95" s="98">
        <v>689.9</v>
      </c>
      <c r="H95" s="98">
        <v>2.1</v>
      </c>
    </row>
    <row r="96" spans="1:8" x14ac:dyDescent="0.2">
      <c r="A96" s="2" t="s">
        <v>730</v>
      </c>
      <c r="B96" s="5">
        <v>479.1</v>
      </c>
      <c r="C96" s="5">
        <v>4.0999999999999996</v>
      </c>
      <c r="F96" s="116" t="s">
        <v>645</v>
      </c>
      <c r="G96" s="98">
        <v>980.8</v>
      </c>
      <c r="H96" s="98">
        <v>3</v>
      </c>
    </row>
    <row r="97" spans="1:8" x14ac:dyDescent="0.2">
      <c r="A97" s="2" t="s">
        <v>732</v>
      </c>
      <c r="B97" s="5">
        <v>473.2</v>
      </c>
      <c r="C97" s="5">
        <v>6.2</v>
      </c>
      <c r="F97" s="116" t="s">
        <v>753</v>
      </c>
      <c r="G97" s="98">
        <v>613.29999999999995</v>
      </c>
      <c r="H97" s="98">
        <v>4</v>
      </c>
    </row>
    <row r="98" spans="1:8" x14ac:dyDescent="0.2">
      <c r="A98" s="2" t="s">
        <v>737</v>
      </c>
      <c r="B98" s="5">
        <v>457.1</v>
      </c>
      <c r="C98" s="5">
        <v>4.5</v>
      </c>
      <c r="F98" s="116" t="s">
        <v>758</v>
      </c>
      <c r="G98" s="98">
        <v>670.8</v>
      </c>
      <c r="H98" s="98">
        <v>3.7</v>
      </c>
    </row>
    <row r="99" spans="1:8" x14ac:dyDescent="0.2">
      <c r="A99" s="2" t="s">
        <v>740</v>
      </c>
      <c r="B99" s="5">
        <v>460.4</v>
      </c>
      <c r="C99" s="5">
        <v>3</v>
      </c>
      <c r="F99" s="116" t="s">
        <v>762</v>
      </c>
      <c r="G99" s="98">
        <v>537.79999999999995</v>
      </c>
      <c r="H99" s="98">
        <v>4.9000000000000004</v>
      </c>
    </row>
    <row r="100" spans="1:8" x14ac:dyDescent="0.2">
      <c r="A100" s="2" t="s">
        <v>743</v>
      </c>
      <c r="B100" s="5">
        <v>486.3</v>
      </c>
      <c r="C100" s="5">
        <v>3.1</v>
      </c>
      <c r="F100" s="116" t="s">
        <v>797</v>
      </c>
      <c r="G100" s="98">
        <v>682.3</v>
      </c>
      <c r="H100" s="98">
        <v>2.8</v>
      </c>
    </row>
    <row r="101" spans="1:8" x14ac:dyDescent="0.2">
      <c r="A101" s="2" t="s">
        <v>748</v>
      </c>
      <c r="B101" s="5">
        <v>598.4</v>
      </c>
      <c r="C101" s="5">
        <v>4.4000000000000004</v>
      </c>
      <c r="F101" s="116" t="s">
        <v>799</v>
      </c>
      <c r="G101" s="98">
        <v>559.4</v>
      </c>
      <c r="H101" s="98">
        <v>4.2</v>
      </c>
    </row>
    <row r="102" spans="1:8" x14ac:dyDescent="0.2">
      <c r="A102" s="2" t="s">
        <v>751</v>
      </c>
      <c r="B102" s="5">
        <v>453.2</v>
      </c>
      <c r="C102" s="5">
        <v>5.8</v>
      </c>
      <c r="F102" s="116" t="s">
        <v>812</v>
      </c>
      <c r="G102" s="98">
        <v>651.9</v>
      </c>
      <c r="H102" s="98">
        <v>3.4</v>
      </c>
    </row>
    <row r="103" spans="1:8" x14ac:dyDescent="0.2">
      <c r="A103" s="2" t="s">
        <v>753</v>
      </c>
      <c r="B103" s="5">
        <v>603.79999999999995</v>
      </c>
      <c r="C103" s="5">
        <v>3.8</v>
      </c>
      <c r="F103" s="116" t="s">
        <v>822</v>
      </c>
      <c r="G103" s="98">
        <v>563.1</v>
      </c>
      <c r="H103" s="98">
        <v>5.9</v>
      </c>
    </row>
    <row r="104" spans="1:8" x14ac:dyDescent="0.2">
      <c r="A104" s="2" t="s">
        <v>755</v>
      </c>
      <c r="B104" s="5">
        <v>432.3</v>
      </c>
      <c r="C104" s="5">
        <v>4.7</v>
      </c>
      <c r="F104" s="116" t="s">
        <v>867</v>
      </c>
      <c r="G104" s="98">
        <v>563</v>
      </c>
      <c r="H104" s="98">
        <v>4.7</v>
      </c>
    </row>
    <row r="105" spans="1:8" x14ac:dyDescent="0.2">
      <c r="A105" s="2" t="s">
        <v>758</v>
      </c>
      <c r="B105" s="5">
        <v>650.6</v>
      </c>
      <c r="C105" s="5">
        <v>6.1</v>
      </c>
      <c r="F105" s="116" t="s">
        <v>1011</v>
      </c>
      <c r="G105" s="98">
        <v>665.5</v>
      </c>
      <c r="H105" s="98">
        <v>2.8</v>
      </c>
    </row>
    <row r="106" spans="1:8" x14ac:dyDescent="0.2">
      <c r="A106" s="2" t="s">
        <v>760</v>
      </c>
      <c r="B106" s="5">
        <v>553.6</v>
      </c>
      <c r="C106" s="5">
        <v>1.9</v>
      </c>
      <c r="F106" s="116" t="s">
        <v>1068</v>
      </c>
      <c r="G106" s="98">
        <v>875.5</v>
      </c>
      <c r="H106" s="98">
        <v>3.2</v>
      </c>
    </row>
    <row r="107" spans="1:8" x14ac:dyDescent="0.2">
      <c r="A107" s="2" t="s">
        <v>762</v>
      </c>
      <c r="B107" s="5">
        <v>561.70000000000005</v>
      </c>
      <c r="C107" s="5">
        <v>4.4000000000000004</v>
      </c>
      <c r="F107" s="116" t="s">
        <v>1082</v>
      </c>
      <c r="G107" s="98">
        <v>603.9</v>
      </c>
      <c r="H107" s="98">
        <v>3.6</v>
      </c>
    </row>
    <row r="108" spans="1:8" x14ac:dyDescent="0.2">
      <c r="A108" s="2" t="s">
        <v>766</v>
      </c>
      <c r="B108" s="5">
        <v>603.20000000000005</v>
      </c>
      <c r="C108" s="5">
        <v>4.3</v>
      </c>
      <c r="F108" s="116" t="s">
        <v>1108</v>
      </c>
      <c r="G108" s="98">
        <v>683.2</v>
      </c>
      <c r="H108" s="98">
        <v>2</v>
      </c>
    </row>
    <row r="109" spans="1:8" x14ac:dyDescent="0.2">
      <c r="A109" s="2" t="s">
        <v>769</v>
      </c>
      <c r="B109" s="5">
        <v>470.6</v>
      </c>
      <c r="C109" s="5">
        <v>6.9</v>
      </c>
      <c r="F109" s="116" t="s">
        <v>558</v>
      </c>
      <c r="G109" s="98">
        <v>551.70000000000005</v>
      </c>
      <c r="H109" s="98">
        <v>6.1</v>
      </c>
    </row>
    <row r="110" spans="1:8" x14ac:dyDescent="0.2">
      <c r="A110" s="2" t="s">
        <v>773</v>
      </c>
      <c r="B110" s="5">
        <v>585.9</v>
      </c>
      <c r="C110" s="5">
        <v>4.0999999999999996</v>
      </c>
      <c r="F110" s="116" t="s">
        <v>560</v>
      </c>
      <c r="G110" s="98">
        <v>583.1</v>
      </c>
      <c r="H110" s="98">
        <v>5.3</v>
      </c>
    </row>
    <row r="111" spans="1:8" x14ac:dyDescent="0.2">
      <c r="A111" s="2" t="s">
        <v>775</v>
      </c>
      <c r="B111" s="5">
        <v>396</v>
      </c>
      <c r="C111" s="5">
        <v>4.2</v>
      </c>
      <c r="F111" s="116" t="s">
        <v>572</v>
      </c>
      <c r="G111" s="98">
        <v>520.9</v>
      </c>
      <c r="H111" s="98">
        <v>6.4</v>
      </c>
    </row>
    <row r="112" spans="1:8" x14ac:dyDescent="0.2">
      <c r="A112" s="2" t="s">
        <v>777</v>
      </c>
      <c r="B112" s="5">
        <v>594.20000000000005</v>
      </c>
      <c r="C112" s="5">
        <v>1.9</v>
      </c>
      <c r="F112" s="116" t="s">
        <v>595</v>
      </c>
      <c r="G112" s="98">
        <v>515.1</v>
      </c>
      <c r="H112" s="98">
        <v>3.9</v>
      </c>
    </row>
    <row r="113" spans="1:8" x14ac:dyDescent="0.2">
      <c r="A113" s="2" t="s">
        <v>780</v>
      </c>
      <c r="B113" s="5">
        <v>460.1</v>
      </c>
      <c r="C113" s="5">
        <v>3.5</v>
      </c>
      <c r="F113" s="116" t="s">
        <v>605</v>
      </c>
      <c r="G113" s="98">
        <v>537.20000000000005</v>
      </c>
      <c r="H113" s="98">
        <v>4.5</v>
      </c>
    </row>
    <row r="114" spans="1:8" x14ac:dyDescent="0.2">
      <c r="A114" s="2" t="s">
        <v>782</v>
      </c>
      <c r="B114" s="5">
        <v>576.29999999999995</v>
      </c>
      <c r="C114" s="5">
        <v>4.5</v>
      </c>
      <c r="F114" s="116" t="s">
        <v>663</v>
      </c>
      <c r="G114" s="98">
        <v>558.5</v>
      </c>
      <c r="H114" s="98">
        <v>3.4</v>
      </c>
    </row>
    <row r="115" spans="1:8" x14ac:dyDescent="0.2">
      <c r="A115" s="2" t="s">
        <v>786</v>
      </c>
      <c r="B115" s="5">
        <v>543.5</v>
      </c>
      <c r="C115" s="5">
        <v>3.9</v>
      </c>
      <c r="F115" s="116" t="s">
        <v>688</v>
      </c>
      <c r="G115" s="98">
        <v>534.6</v>
      </c>
      <c r="H115" s="98">
        <v>4.0999999999999996</v>
      </c>
    </row>
    <row r="116" spans="1:8" x14ac:dyDescent="0.2">
      <c r="A116" s="2" t="s">
        <v>790</v>
      </c>
      <c r="B116" s="5">
        <v>464.4</v>
      </c>
      <c r="C116" s="5">
        <v>6.9</v>
      </c>
      <c r="F116" s="116" t="s">
        <v>719</v>
      </c>
      <c r="G116" s="98">
        <v>509.7</v>
      </c>
      <c r="H116" s="98">
        <v>4.7</v>
      </c>
    </row>
    <row r="117" spans="1:8" x14ac:dyDescent="0.2">
      <c r="A117" s="2" t="s">
        <v>793</v>
      </c>
      <c r="B117" s="5">
        <v>464.4</v>
      </c>
      <c r="C117" s="5">
        <v>7.3</v>
      </c>
      <c r="F117" s="116" t="s">
        <v>748</v>
      </c>
      <c r="G117" s="98">
        <v>567.29999999999995</v>
      </c>
      <c r="H117" s="98">
        <v>5.0999999999999996</v>
      </c>
    </row>
    <row r="118" spans="1:8" x14ac:dyDescent="0.2">
      <c r="A118" s="2" t="s">
        <v>795</v>
      </c>
      <c r="B118" s="28" t="s">
        <v>23</v>
      </c>
      <c r="C118" s="28" t="s">
        <v>458</v>
      </c>
      <c r="F118" s="116" t="s">
        <v>766</v>
      </c>
      <c r="G118" s="98">
        <v>510.4</v>
      </c>
      <c r="H118" s="98">
        <v>5.6</v>
      </c>
    </row>
    <row r="119" spans="1:8" x14ac:dyDescent="0.2">
      <c r="A119" s="2" t="s">
        <v>797</v>
      </c>
      <c r="B119" s="5">
        <v>673.4</v>
      </c>
      <c r="C119" s="5">
        <v>5.0999999999999996</v>
      </c>
      <c r="F119" s="116" t="s">
        <v>773</v>
      </c>
      <c r="G119" s="98">
        <v>551.1</v>
      </c>
      <c r="H119" s="98">
        <v>5.2</v>
      </c>
    </row>
    <row r="120" spans="1:8" x14ac:dyDescent="0.2">
      <c r="A120" s="2" t="s">
        <v>799</v>
      </c>
      <c r="B120" s="5">
        <v>910.2</v>
      </c>
      <c r="C120" s="5">
        <v>9.9</v>
      </c>
      <c r="F120" s="116" t="s">
        <v>782</v>
      </c>
      <c r="G120" s="98">
        <v>624.1</v>
      </c>
      <c r="H120" s="98">
        <v>3.6</v>
      </c>
    </row>
    <row r="121" spans="1:8" x14ac:dyDescent="0.2">
      <c r="A121" s="2" t="s">
        <v>801</v>
      </c>
      <c r="B121" s="5">
        <v>546.20000000000005</v>
      </c>
      <c r="C121" s="5">
        <v>2.1</v>
      </c>
      <c r="F121" s="116" t="s">
        <v>786</v>
      </c>
      <c r="G121" s="98">
        <v>619.29999999999995</v>
      </c>
      <c r="H121" s="98">
        <v>3.7</v>
      </c>
    </row>
    <row r="122" spans="1:8" x14ac:dyDescent="0.2">
      <c r="A122" s="2" t="s">
        <v>804</v>
      </c>
      <c r="B122" s="5">
        <v>414.2</v>
      </c>
      <c r="C122" s="5">
        <v>4.3</v>
      </c>
      <c r="F122" s="116" t="s">
        <v>806</v>
      </c>
      <c r="G122" s="98">
        <v>540.20000000000005</v>
      </c>
      <c r="H122" s="98">
        <v>5.2</v>
      </c>
    </row>
    <row r="123" spans="1:8" x14ac:dyDescent="0.2">
      <c r="A123" s="2" t="s">
        <v>806</v>
      </c>
      <c r="B123" s="5">
        <v>670.8</v>
      </c>
      <c r="C123" s="5">
        <v>5.6</v>
      </c>
      <c r="F123" s="116" t="s">
        <v>844</v>
      </c>
      <c r="G123" s="98">
        <v>531.20000000000005</v>
      </c>
      <c r="H123" s="98">
        <v>4.5</v>
      </c>
    </row>
    <row r="124" spans="1:8" x14ac:dyDescent="0.2">
      <c r="A124" s="2" t="s">
        <v>808</v>
      </c>
      <c r="B124" s="5">
        <v>471.3</v>
      </c>
      <c r="C124" s="5">
        <v>3.5</v>
      </c>
      <c r="F124" s="116" t="s">
        <v>931</v>
      </c>
      <c r="G124" s="98">
        <v>583.6</v>
      </c>
      <c r="H124" s="98">
        <v>6.7</v>
      </c>
    </row>
    <row r="125" spans="1:8" x14ac:dyDescent="0.2">
      <c r="A125" s="2" t="s">
        <v>810</v>
      </c>
      <c r="B125" s="5">
        <v>439.6</v>
      </c>
      <c r="C125" s="5">
        <v>4.5999999999999996</v>
      </c>
      <c r="F125" s="116" t="s">
        <v>942</v>
      </c>
      <c r="G125" s="98">
        <v>576.70000000000005</v>
      </c>
      <c r="H125" s="98">
        <v>6.5</v>
      </c>
    </row>
    <row r="126" spans="1:8" x14ac:dyDescent="0.2">
      <c r="A126" s="2" t="s">
        <v>812</v>
      </c>
      <c r="B126" s="5">
        <v>635.1</v>
      </c>
      <c r="C126" s="5">
        <v>3</v>
      </c>
      <c r="F126" s="116" t="s">
        <v>1038</v>
      </c>
      <c r="G126" s="98">
        <v>497</v>
      </c>
      <c r="H126" s="98">
        <v>4.8</v>
      </c>
    </row>
    <row r="127" spans="1:8" x14ac:dyDescent="0.2">
      <c r="A127" s="2" t="s">
        <v>814</v>
      </c>
      <c r="B127" s="5">
        <v>472</v>
      </c>
      <c r="C127" s="5">
        <v>2.4</v>
      </c>
      <c r="F127" s="116" t="s">
        <v>1080</v>
      </c>
      <c r="G127" s="98">
        <v>548.6</v>
      </c>
      <c r="H127" s="98">
        <v>6.9</v>
      </c>
    </row>
    <row r="128" spans="1:8" x14ac:dyDescent="0.2">
      <c r="A128" s="2" t="s">
        <v>816</v>
      </c>
      <c r="B128" s="5">
        <v>478.1</v>
      </c>
      <c r="C128" s="5">
        <v>2.2000000000000002</v>
      </c>
      <c r="F128" s="116" t="s">
        <v>589</v>
      </c>
      <c r="G128" s="98">
        <v>698.2</v>
      </c>
      <c r="H128" s="98">
        <v>5.8</v>
      </c>
    </row>
    <row r="129" spans="1:8" x14ac:dyDescent="0.2">
      <c r="A129" s="2" t="s">
        <v>818</v>
      </c>
      <c r="B129" s="5">
        <v>402.4</v>
      </c>
      <c r="C129" s="5">
        <v>3.6</v>
      </c>
      <c r="F129" s="116" t="s">
        <v>600</v>
      </c>
      <c r="G129" s="98">
        <v>459.7</v>
      </c>
      <c r="H129" s="98">
        <v>4.7</v>
      </c>
    </row>
    <row r="130" spans="1:8" x14ac:dyDescent="0.2">
      <c r="A130" s="2" t="s">
        <v>820</v>
      </c>
      <c r="B130" s="5">
        <v>500</v>
      </c>
      <c r="C130" s="5">
        <v>2.2999999999999998</v>
      </c>
      <c r="F130" s="116" t="s">
        <v>793</v>
      </c>
      <c r="G130" s="98">
        <v>470.4</v>
      </c>
      <c r="H130" s="98">
        <v>6.8</v>
      </c>
    </row>
    <row r="131" spans="1:8" x14ac:dyDescent="0.2">
      <c r="A131" s="2" t="s">
        <v>822</v>
      </c>
      <c r="B131" s="5">
        <v>562.5</v>
      </c>
      <c r="C131" s="5">
        <v>3.8</v>
      </c>
      <c r="F131" s="116" t="s">
        <v>838</v>
      </c>
      <c r="G131" s="98">
        <v>503.9</v>
      </c>
      <c r="H131" s="98">
        <v>4.7</v>
      </c>
    </row>
    <row r="132" spans="1:8" x14ac:dyDescent="0.2">
      <c r="A132" s="2" t="s">
        <v>826</v>
      </c>
      <c r="B132" s="5">
        <v>445.3</v>
      </c>
      <c r="C132" s="5">
        <v>2.6</v>
      </c>
      <c r="F132" s="116" t="s">
        <v>853</v>
      </c>
      <c r="G132" s="98">
        <v>518.1</v>
      </c>
      <c r="H132" s="98">
        <v>3.8</v>
      </c>
    </row>
    <row r="133" spans="1:8" x14ac:dyDescent="0.2">
      <c r="A133" s="2" t="s">
        <v>827</v>
      </c>
      <c r="B133" s="5">
        <v>455</v>
      </c>
      <c r="C133" s="5">
        <v>2.8</v>
      </c>
      <c r="F133" s="116" t="s">
        <v>923</v>
      </c>
      <c r="G133" s="98">
        <v>492.6</v>
      </c>
      <c r="H133" s="98">
        <v>3.8</v>
      </c>
    </row>
    <row r="134" spans="1:8" x14ac:dyDescent="0.2">
      <c r="A134" s="2" t="s">
        <v>830</v>
      </c>
      <c r="B134" s="5">
        <v>479.1</v>
      </c>
      <c r="C134" s="5">
        <v>3.5</v>
      </c>
      <c r="F134" s="116" t="s">
        <v>929</v>
      </c>
      <c r="G134" s="98">
        <v>582.5</v>
      </c>
      <c r="H134" s="98">
        <v>4.7</v>
      </c>
    </row>
    <row r="135" spans="1:8" x14ac:dyDescent="0.2">
      <c r="A135" s="2" t="s">
        <v>835</v>
      </c>
      <c r="B135" s="5">
        <v>432.6</v>
      </c>
      <c r="C135" s="5">
        <v>2.8</v>
      </c>
      <c r="F135" s="116" t="s">
        <v>979</v>
      </c>
      <c r="G135" s="98">
        <v>603</v>
      </c>
      <c r="H135" s="98">
        <v>4.8</v>
      </c>
    </row>
    <row r="136" spans="1:8" x14ac:dyDescent="0.2">
      <c r="A136" s="2" t="s">
        <v>838</v>
      </c>
      <c r="B136" s="5">
        <v>533.5</v>
      </c>
      <c r="C136" s="5">
        <v>4.5999999999999996</v>
      </c>
      <c r="F136" s="116" t="s">
        <v>1007</v>
      </c>
      <c r="G136" s="98">
        <v>525.70000000000005</v>
      </c>
      <c r="H136" s="98">
        <v>3.7</v>
      </c>
    </row>
    <row r="137" spans="1:8" x14ac:dyDescent="0.2">
      <c r="A137" s="2" t="s">
        <v>842</v>
      </c>
      <c r="B137" s="5">
        <v>432.7</v>
      </c>
      <c r="C137" s="5">
        <v>7.1</v>
      </c>
      <c r="F137" s="116" t="s">
        <v>1094</v>
      </c>
      <c r="G137" s="98">
        <v>584.6</v>
      </c>
      <c r="H137" s="98">
        <v>4.5999999999999996</v>
      </c>
    </row>
    <row r="138" spans="1:8" x14ac:dyDescent="0.2">
      <c r="A138" s="2" t="s">
        <v>844</v>
      </c>
      <c r="B138" s="5">
        <v>630.1</v>
      </c>
      <c r="C138" s="5">
        <v>4.4000000000000004</v>
      </c>
      <c r="F138" s="116" t="s">
        <v>1116</v>
      </c>
      <c r="G138" s="98">
        <v>580.9</v>
      </c>
      <c r="H138" s="98">
        <v>5.6</v>
      </c>
    </row>
    <row r="139" spans="1:8" x14ac:dyDescent="0.2">
      <c r="A139" s="2" t="s">
        <v>849</v>
      </c>
      <c r="B139" s="5">
        <v>415.9</v>
      </c>
      <c r="C139" s="5">
        <v>6.1</v>
      </c>
      <c r="F139" s="116" t="s">
        <v>1121</v>
      </c>
      <c r="G139" s="98">
        <v>666.2</v>
      </c>
      <c r="H139" s="98">
        <v>6.5</v>
      </c>
    </row>
    <row r="140" spans="1:8" x14ac:dyDescent="0.2">
      <c r="A140" s="2" t="s">
        <v>851</v>
      </c>
      <c r="B140" s="5">
        <v>452.2</v>
      </c>
      <c r="C140" s="5">
        <v>5.7</v>
      </c>
      <c r="F140" s="116" t="s">
        <v>610</v>
      </c>
      <c r="G140" s="98">
        <v>536.9</v>
      </c>
      <c r="H140" s="98">
        <v>3.6</v>
      </c>
    </row>
    <row r="141" spans="1:8" x14ac:dyDescent="0.2">
      <c r="A141" s="2" t="s">
        <v>853</v>
      </c>
      <c r="B141" s="5">
        <v>536.70000000000005</v>
      </c>
      <c r="C141" s="5">
        <v>4</v>
      </c>
      <c r="F141" s="116" t="s">
        <v>710</v>
      </c>
      <c r="G141" s="98">
        <v>452.2</v>
      </c>
      <c r="H141" s="98">
        <v>3.6</v>
      </c>
    </row>
    <row r="142" spans="1:8" x14ac:dyDescent="0.2">
      <c r="A142" s="2" t="s">
        <v>856</v>
      </c>
      <c r="B142" s="5">
        <v>561</v>
      </c>
      <c r="C142" s="5">
        <v>5.6</v>
      </c>
      <c r="F142" s="116" t="s">
        <v>760</v>
      </c>
      <c r="G142" s="98">
        <v>523.20000000000005</v>
      </c>
      <c r="H142" s="98">
        <v>1.7</v>
      </c>
    </row>
    <row r="143" spans="1:8" x14ac:dyDescent="0.2">
      <c r="A143" s="2" t="s">
        <v>858</v>
      </c>
      <c r="B143" s="5">
        <v>467.3</v>
      </c>
      <c r="C143" s="5">
        <v>9</v>
      </c>
      <c r="F143" s="116" t="s">
        <v>801</v>
      </c>
      <c r="G143" s="98">
        <v>489.2</v>
      </c>
      <c r="H143" s="98">
        <v>1.9</v>
      </c>
    </row>
    <row r="144" spans="1:8" x14ac:dyDescent="0.2">
      <c r="A144" s="2" t="s">
        <v>860</v>
      </c>
      <c r="B144" s="5">
        <v>434.6</v>
      </c>
      <c r="C144" s="5">
        <v>5.6</v>
      </c>
      <c r="F144" s="116" t="s">
        <v>911</v>
      </c>
      <c r="G144" s="98">
        <v>539.1</v>
      </c>
      <c r="H144" s="98">
        <v>2.2999999999999998</v>
      </c>
    </row>
    <row r="145" spans="1:8" x14ac:dyDescent="0.2">
      <c r="A145" s="2" t="s">
        <v>864</v>
      </c>
      <c r="B145" s="5">
        <v>441</v>
      </c>
      <c r="C145" s="5">
        <v>4.9000000000000004</v>
      </c>
      <c r="F145" s="116" t="s">
        <v>1036</v>
      </c>
      <c r="G145" s="98">
        <v>575.4</v>
      </c>
      <c r="H145" s="98">
        <v>1.9</v>
      </c>
    </row>
    <row r="146" spans="1:8" x14ac:dyDescent="0.2">
      <c r="A146" s="2" t="s">
        <v>867</v>
      </c>
      <c r="B146" s="5">
        <v>503.6</v>
      </c>
      <c r="C146" s="5">
        <v>3.8</v>
      </c>
      <c r="F146" s="116" t="s">
        <v>1107</v>
      </c>
      <c r="G146" s="98">
        <v>489.1</v>
      </c>
      <c r="H146" s="98">
        <v>3.1</v>
      </c>
    </row>
    <row r="147" spans="1:8" x14ac:dyDescent="0.2">
      <c r="A147" s="2" t="s">
        <v>869</v>
      </c>
      <c r="B147" s="5">
        <v>434.7</v>
      </c>
      <c r="C147" s="5">
        <v>4.8</v>
      </c>
      <c r="F147" s="116" t="s">
        <v>568</v>
      </c>
      <c r="G147" s="98">
        <v>492.8</v>
      </c>
      <c r="H147" s="98">
        <v>5.2</v>
      </c>
    </row>
    <row r="148" spans="1:8" x14ac:dyDescent="0.2">
      <c r="A148" s="2" t="s">
        <v>871</v>
      </c>
      <c r="B148" s="5">
        <v>465.2</v>
      </c>
      <c r="C148" s="5">
        <v>2.7</v>
      </c>
      <c r="F148" s="116" t="s">
        <v>587</v>
      </c>
      <c r="G148" s="98">
        <v>442.1</v>
      </c>
      <c r="H148" s="98">
        <v>6.6</v>
      </c>
    </row>
    <row r="149" spans="1:8" x14ac:dyDescent="0.2">
      <c r="A149" s="2" t="s">
        <v>872</v>
      </c>
      <c r="B149" s="5">
        <v>490.8</v>
      </c>
      <c r="C149" s="5">
        <v>6</v>
      </c>
      <c r="F149" s="116" t="s">
        <v>602</v>
      </c>
      <c r="G149" s="98">
        <v>503.6</v>
      </c>
      <c r="H149" s="98">
        <v>3.1</v>
      </c>
    </row>
    <row r="150" spans="1:8" x14ac:dyDescent="0.2">
      <c r="A150" s="2" t="s">
        <v>878</v>
      </c>
      <c r="B150" s="5">
        <v>482.5</v>
      </c>
      <c r="C150" s="5">
        <v>6</v>
      </c>
      <c r="F150" s="116" t="s">
        <v>654</v>
      </c>
      <c r="G150" s="98">
        <v>409.1</v>
      </c>
      <c r="H150" s="98">
        <v>3.4</v>
      </c>
    </row>
    <row r="151" spans="1:8" x14ac:dyDescent="0.2">
      <c r="A151" s="2" t="s">
        <v>882</v>
      </c>
      <c r="B151" s="5">
        <v>465.5</v>
      </c>
      <c r="C151" s="5">
        <v>3</v>
      </c>
      <c r="F151" s="116" t="s">
        <v>795</v>
      </c>
      <c r="G151" s="99" t="s">
        <v>23</v>
      </c>
      <c r="H151" s="99" t="s">
        <v>458</v>
      </c>
    </row>
    <row r="152" spans="1:8" x14ac:dyDescent="0.2">
      <c r="A152" s="2" t="s">
        <v>884</v>
      </c>
      <c r="B152" s="5">
        <v>495.9</v>
      </c>
      <c r="C152" s="5">
        <v>5.0999999999999996</v>
      </c>
      <c r="F152" s="116" t="s">
        <v>887</v>
      </c>
      <c r="G152" s="98">
        <v>501.8</v>
      </c>
      <c r="H152" s="98">
        <v>4.7</v>
      </c>
    </row>
    <row r="153" spans="1:8" x14ac:dyDescent="0.2">
      <c r="A153" s="2" t="s">
        <v>887</v>
      </c>
      <c r="B153" s="5">
        <v>549.4</v>
      </c>
      <c r="C153" s="5">
        <v>4.5999999999999996</v>
      </c>
      <c r="F153" s="116" t="s">
        <v>919</v>
      </c>
      <c r="G153" s="98">
        <v>468.9</v>
      </c>
      <c r="H153" s="98">
        <v>4.5</v>
      </c>
    </row>
    <row r="154" spans="1:8" x14ac:dyDescent="0.2">
      <c r="A154" s="2" t="s">
        <v>889</v>
      </c>
      <c r="B154" s="5">
        <v>459.3</v>
      </c>
      <c r="C154" s="5">
        <v>4.5999999999999996</v>
      </c>
      <c r="F154" s="116" t="s">
        <v>921</v>
      </c>
      <c r="G154" s="98">
        <v>500.4</v>
      </c>
      <c r="H154" s="98">
        <v>4.5999999999999996</v>
      </c>
    </row>
    <row r="155" spans="1:8" x14ac:dyDescent="0.2">
      <c r="A155" s="2" t="s">
        <v>894</v>
      </c>
      <c r="B155" s="5">
        <v>480.3</v>
      </c>
      <c r="C155" s="5">
        <v>3.7</v>
      </c>
      <c r="F155" s="116" t="s">
        <v>990</v>
      </c>
      <c r="G155" s="98">
        <v>523.70000000000005</v>
      </c>
      <c r="H155" s="98">
        <v>3.6</v>
      </c>
    </row>
    <row r="156" spans="1:8" x14ac:dyDescent="0.2">
      <c r="A156" s="2" t="s">
        <v>896</v>
      </c>
      <c r="B156" s="5">
        <v>488.7</v>
      </c>
      <c r="C156" s="5">
        <v>2.6</v>
      </c>
      <c r="F156" s="116" t="s">
        <v>1043</v>
      </c>
      <c r="G156" s="98">
        <v>521.4</v>
      </c>
      <c r="H156" s="98">
        <v>4</v>
      </c>
    </row>
    <row r="157" spans="1:8" x14ac:dyDescent="0.2">
      <c r="A157" s="2" t="s">
        <v>898</v>
      </c>
      <c r="B157" s="5">
        <v>474</v>
      </c>
      <c r="C157" s="5">
        <v>3.2</v>
      </c>
      <c r="F157" s="116" t="s">
        <v>1063</v>
      </c>
      <c r="G157" s="98">
        <v>406.2</v>
      </c>
      <c r="H157" s="98">
        <v>7.6</v>
      </c>
    </row>
    <row r="158" spans="1:8" x14ac:dyDescent="0.2">
      <c r="A158" s="2" t="s">
        <v>901</v>
      </c>
      <c r="B158" s="5">
        <v>431.8</v>
      </c>
      <c r="C158" s="5">
        <v>3.4</v>
      </c>
      <c r="F158" s="116" t="s">
        <v>1113</v>
      </c>
      <c r="G158" s="98">
        <v>472.4</v>
      </c>
      <c r="H158" s="98">
        <v>3.2</v>
      </c>
    </row>
    <row r="159" spans="1:8" x14ac:dyDescent="0.2">
      <c r="A159" s="2" t="s">
        <v>903</v>
      </c>
      <c r="B159" s="5">
        <v>472.3</v>
      </c>
      <c r="C159" s="5">
        <v>2.2999999999999998</v>
      </c>
      <c r="F159" s="116" t="s">
        <v>677</v>
      </c>
      <c r="G159" s="98">
        <v>421.6</v>
      </c>
      <c r="H159" s="98">
        <v>2.4</v>
      </c>
    </row>
    <row r="160" spans="1:8" x14ac:dyDescent="0.2">
      <c r="A160" s="2" t="s">
        <v>906</v>
      </c>
      <c r="B160" s="5">
        <v>417</v>
      </c>
      <c r="C160" s="5">
        <v>4.3</v>
      </c>
      <c r="F160" s="116" t="s">
        <v>680</v>
      </c>
      <c r="G160" s="98">
        <v>440</v>
      </c>
      <c r="H160" s="98">
        <v>3</v>
      </c>
    </row>
    <row r="161" spans="1:8" x14ac:dyDescent="0.2">
      <c r="A161" s="2" t="s">
        <v>908</v>
      </c>
      <c r="B161" s="5">
        <v>428.9</v>
      </c>
      <c r="C161" s="5">
        <v>15</v>
      </c>
      <c r="F161" s="116" t="s">
        <v>743</v>
      </c>
      <c r="G161" s="98">
        <v>470.4</v>
      </c>
      <c r="H161" s="98">
        <v>2.7</v>
      </c>
    </row>
    <row r="162" spans="1:8" x14ac:dyDescent="0.2">
      <c r="A162" s="2" t="s">
        <v>911</v>
      </c>
      <c r="B162" s="5">
        <v>554.6</v>
      </c>
      <c r="C162" s="5">
        <v>2.6</v>
      </c>
      <c r="F162" s="116" t="s">
        <v>983</v>
      </c>
      <c r="G162" s="98">
        <v>449.2</v>
      </c>
      <c r="H162" s="98">
        <v>3</v>
      </c>
    </row>
    <row r="163" spans="1:8" x14ac:dyDescent="0.2">
      <c r="A163" s="2" t="s">
        <v>912</v>
      </c>
      <c r="B163" s="5">
        <v>469.2</v>
      </c>
      <c r="C163" s="5">
        <v>9.4</v>
      </c>
      <c r="F163" s="116" t="s">
        <v>547</v>
      </c>
      <c r="G163" s="98">
        <v>425.2</v>
      </c>
      <c r="H163" s="98">
        <v>8</v>
      </c>
    </row>
    <row r="164" spans="1:8" x14ac:dyDescent="0.2">
      <c r="A164" s="2" t="s">
        <v>915</v>
      </c>
      <c r="B164" s="5">
        <v>472.2</v>
      </c>
      <c r="C164" s="5">
        <v>5.5</v>
      </c>
      <c r="F164" s="116" t="s">
        <v>751</v>
      </c>
      <c r="G164" s="98">
        <v>414.1</v>
      </c>
      <c r="H164" s="98">
        <v>5.3</v>
      </c>
    </row>
    <row r="165" spans="1:8" x14ac:dyDescent="0.2">
      <c r="A165" s="2" t="s">
        <v>917</v>
      </c>
      <c r="B165" s="5">
        <v>435.5</v>
      </c>
      <c r="C165" s="5">
        <v>4.4000000000000004</v>
      </c>
      <c r="F165" s="116" t="s">
        <v>650</v>
      </c>
      <c r="G165" s="98">
        <v>415.9</v>
      </c>
      <c r="H165" s="98">
        <v>9.1</v>
      </c>
    </row>
    <row r="166" spans="1:8" x14ac:dyDescent="0.2">
      <c r="A166" s="2" t="s">
        <v>919</v>
      </c>
      <c r="B166" s="5">
        <v>445.2</v>
      </c>
      <c r="C166" s="5">
        <v>3.5</v>
      </c>
      <c r="F166" s="116" t="s">
        <v>671</v>
      </c>
      <c r="G166" s="98">
        <v>468.4</v>
      </c>
      <c r="H166" s="98">
        <v>6.4</v>
      </c>
    </row>
    <row r="167" spans="1:8" x14ac:dyDescent="0.2">
      <c r="A167" s="2" t="s">
        <v>921</v>
      </c>
      <c r="B167" s="5">
        <v>493.8</v>
      </c>
      <c r="C167" s="5">
        <v>5.0999999999999996</v>
      </c>
      <c r="F167" s="116" t="s">
        <v>732</v>
      </c>
      <c r="G167" s="98">
        <v>512.79999999999995</v>
      </c>
      <c r="H167" s="98">
        <v>4.8</v>
      </c>
    </row>
    <row r="168" spans="1:8" x14ac:dyDescent="0.2">
      <c r="A168" s="2" t="s">
        <v>923</v>
      </c>
      <c r="B168" s="5">
        <v>469.5</v>
      </c>
      <c r="C168" s="5">
        <v>4.3</v>
      </c>
      <c r="F168" s="116" t="s">
        <v>1128</v>
      </c>
      <c r="G168" s="98">
        <v>425.1</v>
      </c>
      <c r="H168" s="98">
        <v>5.4</v>
      </c>
    </row>
    <row r="169" spans="1:8" x14ac:dyDescent="0.2">
      <c r="A169" s="2" t="s">
        <v>925</v>
      </c>
      <c r="B169" s="5">
        <v>444.3</v>
      </c>
      <c r="C169" s="5">
        <v>7.5</v>
      </c>
      <c r="F169" s="116" t="s">
        <v>925</v>
      </c>
      <c r="G169" s="98">
        <v>401.9</v>
      </c>
      <c r="H169" s="98">
        <v>7.3</v>
      </c>
    </row>
    <row r="170" spans="1:8" x14ac:dyDescent="0.2">
      <c r="A170" s="2" t="s">
        <v>929</v>
      </c>
      <c r="B170" s="5">
        <v>533.1</v>
      </c>
      <c r="C170" s="5">
        <v>4.9000000000000004</v>
      </c>
      <c r="F170" s="116" t="s">
        <v>632</v>
      </c>
      <c r="G170" s="98">
        <v>407.8</v>
      </c>
      <c r="H170" s="98">
        <v>6.7</v>
      </c>
    </row>
    <row r="171" spans="1:8" x14ac:dyDescent="0.2">
      <c r="A171" s="2" t="s">
        <v>931</v>
      </c>
      <c r="B171" s="5">
        <v>588.6</v>
      </c>
      <c r="C171" s="5">
        <v>5.9</v>
      </c>
      <c r="F171" s="116" t="s">
        <v>912</v>
      </c>
      <c r="G171" s="98">
        <v>466.2</v>
      </c>
      <c r="H171" s="98">
        <v>9.3000000000000007</v>
      </c>
    </row>
    <row r="172" spans="1:8" x14ac:dyDescent="0.2">
      <c r="A172" s="2" t="s">
        <v>933</v>
      </c>
      <c r="B172" s="5">
        <v>442.6</v>
      </c>
      <c r="C172" s="5">
        <v>5.4</v>
      </c>
      <c r="F172" s="116" t="s">
        <v>627</v>
      </c>
      <c r="G172" s="98">
        <v>414</v>
      </c>
      <c r="H172" s="98">
        <v>5.4</v>
      </c>
    </row>
    <row r="173" spans="1:8" x14ac:dyDescent="0.2">
      <c r="A173" s="2" t="s">
        <v>937</v>
      </c>
      <c r="B173" s="5">
        <v>505.9</v>
      </c>
      <c r="C173" s="5">
        <v>5.4</v>
      </c>
      <c r="F173" s="116" t="s">
        <v>1041</v>
      </c>
      <c r="G173" s="98">
        <v>442.6</v>
      </c>
      <c r="H173" s="98">
        <v>4</v>
      </c>
    </row>
    <row r="174" spans="1:8" x14ac:dyDescent="0.2">
      <c r="A174" s="2" t="s">
        <v>939</v>
      </c>
      <c r="B174" s="5">
        <v>447.2</v>
      </c>
      <c r="C174" s="5">
        <v>4.0999999999999996</v>
      </c>
      <c r="F174" s="116" t="s">
        <v>860</v>
      </c>
      <c r="G174" s="98">
        <v>507.8</v>
      </c>
      <c r="H174" s="98">
        <v>6.7</v>
      </c>
    </row>
    <row r="175" spans="1:8" x14ac:dyDescent="0.2">
      <c r="A175" s="2" t="s">
        <v>942</v>
      </c>
      <c r="B175" s="5">
        <v>769.8</v>
      </c>
      <c r="C175" s="5">
        <v>5.0999999999999996</v>
      </c>
      <c r="F175" s="116" t="s">
        <v>598</v>
      </c>
      <c r="G175" s="98">
        <v>479</v>
      </c>
      <c r="H175" s="98">
        <v>5.9</v>
      </c>
    </row>
    <row r="176" spans="1:8" x14ac:dyDescent="0.2">
      <c r="A176" s="2" t="s">
        <v>945</v>
      </c>
      <c r="B176" s="5">
        <v>452.5</v>
      </c>
      <c r="C176" s="5">
        <v>5.3</v>
      </c>
      <c r="F176" s="116" t="s">
        <v>1057</v>
      </c>
      <c r="G176" s="98">
        <v>536.9</v>
      </c>
      <c r="H176" s="98">
        <v>8.5</v>
      </c>
    </row>
    <row r="177" spans="1:8" x14ac:dyDescent="0.2">
      <c r="A177" s="2" t="s">
        <v>950</v>
      </c>
      <c r="B177" s="5">
        <v>453.9</v>
      </c>
      <c r="C177" s="5">
        <v>3.9</v>
      </c>
      <c r="F177" s="116" t="s">
        <v>624</v>
      </c>
      <c r="G177" s="98">
        <v>490.3</v>
      </c>
      <c r="H177" s="98">
        <v>2.8</v>
      </c>
    </row>
    <row r="178" spans="1:8" x14ac:dyDescent="0.2">
      <c r="A178" s="2" t="s">
        <v>956</v>
      </c>
      <c r="B178" s="5">
        <v>485.4</v>
      </c>
      <c r="C178" s="5">
        <v>13</v>
      </c>
      <c r="F178" s="116" t="s">
        <v>939</v>
      </c>
      <c r="G178" s="98">
        <v>434.4</v>
      </c>
      <c r="H178" s="98">
        <v>4.9000000000000004</v>
      </c>
    </row>
    <row r="179" spans="1:8" x14ac:dyDescent="0.2">
      <c r="A179" s="2" t="s">
        <v>959</v>
      </c>
      <c r="B179" s="5">
        <v>420.7</v>
      </c>
      <c r="C179" s="5">
        <v>4.3</v>
      </c>
      <c r="F179" s="116" t="s">
        <v>842</v>
      </c>
      <c r="G179" s="98">
        <v>406.6</v>
      </c>
      <c r="H179" s="98">
        <v>8.8000000000000007</v>
      </c>
    </row>
    <row r="180" spans="1:8" x14ac:dyDescent="0.2">
      <c r="A180" s="2" t="s">
        <v>961</v>
      </c>
      <c r="B180" s="5">
        <v>426.2</v>
      </c>
      <c r="C180" s="5">
        <v>3.9</v>
      </c>
      <c r="F180" s="116" t="s">
        <v>614</v>
      </c>
      <c r="G180" s="98">
        <v>437</v>
      </c>
      <c r="H180" s="98">
        <v>4.7</v>
      </c>
    </row>
    <row r="181" spans="1:8" x14ac:dyDescent="0.2">
      <c r="A181" s="2" t="s">
        <v>965</v>
      </c>
      <c r="B181" s="5">
        <v>451.9</v>
      </c>
      <c r="C181" s="5">
        <v>6.5</v>
      </c>
      <c r="F181" s="116" t="s">
        <v>581</v>
      </c>
      <c r="G181" s="98">
        <v>396.4</v>
      </c>
      <c r="H181" s="98">
        <v>9.8000000000000007</v>
      </c>
    </row>
    <row r="182" spans="1:8" x14ac:dyDescent="0.2">
      <c r="A182" s="2" t="s">
        <v>968</v>
      </c>
      <c r="B182" s="5">
        <v>470.2</v>
      </c>
      <c r="C182" s="5">
        <v>4.7</v>
      </c>
      <c r="F182" s="116" t="s">
        <v>1065</v>
      </c>
      <c r="G182" s="98">
        <v>412.7</v>
      </c>
      <c r="H182" s="98">
        <v>6.8</v>
      </c>
    </row>
    <row r="183" spans="1:8" x14ac:dyDescent="0.2">
      <c r="A183" s="2" t="s">
        <v>972</v>
      </c>
      <c r="B183" s="5">
        <v>472.4</v>
      </c>
      <c r="C183" s="5">
        <v>2.5</v>
      </c>
      <c r="F183" s="116" t="s">
        <v>856</v>
      </c>
      <c r="G183" s="98">
        <v>452.1</v>
      </c>
      <c r="H183" s="98">
        <v>7.1</v>
      </c>
    </row>
    <row r="184" spans="1:8" x14ac:dyDescent="0.2">
      <c r="A184" s="2" t="s">
        <v>975</v>
      </c>
      <c r="B184" s="5">
        <v>545.70000000000005</v>
      </c>
      <c r="C184" s="5">
        <v>11</v>
      </c>
      <c r="F184" s="116" t="s">
        <v>869</v>
      </c>
      <c r="G184" s="98">
        <v>470.5</v>
      </c>
      <c r="H184" s="98">
        <v>4.2</v>
      </c>
    </row>
    <row r="185" spans="1:8" x14ac:dyDescent="0.2">
      <c r="A185" s="2" t="s">
        <v>977</v>
      </c>
      <c r="B185" s="5">
        <v>492.1</v>
      </c>
      <c r="C185" s="5">
        <v>4</v>
      </c>
      <c r="F185" s="116" t="s">
        <v>540</v>
      </c>
      <c r="G185" s="98">
        <v>587.9</v>
      </c>
      <c r="H185" s="98">
        <v>3.1</v>
      </c>
    </row>
    <row r="186" spans="1:8" x14ac:dyDescent="0.2">
      <c r="A186" s="2" t="s">
        <v>979</v>
      </c>
      <c r="B186" s="5">
        <v>508.4</v>
      </c>
      <c r="C186" s="5">
        <v>4.5</v>
      </c>
      <c r="F186" s="116" t="s">
        <v>542</v>
      </c>
      <c r="G186" s="98">
        <v>481.1</v>
      </c>
      <c r="H186" s="98">
        <v>4.7</v>
      </c>
    </row>
    <row r="187" spans="1:8" x14ac:dyDescent="0.2">
      <c r="A187" s="2" t="s">
        <v>981</v>
      </c>
      <c r="B187" s="5">
        <v>552</v>
      </c>
      <c r="C187" s="5">
        <v>4.8</v>
      </c>
      <c r="F187" s="116" t="s">
        <v>549</v>
      </c>
      <c r="G187" s="98">
        <v>417.7</v>
      </c>
      <c r="H187" s="98">
        <v>5.0999999999999996</v>
      </c>
    </row>
    <row r="188" spans="1:8" x14ac:dyDescent="0.2">
      <c r="A188" s="2" t="s">
        <v>983</v>
      </c>
      <c r="B188" s="5">
        <v>464.4</v>
      </c>
      <c r="C188" s="5">
        <v>3.1</v>
      </c>
      <c r="F188" s="116" t="s">
        <v>551</v>
      </c>
      <c r="G188" s="98">
        <v>493.8</v>
      </c>
      <c r="H188" s="98">
        <v>7.9</v>
      </c>
    </row>
    <row r="189" spans="1:8" x14ac:dyDescent="0.2">
      <c r="A189" s="2" t="s">
        <v>984</v>
      </c>
      <c r="B189" s="5">
        <v>552.4</v>
      </c>
      <c r="C189" s="5">
        <v>6.2</v>
      </c>
      <c r="F189" s="116" t="s">
        <v>647</v>
      </c>
      <c r="G189" s="98">
        <v>497.9</v>
      </c>
      <c r="H189" s="98">
        <v>11</v>
      </c>
    </row>
    <row r="190" spans="1:8" x14ac:dyDescent="0.2">
      <c r="A190" s="2" t="s">
        <v>990</v>
      </c>
      <c r="B190" s="5">
        <v>509.8</v>
      </c>
      <c r="C190" s="5">
        <v>3.8</v>
      </c>
      <c r="F190" s="116" t="s">
        <v>684</v>
      </c>
      <c r="G190" s="98">
        <v>426.5</v>
      </c>
      <c r="H190" s="98">
        <v>6.4</v>
      </c>
    </row>
    <row r="191" spans="1:8" x14ac:dyDescent="0.2">
      <c r="A191" s="2" t="s">
        <v>996</v>
      </c>
      <c r="B191" s="5">
        <v>493.3</v>
      </c>
      <c r="C191" s="5">
        <v>2.8</v>
      </c>
      <c r="F191" s="116" t="s">
        <v>686</v>
      </c>
      <c r="G191" s="98">
        <v>472</v>
      </c>
      <c r="H191" s="98">
        <v>4.2</v>
      </c>
    </row>
    <row r="192" spans="1:8" x14ac:dyDescent="0.2">
      <c r="A192" s="2" t="s">
        <v>1004</v>
      </c>
      <c r="B192" s="5">
        <v>452</v>
      </c>
      <c r="C192" s="5">
        <v>5.0999999999999996</v>
      </c>
      <c r="F192" s="116" t="s">
        <v>691</v>
      </c>
      <c r="G192" s="98">
        <v>495.7</v>
      </c>
      <c r="H192" s="98">
        <v>7.8</v>
      </c>
    </row>
    <row r="193" spans="1:8" x14ac:dyDescent="0.2">
      <c r="A193" s="2" t="s">
        <v>1007</v>
      </c>
      <c r="B193" s="5">
        <v>465.5</v>
      </c>
      <c r="C193" s="5">
        <v>3.9</v>
      </c>
      <c r="F193" s="116" t="s">
        <v>696</v>
      </c>
      <c r="G193" s="98">
        <v>491</v>
      </c>
      <c r="H193" s="98">
        <v>12</v>
      </c>
    </row>
    <row r="194" spans="1:8" x14ac:dyDescent="0.2">
      <c r="A194" s="2" t="s">
        <v>1009</v>
      </c>
      <c r="B194" s="5">
        <v>526.79999999999995</v>
      </c>
      <c r="C194" s="5">
        <v>5.7</v>
      </c>
      <c r="F194" s="116" t="s">
        <v>701</v>
      </c>
      <c r="G194" s="98">
        <v>462.3</v>
      </c>
      <c r="H194" s="98">
        <v>6.6</v>
      </c>
    </row>
    <row r="195" spans="1:8" x14ac:dyDescent="0.2">
      <c r="A195" s="2" t="s">
        <v>1011</v>
      </c>
      <c r="B195" s="5">
        <v>629.20000000000005</v>
      </c>
      <c r="C195" s="5">
        <v>3.6</v>
      </c>
      <c r="F195" s="116" t="s">
        <v>705</v>
      </c>
      <c r="G195" s="98">
        <v>422.3</v>
      </c>
      <c r="H195" s="98">
        <v>13</v>
      </c>
    </row>
    <row r="196" spans="1:8" x14ac:dyDescent="0.2">
      <c r="A196" s="2" t="s">
        <v>1016</v>
      </c>
      <c r="B196" s="5">
        <v>488.1</v>
      </c>
      <c r="C196" s="5">
        <v>4.7</v>
      </c>
      <c r="F196" s="116" t="s">
        <v>714</v>
      </c>
      <c r="G196" s="98">
        <v>529.9</v>
      </c>
      <c r="H196" s="98">
        <v>2.4</v>
      </c>
    </row>
    <row r="197" spans="1:8" x14ac:dyDescent="0.2">
      <c r="A197" s="2" t="s">
        <v>1019</v>
      </c>
      <c r="B197" s="5">
        <v>487.5</v>
      </c>
      <c r="C197" s="5">
        <v>2</v>
      </c>
      <c r="F197" s="116" t="s">
        <v>716</v>
      </c>
      <c r="G197" s="98">
        <v>446.6</v>
      </c>
      <c r="H197" s="98">
        <v>11</v>
      </c>
    </row>
    <row r="198" spans="1:8" x14ac:dyDescent="0.2">
      <c r="A198" s="2" t="s">
        <v>1022</v>
      </c>
      <c r="B198" s="5">
        <v>508.5</v>
      </c>
      <c r="C198" s="5">
        <v>8.4</v>
      </c>
      <c r="F198" s="116" t="s">
        <v>726</v>
      </c>
      <c r="G198" s="98">
        <v>488.2</v>
      </c>
      <c r="H198" s="98">
        <v>5.2</v>
      </c>
    </row>
    <row r="199" spans="1:8" x14ac:dyDescent="0.2">
      <c r="A199" s="2" t="s">
        <v>1024</v>
      </c>
      <c r="B199" s="5">
        <v>497.8</v>
      </c>
      <c r="C199" s="5">
        <v>4.0999999999999996</v>
      </c>
      <c r="F199" s="116" t="s">
        <v>730</v>
      </c>
      <c r="G199" s="98">
        <v>442.9</v>
      </c>
      <c r="H199" s="98">
        <v>3.8</v>
      </c>
    </row>
    <row r="200" spans="1:8" x14ac:dyDescent="0.2">
      <c r="A200" s="2" t="s">
        <v>1026</v>
      </c>
      <c r="B200" s="5">
        <v>495.7</v>
      </c>
      <c r="C200" s="5">
        <v>4.9000000000000004</v>
      </c>
      <c r="F200" s="116" t="s">
        <v>740</v>
      </c>
      <c r="G200" s="98">
        <v>489.1</v>
      </c>
      <c r="H200" s="98">
        <v>2.2000000000000002</v>
      </c>
    </row>
    <row r="201" spans="1:8" x14ac:dyDescent="0.2">
      <c r="A201" s="2" t="s">
        <v>1028</v>
      </c>
      <c r="B201" s="5">
        <v>430.2</v>
      </c>
      <c r="C201" s="5">
        <v>4.4000000000000004</v>
      </c>
      <c r="F201" s="116" t="s">
        <v>780</v>
      </c>
      <c r="G201" s="98">
        <v>451.9</v>
      </c>
      <c r="H201" s="98">
        <v>3.9</v>
      </c>
    </row>
    <row r="202" spans="1:8" x14ac:dyDescent="0.2">
      <c r="A202" s="2" t="s">
        <v>1032</v>
      </c>
      <c r="B202" s="5">
        <v>479.1</v>
      </c>
      <c r="C202" s="5">
        <v>2.5</v>
      </c>
      <c r="F202" s="116" t="s">
        <v>790</v>
      </c>
      <c r="G202" s="98">
        <v>471</v>
      </c>
      <c r="H202" s="98">
        <v>8.5</v>
      </c>
    </row>
    <row r="203" spans="1:8" x14ac:dyDescent="0.2">
      <c r="A203" s="2" t="s">
        <v>1034</v>
      </c>
      <c r="B203" s="5">
        <v>424.5</v>
      </c>
      <c r="C203" s="5">
        <v>3.2</v>
      </c>
      <c r="F203" s="116" t="s">
        <v>851</v>
      </c>
      <c r="G203" s="98">
        <v>490.1</v>
      </c>
      <c r="H203" s="98">
        <v>8.3000000000000007</v>
      </c>
    </row>
    <row r="204" spans="1:8" x14ac:dyDescent="0.2">
      <c r="A204" s="2" t="s">
        <v>1036</v>
      </c>
      <c r="B204" s="5">
        <v>644.79999999999995</v>
      </c>
      <c r="C204" s="5">
        <v>2.2999999999999998</v>
      </c>
      <c r="F204" s="116" t="s">
        <v>858</v>
      </c>
      <c r="G204" s="98">
        <v>455.8</v>
      </c>
      <c r="H204" s="98">
        <v>7.1</v>
      </c>
    </row>
    <row r="205" spans="1:8" x14ac:dyDescent="0.2">
      <c r="A205" s="2" t="s">
        <v>1038</v>
      </c>
      <c r="B205" s="5">
        <v>582</v>
      </c>
      <c r="C205" s="5">
        <v>3.3</v>
      </c>
      <c r="F205" s="116" t="s">
        <v>872</v>
      </c>
      <c r="G205" s="98">
        <v>496.9</v>
      </c>
      <c r="H205" s="98">
        <v>8.1999999999999993</v>
      </c>
    </row>
    <row r="206" spans="1:8" x14ac:dyDescent="0.2">
      <c r="A206" s="2" t="s">
        <v>1041</v>
      </c>
      <c r="B206" s="5">
        <v>474.4</v>
      </c>
      <c r="C206" s="5">
        <v>5.2</v>
      </c>
      <c r="F206" s="116" t="s">
        <v>882</v>
      </c>
      <c r="G206" s="98">
        <v>480</v>
      </c>
      <c r="H206" s="98">
        <v>2.6</v>
      </c>
    </row>
    <row r="207" spans="1:8" x14ac:dyDescent="0.2">
      <c r="A207" s="2" t="s">
        <v>1043</v>
      </c>
      <c r="B207" s="5">
        <v>520.9</v>
      </c>
      <c r="C207" s="5">
        <v>3.7</v>
      </c>
      <c r="F207" s="116" t="s">
        <v>908</v>
      </c>
      <c r="G207" s="98">
        <v>422.2</v>
      </c>
      <c r="H207" s="98">
        <v>14</v>
      </c>
    </row>
    <row r="208" spans="1:8" x14ac:dyDescent="0.2">
      <c r="A208" s="2" t="s">
        <v>1045</v>
      </c>
      <c r="B208" s="5">
        <v>422.6</v>
      </c>
      <c r="C208" s="5">
        <v>4.2</v>
      </c>
      <c r="F208" s="116" t="s">
        <v>915</v>
      </c>
      <c r="G208" s="98">
        <v>457.9</v>
      </c>
      <c r="H208" s="98">
        <v>6</v>
      </c>
    </row>
    <row r="209" spans="1:8" x14ac:dyDescent="0.2">
      <c r="A209" s="2" t="s">
        <v>1051</v>
      </c>
      <c r="B209" s="5">
        <v>446.5</v>
      </c>
      <c r="C209" s="5">
        <v>5.5</v>
      </c>
      <c r="F209" s="116" t="s">
        <v>937</v>
      </c>
      <c r="G209" s="98">
        <v>520.20000000000005</v>
      </c>
      <c r="H209" s="98">
        <v>4.8</v>
      </c>
    </row>
    <row r="210" spans="1:8" x14ac:dyDescent="0.2">
      <c r="A210" s="2" t="s">
        <v>1057</v>
      </c>
      <c r="B210" s="5">
        <v>520</v>
      </c>
      <c r="C210" s="5">
        <v>5.8</v>
      </c>
      <c r="F210" s="116" t="s">
        <v>965</v>
      </c>
      <c r="G210" s="98">
        <v>397.7</v>
      </c>
      <c r="H210" s="98">
        <v>5.8</v>
      </c>
    </row>
    <row r="211" spans="1:8" x14ac:dyDescent="0.2">
      <c r="A211" s="2" t="s">
        <v>1060</v>
      </c>
      <c r="B211" s="5">
        <v>537.1</v>
      </c>
      <c r="C211" s="5">
        <v>4.0999999999999996</v>
      </c>
      <c r="F211" s="116" t="s">
        <v>975</v>
      </c>
      <c r="G211" s="98">
        <v>546.79999999999995</v>
      </c>
      <c r="H211" s="98">
        <v>10</v>
      </c>
    </row>
    <row r="212" spans="1:8" x14ac:dyDescent="0.2">
      <c r="A212" s="2" t="s">
        <v>1063</v>
      </c>
      <c r="B212" s="5">
        <v>412.4</v>
      </c>
      <c r="C212" s="5">
        <v>5.8</v>
      </c>
      <c r="F212" s="116" t="s">
        <v>984</v>
      </c>
      <c r="G212" s="98">
        <v>519.6</v>
      </c>
      <c r="H212" s="98">
        <v>7</v>
      </c>
    </row>
    <row r="213" spans="1:8" x14ac:dyDescent="0.2">
      <c r="A213" s="2" t="s">
        <v>1065</v>
      </c>
      <c r="B213" s="5">
        <v>438.9</v>
      </c>
      <c r="C213" s="5">
        <v>6.2</v>
      </c>
      <c r="F213" s="116" t="s">
        <v>996</v>
      </c>
      <c r="G213" s="98">
        <v>480.8</v>
      </c>
      <c r="H213" s="98">
        <v>4.0999999999999996</v>
      </c>
    </row>
    <row r="214" spans="1:8" x14ac:dyDescent="0.2">
      <c r="A214" s="2" t="s">
        <v>1068</v>
      </c>
      <c r="B214" s="5">
        <v>643.1</v>
      </c>
      <c r="C214" s="5">
        <v>4.2</v>
      </c>
      <c r="F214" s="116" t="s">
        <v>1022</v>
      </c>
      <c r="G214" s="98">
        <v>512.4</v>
      </c>
      <c r="H214" s="98">
        <v>7.3</v>
      </c>
    </row>
    <row r="215" spans="1:8" x14ac:dyDescent="0.2">
      <c r="A215" s="2" t="s">
        <v>1070</v>
      </c>
      <c r="B215" s="5">
        <v>564.20000000000005</v>
      </c>
      <c r="C215" s="5">
        <v>4.8</v>
      </c>
      <c r="F215" s="116" t="s">
        <v>1098</v>
      </c>
      <c r="G215" s="98">
        <v>435.1</v>
      </c>
      <c r="H215" s="98">
        <v>9.8000000000000007</v>
      </c>
    </row>
    <row r="216" spans="1:8" x14ac:dyDescent="0.2">
      <c r="A216" s="2" t="s">
        <v>1075</v>
      </c>
      <c r="B216" s="5">
        <v>440.8</v>
      </c>
      <c r="C216" s="5">
        <v>4.4000000000000004</v>
      </c>
      <c r="F216" s="116" t="s">
        <v>1102</v>
      </c>
      <c r="G216" s="98">
        <v>466.4</v>
      </c>
      <c r="H216" s="98">
        <v>4.5999999999999996</v>
      </c>
    </row>
    <row r="217" spans="1:8" x14ac:dyDescent="0.2">
      <c r="A217" s="2" t="s">
        <v>1078</v>
      </c>
      <c r="B217" s="5">
        <v>429.2</v>
      </c>
      <c r="C217" s="5">
        <v>4.9000000000000004</v>
      </c>
      <c r="F217" s="116" t="s">
        <v>668</v>
      </c>
      <c r="G217" s="98">
        <v>448.3</v>
      </c>
      <c r="H217" s="98">
        <v>6.8</v>
      </c>
    </row>
    <row r="218" spans="1:8" x14ac:dyDescent="0.2">
      <c r="A218" s="2" t="s">
        <v>1080</v>
      </c>
      <c r="B218" s="5">
        <v>540.6</v>
      </c>
      <c r="C218" s="5">
        <v>3.5</v>
      </c>
      <c r="F218" s="116" t="s">
        <v>658</v>
      </c>
      <c r="G218" s="98">
        <v>417.9</v>
      </c>
      <c r="H218" s="98">
        <v>3</v>
      </c>
    </row>
    <row r="219" spans="1:8" x14ac:dyDescent="0.2">
      <c r="A219" s="2" t="s">
        <v>1082</v>
      </c>
      <c r="B219" s="5">
        <v>691.7</v>
      </c>
      <c r="C219" s="5">
        <v>3.1</v>
      </c>
      <c r="F219" s="116" t="s">
        <v>770</v>
      </c>
      <c r="G219" s="98">
        <v>468.3</v>
      </c>
      <c r="H219" s="98">
        <v>7.5</v>
      </c>
    </row>
    <row r="220" spans="1:8" x14ac:dyDescent="0.2">
      <c r="A220" s="2" t="s">
        <v>1084</v>
      </c>
      <c r="B220" s="5">
        <v>498.4</v>
      </c>
      <c r="C220" s="5">
        <v>6.5</v>
      </c>
      <c r="F220" s="116" t="s">
        <v>850</v>
      </c>
      <c r="G220" s="98">
        <v>445.7</v>
      </c>
      <c r="H220" s="98">
        <v>5.5</v>
      </c>
    </row>
    <row r="221" spans="1:8" x14ac:dyDescent="0.2">
      <c r="A221" s="2" t="s">
        <v>1087</v>
      </c>
      <c r="B221" s="5">
        <v>517.5</v>
      </c>
      <c r="C221" s="5">
        <v>3.1</v>
      </c>
      <c r="F221" s="116" t="s">
        <v>899</v>
      </c>
      <c r="G221" s="98">
        <v>425.4</v>
      </c>
      <c r="H221" s="98">
        <v>4.4000000000000004</v>
      </c>
    </row>
    <row r="222" spans="1:8" x14ac:dyDescent="0.2">
      <c r="A222" s="2" t="s">
        <v>1094</v>
      </c>
      <c r="B222" s="5">
        <v>574.9</v>
      </c>
      <c r="C222" s="5">
        <v>5.9</v>
      </c>
      <c r="F222" s="116" t="s">
        <v>934</v>
      </c>
      <c r="G222" s="98">
        <v>488.1</v>
      </c>
      <c r="H222" s="98">
        <v>7.6</v>
      </c>
    </row>
    <row r="223" spans="1:8" x14ac:dyDescent="0.2">
      <c r="A223" s="2" t="s">
        <v>1098</v>
      </c>
      <c r="B223" s="5">
        <v>449.1</v>
      </c>
      <c r="C223" s="5">
        <v>9</v>
      </c>
      <c r="F223" s="116" t="s">
        <v>1027</v>
      </c>
      <c r="G223" s="98">
        <v>464.9</v>
      </c>
      <c r="H223" s="98">
        <v>5</v>
      </c>
    </row>
    <row r="224" spans="1:8" x14ac:dyDescent="0.2">
      <c r="A224" s="2" t="s">
        <v>1102</v>
      </c>
      <c r="B224" s="5">
        <v>479</v>
      </c>
      <c r="C224" s="5">
        <v>3.8</v>
      </c>
      <c r="F224" s="116" t="s">
        <v>738</v>
      </c>
      <c r="G224" s="98">
        <v>471.2</v>
      </c>
      <c r="H224" s="98">
        <v>4.8</v>
      </c>
    </row>
    <row r="225" spans="1:8" x14ac:dyDescent="0.2">
      <c r="A225" s="2" t="s">
        <v>1107</v>
      </c>
      <c r="B225" s="5">
        <v>511.7</v>
      </c>
      <c r="C225" s="5">
        <v>3.1</v>
      </c>
      <c r="F225" s="116" t="s">
        <v>865</v>
      </c>
      <c r="G225" s="98">
        <v>477.1</v>
      </c>
      <c r="H225" s="98">
        <v>3.8</v>
      </c>
    </row>
    <row r="226" spans="1:8" x14ac:dyDescent="0.2">
      <c r="A226" s="2" t="s">
        <v>1108</v>
      </c>
      <c r="B226" s="5">
        <v>792.8</v>
      </c>
      <c r="C226" s="5">
        <v>7.2</v>
      </c>
      <c r="F226" s="116" t="s">
        <v>890</v>
      </c>
      <c r="G226" s="98">
        <v>475.7</v>
      </c>
      <c r="H226" s="98">
        <v>4.4000000000000004</v>
      </c>
    </row>
    <row r="227" spans="1:8" x14ac:dyDescent="0.2">
      <c r="A227" s="2" t="s">
        <v>1111</v>
      </c>
      <c r="B227" s="5">
        <v>459.5</v>
      </c>
      <c r="C227" s="5">
        <v>4.5</v>
      </c>
      <c r="F227" s="116" t="s">
        <v>1005</v>
      </c>
      <c r="G227" s="98">
        <v>450.7</v>
      </c>
      <c r="H227" s="98">
        <v>6.6</v>
      </c>
    </row>
    <row r="228" spans="1:8" x14ac:dyDescent="0.2">
      <c r="A228" s="2" t="s">
        <v>1113</v>
      </c>
      <c r="B228" s="5">
        <v>508.9</v>
      </c>
      <c r="C228" s="5">
        <v>3</v>
      </c>
      <c r="F228" s="116" t="s">
        <v>1035</v>
      </c>
      <c r="G228" s="98">
        <v>440.7</v>
      </c>
      <c r="H228" s="98">
        <v>2.9</v>
      </c>
    </row>
    <row r="229" spans="1:8" x14ac:dyDescent="0.2">
      <c r="A229" s="2" t="s">
        <v>1116</v>
      </c>
      <c r="B229" s="5">
        <v>694.5</v>
      </c>
      <c r="C229" s="5">
        <v>5.8</v>
      </c>
      <c r="F229" s="116" t="s">
        <v>578</v>
      </c>
      <c r="G229" s="98">
        <v>446.2</v>
      </c>
      <c r="H229" s="98">
        <v>6.3</v>
      </c>
    </row>
    <row r="230" spans="1:8" x14ac:dyDescent="0.2">
      <c r="A230" s="2" t="s">
        <v>1118</v>
      </c>
      <c r="B230" s="5">
        <v>484.9</v>
      </c>
      <c r="C230" s="5">
        <v>4.3</v>
      </c>
      <c r="F230" s="116" t="s">
        <v>580</v>
      </c>
      <c r="G230" s="98">
        <v>381.3</v>
      </c>
      <c r="H230" s="98">
        <v>5.2</v>
      </c>
    </row>
    <row r="231" spans="1:8" x14ac:dyDescent="0.2">
      <c r="A231" s="2" t="s">
        <v>1121</v>
      </c>
      <c r="B231" s="5">
        <v>665.6</v>
      </c>
      <c r="C231" s="5">
        <v>5</v>
      </c>
      <c r="F231" s="116" t="s">
        <v>639</v>
      </c>
      <c r="G231" s="98">
        <v>470</v>
      </c>
      <c r="H231" s="98">
        <v>3.7</v>
      </c>
    </row>
    <row r="232" spans="1:8" x14ac:dyDescent="0.2">
      <c r="A232" s="2" t="s">
        <v>1123</v>
      </c>
      <c r="B232" s="5">
        <v>416</v>
      </c>
      <c r="C232" s="5">
        <v>4.3</v>
      </c>
      <c r="F232" s="116" t="s">
        <v>1140</v>
      </c>
      <c r="G232" s="98">
        <v>465.2</v>
      </c>
      <c r="H232" s="98">
        <v>4.5999999999999996</v>
      </c>
    </row>
    <row r="233" spans="1:8" x14ac:dyDescent="0.2">
      <c r="A233" s="2" t="s">
        <v>1126</v>
      </c>
      <c r="B233" s="5">
        <v>487.3</v>
      </c>
      <c r="C233" s="5">
        <v>2.9</v>
      </c>
      <c r="F233" s="116" t="s">
        <v>756</v>
      </c>
      <c r="G233" s="98">
        <v>482.9</v>
      </c>
      <c r="H233" s="98">
        <v>5.4</v>
      </c>
    </row>
    <row r="234" spans="1:8" x14ac:dyDescent="0.2">
      <c r="A234" s="2" t="s">
        <v>1128</v>
      </c>
      <c r="B234" s="5">
        <v>434.1</v>
      </c>
      <c r="C234" s="5">
        <v>4.8</v>
      </c>
      <c r="F234" s="116" t="s">
        <v>1085</v>
      </c>
      <c r="G234" s="98">
        <v>512.79999999999995</v>
      </c>
      <c r="H234" s="98">
        <v>5.6</v>
      </c>
    </row>
    <row r="235" spans="1:8" x14ac:dyDescent="0.2">
      <c r="A235" s="2" t="s">
        <v>1134</v>
      </c>
      <c r="B235" s="5">
        <v>492.3</v>
      </c>
      <c r="C235" s="5">
        <v>4.7</v>
      </c>
      <c r="F235" s="116" t="s">
        <v>545</v>
      </c>
      <c r="G235" s="98">
        <v>387.7</v>
      </c>
      <c r="H235" s="98">
        <v>6.6</v>
      </c>
    </row>
    <row r="236" spans="1:8" x14ac:dyDescent="0.2">
      <c r="A236" s="2" t="s">
        <v>1160</v>
      </c>
      <c r="B236" s="5">
        <v>411.2</v>
      </c>
      <c r="C236" s="5">
        <v>11</v>
      </c>
      <c r="F236" s="116" t="s">
        <v>564</v>
      </c>
      <c r="G236" s="98">
        <v>507</v>
      </c>
      <c r="H236" s="98">
        <v>7.3</v>
      </c>
    </row>
    <row r="237" spans="1:8" x14ac:dyDescent="0.2">
      <c r="A237" s="2" t="s">
        <v>541</v>
      </c>
      <c r="B237" s="5">
        <v>540.6</v>
      </c>
      <c r="C237" s="5">
        <v>4.2</v>
      </c>
      <c r="F237" s="116" t="s">
        <v>626</v>
      </c>
      <c r="G237" s="98">
        <v>412</v>
      </c>
      <c r="H237" s="98">
        <v>5.2</v>
      </c>
    </row>
    <row r="238" spans="1:8" x14ac:dyDescent="0.2">
      <c r="A238" s="2" t="s">
        <v>543</v>
      </c>
      <c r="B238" s="5">
        <v>540.29999999999995</v>
      </c>
      <c r="C238" s="5">
        <v>4.9000000000000004</v>
      </c>
      <c r="F238" s="116" t="s">
        <v>652</v>
      </c>
      <c r="G238" s="98">
        <v>538.5</v>
      </c>
      <c r="H238" s="98">
        <v>14</v>
      </c>
    </row>
    <row r="239" spans="1:8" x14ac:dyDescent="0.2">
      <c r="A239" s="2" t="s">
        <v>544</v>
      </c>
      <c r="B239" s="5">
        <v>411.2</v>
      </c>
      <c r="C239" s="5">
        <v>11</v>
      </c>
      <c r="F239" s="116" t="s">
        <v>713</v>
      </c>
      <c r="G239" s="98">
        <v>424.5</v>
      </c>
      <c r="H239" s="98">
        <v>9</v>
      </c>
    </row>
    <row r="240" spans="1:8" x14ac:dyDescent="0.2">
      <c r="A240" s="2" t="s">
        <v>545</v>
      </c>
      <c r="B240" s="5">
        <v>423.8</v>
      </c>
      <c r="C240" s="5">
        <v>5.5</v>
      </c>
      <c r="F240" s="116" t="s">
        <v>995</v>
      </c>
      <c r="G240" s="98">
        <v>404.6</v>
      </c>
      <c r="H240" s="98">
        <v>7.5</v>
      </c>
    </row>
    <row r="241" spans="1:8" x14ac:dyDescent="0.2">
      <c r="A241" s="2" t="s">
        <v>546</v>
      </c>
      <c r="B241" s="5">
        <v>460</v>
      </c>
      <c r="C241" s="5">
        <v>5.9</v>
      </c>
      <c r="F241" s="116" t="s">
        <v>585</v>
      </c>
      <c r="G241" s="98">
        <v>438.1</v>
      </c>
      <c r="H241" s="98">
        <v>5.0999999999999996</v>
      </c>
    </row>
    <row r="242" spans="1:8" x14ac:dyDescent="0.2">
      <c r="A242" s="2" t="s">
        <v>548</v>
      </c>
      <c r="B242" s="5">
        <v>433.8</v>
      </c>
      <c r="C242" s="5">
        <v>6.5</v>
      </c>
      <c r="F242" s="116" t="s">
        <v>613</v>
      </c>
      <c r="G242" s="98">
        <v>468.5</v>
      </c>
      <c r="H242" s="98">
        <v>6.1</v>
      </c>
    </row>
    <row r="243" spans="1:8" x14ac:dyDescent="0.2">
      <c r="A243" s="2" t="s">
        <v>550</v>
      </c>
      <c r="B243" s="5">
        <v>458.4</v>
      </c>
      <c r="C243" s="5">
        <v>5.3</v>
      </c>
      <c r="F243" s="116" t="s">
        <v>836</v>
      </c>
      <c r="G243" s="98">
        <v>498.8</v>
      </c>
      <c r="H243" s="98">
        <v>2.2000000000000002</v>
      </c>
    </row>
    <row r="244" spans="1:8" x14ac:dyDescent="0.2">
      <c r="A244" s="2" t="s">
        <v>552</v>
      </c>
      <c r="B244" s="5">
        <v>477.3</v>
      </c>
      <c r="C244" s="5">
        <v>8.1999999999999993</v>
      </c>
      <c r="F244" s="116" t="s">
        <v>907</v>
      </c>
      <c r="G244" s="98">
        <v>402</v>
      </c>
      <c r="H244" s="98">
        <v>5.2</v>
      </c>
    </row>
    <row r="245" spans="1:8" x14ac:dyDescent="0.2">
      <c r="A245" s="2" t="s">
        <v>553</v>
      </c>
      <c r="B245" s="5">
        <v>424.4</v>
      </c>
      <c r="C245" s="5">
        <v>4.7</v>
      </c>
      <c r="F245" s="116" t="s">
        <v>946</v>
      </c>
      <c r="G245" s="98">
        <v>419.7</v>
      </c>
      <c r="H245" s="98">
        <v>4.5999999999999996</v>
      </c>
    </row>
    <row r="246" spans="1:8" x14ac:dyDescent="0.2">
      <c r="A246" s="2" t="s">
        <v>554</v>
      </c>
      <c r="B246" s="5">
        <v>408.2</v>
      </c>
      <c r="C246" s="5">
        <v>5.4</v>
      </c>
      <c r="F246" s="116" t="s">
        <v>960</v>
      </c>
      <c r="G246" s="98">
        <v>471.4</v>
      </c>
      <c r="H246" s="98">
        <v>4.4000000000000004</v>
      </c>
    </row>
    <row r="247" spans="1:8" x14ac:dyDescent="0.2">
      <c r="A247" s="2" t="s">
        <v>555</v>
      </c>
      <c r="B247" s="5">
        <v>501.6</v>
      </c>
      <c r="C247" s="5">
        <v>7.9</v>
      </c>
      <c r="F247" s="116" t="s">
        <v>1025</v>
      </c>
      <c r="G247" s="98">
        <v>492.9</v>
      </c>
      <c r="H247" s="98">
        <v>4.5999999999999996</v>
      </c>
    </row>
    <row r="248" spans="1:8" x14ac:dyDescent="0.2">
      <c r="A248" s="2" t="s">
        <v>556</v>
      </c>
      <c r="B248" s="5">
        <v>556.1</v>
      </c>
      <c r="C248" s="5">
        <v>5.0999999999999996</v>
      </c>
      <c r="F248" s="116" t="s">
        <v>1046</v>
      </c>
      <c r="G248" s="98">
        <v>425.3</v>
      </c>
      <c r="H248" s="98">
        <v>5.5</v>
      </c>
    </row>
    <row r="249" spans="1:8" x14ac:dyDescent="0.2">
      <c r="A249" s="2" t="s">
        <v>557</v>
      </c>
      <c r="B249" s="5">
        <v>512</v>
      </c>
      <c r="C249" s="5">
        <v>9.4</v>
      </c>
      <c r="F249" s="116" t="s">
        <v>1071</v>
      </c>
      <c r="G249" s="98">
        <v>493.2</v>
      </c>
      <c r="H249" s="98">
        <v>4.5999999999999996</v>
      </c>
    </row>
    <row r="250" spans="1:8" x14ac:dyDescent="0.2">
      <c r="A250" s="2" t="s">
        <v>559</v>
      </c>
      <c r="B250" s="5">
        <v>500.8</v>
      </c>
      <c r="C250" s="5">
        <v>4.5</v>
      </c>
      <c r="F250" s="116" t="s">
        <v>1112</v>
      </c>
      <c r="G250" s="98">
        <v>427.5</v>
      </c>
      <c r="H250" s="98">
        <v>4.0999999999999996</v>
      </c>
    </row>
    <row r="251" spans="1:8" x14ac:dyDescent="0.2">
      <c r="A251" s="2" t="s">
        <v>561</v>
      </c>
      <c r="B251" s="5">
        <v>621.4</v>
      </c>
      <c r="C251" s="5">
        <v>3.9</v>
      </c>
      <c r="F251" s="116" t="s">
        <v>611</v>
      </c>
      <c r="G251" s="98">
        <v>421.3</v>
      </c>
      <c r="H251" s="98">
        <v>7</v>
      </c>
    </row>
    <row r="252" spans="1:8" x14ac:dyDescent="0.2">
      <c r="A252" s="2" t="s">
        <v>563</v>
      </c>
      <c r="B252" s="5">
        <v>447.5</v>
      </c>
      <c r="C252" s="5">
        <v>4.5</v>
      </c>
      <c r="F252" s="116" t="s">
        <v>643</v>
      </c>
      <c r="G252" s="98">
        <v>464.8</v>
      </c>
      <c r="H252" s="98">
        <v>6.3</v>
      </c>
    </row>
    <row r="253" spans="1:8" x14ac:dyDescent="0.2">
      <c r="A253" s="2" t="s">
        <v>564</v>
      </c>
      <c r="B253" s="5">
        <v>491.5</v>
      </c>
      <c r="C253" s="5">
        <v>7.2</v>
      </c>
      <c r="F253" s="116" t="s">
        <v>736</v>
      </c>
      <c r="G253" s="98">
        <v>571.29999999999995</v>
      </c>
      <c r="H253" s="98">
        <v>5</v>
      </c>
    </row>
    <row r="254" spans="1:8" x14ac:dyDescent="0.2">
      <c r="A254" s="2" t="s">
        <v>565</v>
      </c>
      <c r="B254" s="5">
        <v>553.1</v>
      </c>
      <c r="C254" s="5">
        <v>5.7</v>
      </c>
      <c r="F254" s="116" t="s">
        <v>789</v>
      </c>
      <c r="G254" s="98">
        <v>426.8</v>
      </c>
      <c r="H254" s="98">
        <v>8.4</v>
      </c>
    </row>
    <row r="255" spans="1:8" x14ac:dyDescent="0.2">
      <c r="A255" s="2" t="s">
        <v>566</v>
      </c>
      <c r="B255" s="5">
        <v>576.29999999999995</v>
      </c>
      <c r="C255" s="5">
        <v>3.8</v>
      </c>
      <c r="F255" s="116" t="s">
        <v>815</v>
      </c>
      <c r="G255" s="98">
        <v>479.6</v>
      </c>
      <c r="H255" s="98">
        <v>8</v>
      </c>
    </row>
    <row r="256" spans="1:8" x14ac:dyDescent="0.2">
      <c r="A256" s="2" t="s">
        <v>567</v>
      </c>
      <c r="B256" s="5">
        <v>455.8</v>
      </c>
      <c r="C256" s="5">
        <v>6.3</v>
      </c>
      <c r="F256" s="116" t="s">
        <v>914</v>
      </c>
      <c r="G256" s="98">
        <v>384.2</v>
      </c>
      <c r="H256" s="98">
        <v>8.6999999999999993</v>
      </c>
    </row>
    <row r="257" spans="1:8" x14ac:dyDescent="0.2">
      <c r="A257" s="2" t="s">
        <v>569</v>
      </c>
      <c r="B257" s="5">
        <v>479.5</v>
      </c>
      <c r="C257" s="5">
        <v>6.3</v>
      </c>
      <c r="F257" s="116" t="s">
        <v>927</v>
      </c>
      <c r="G257" s="98">
        <v>429</v>
      </c>
      <c r="H257" s="98">
        <v>4.8</v>
      </c>
    </row>
    <row r="258" spans="1:8" x14ac:dyDescent="0.2">
      <c r="A258" s="2" t="s">
        <v>571</v>
      </c>
      <c r="B258" s="5">
        <v>501.1</v>
      </c>
      <c r="C258" s="5">
        <v>5.4</v>
      </c>
      <c r="F258" s="116" t="s">
        <v>941</v>
      </c>
      <c r="G258" s="98">
        <v>504.1</v>
      </c>
      <c r="H258" s="98">
        <v>9.5</v>
      </c>
    </row>
    <row r="259" spans="1:8" x14ac:dyDescent="0.2">
      <c r="A259" s="2" t="s">
        <v>573</v>
      </c>
      <c r="B259" s="5">
        <v>612.5</v>
      </c>
      <c r="C259" s="5">
        <v>3.4</v>
      </c>
      <c r="F259" s="116" t="s">
        <v>948</v>
      </c>
      <c r="G259" s="98">
        <v>385.5</v>
      </c>
      <c r="H259" s="98">
        <v>7</v>
      </c>
    </row>
    <row r="260" spans="1:8" x14ac:dyDescent="0.2">
      <c r="A260" s="2" t="s">
        <v>575</v>
      </c>
      <c r="B260" s="5">
        <v>458.2</v>
      </c>
      <c r="C260" s="5">
        <v>2</v>
      </c>
      <c r="F260" s="116" t="s">
        <v>1001</v>
      </c>
      <c r="G260" s="98">
        <v>446.9</v>
      </c>
      <c r="H260" s="98">
        <v>7.4</v>
      </c>
    </row>
    <row r="261" spans="1:8" x14ac:dyDescent="0.2">
      <c r="A261" s="2" t="s">
        <v>576</v>
      </c>
      <c r="B261" s="5">
        <v>514.6</v>
      </c>
      <c r="C261" s="5">
        <v>6.4</v>
      </c>
      <c r="F261" s="116" t="s">
        <v>1100</v>
      </c>
      <c r="G261" s="98">
        <v>438.3</v>
      </c>
      <c r="H261" s="98">
        <v>7.3</v>
      </c>
    </row>
    <row r="262" spans="1:8" x14ac:dyDescent="0.2">
      <c r="A262" s="2" t="s">
        <v>578</v>
      </c>
      <c r="B262" s="5">
        <v>412.8</v>
      </c>
      <c r="C262" s="5">
        <v>6.3</v>
      </c>
      <c r="F262" s="116" t="s">
        <v>1132</v>
      </c>
      <c r="G262" s="98">
        <v>370.3</v>
      </c>
      <c r="H262" s="98">
        <v>8.5</v>
      </c>
    </row>
    <row r="263" spans="1:8" x14ac:dyDescent="0.2">
      <c r="A263" s="2" t="s">
        <v>580</v>
      </c>
      <c r="B263" s="5">
        <v>374.2</v>
      </c>
      <c r="C263" s="5">
        <v>4.3</v>
      </c>
      <c r="F263" s="116" t="s">
        <v>811</v>
      </c>
      <c r="G263" s="98">
        <v>474.3</v>
      </c>
      <c r="H263" s="98">
        <v>4.8</v>
      </c>
    </row>
    <row r="264" spans="1:8" x14ac:dyDescent="0.2">
      <c r="A264" s="2" t="s">
        <v>582</v>
      </c>
      <c r="B264" s="5">
        <v>385</v>
      </c>
      <c r="C264" s="5">
        <v>7</v>
      </c>
      <c r="F264" s="116" t="s">
        <v>828</v>
      </c>
      <c r="G264" s="98">
        <v>498.1</v>
      </c>
      <c r="H264" s="98">
        <v>2.8</v>
      </c>
    </row>
    <row r="265" spans="1:8" x14ac:dyDescent="0.2">
      <c r="A265" s="2" t="s">
        <v>583</v>
      </c>
      <c r="B265" s="5">
        <v>421.6</v>
      </c>
      <c r="C265" s="5">
        <v>11</v>
      </c>
      <c r="F265" s="116" t="s">
        <v>969</v>
      </c>
      <c r="G265" s="98">
        <v>417.3</v>
      </c>
      <c r="H265" s="98">
        <v>5.6</v>
      </c>
    </row>
    <row r="266" spans="1:8" x14ac:dyDescent="0.2">
      <c r="A266" s="2" t="s">
        <v>585</v>
      </c>
      <c r="B266" s="5">
        <v>441.8</v>
      </c>
      <c r="C266" s="5">
        <v>4.5999999999999996</v>
      </c>
      <c r="F266" s="116" t="s">
        <v>1017</v>
      </c>
      <c r="G266" s="98">
        <v>432.2</v>
      </c>
      <c r="H266" s="98">
        <v>6.5</v>
      </c>
    </row>
    <row r="267" spans="1:8" x14ac:dyDescent="0.2">
      <c r="A267" s="2" t="s">
        <v>586</v>
      </c>
      <c r="B267" s="5">
        <v>369.6</v>
      </c>
      <c r="C267" s="5">
        <v>7.4</v>
      </c>
      <c r="F267" s="116" t="s">
        <v>1119</v>
      </c>
      <c r="G267" s="98">
        <v>417.7</v>
      </c>
      <c r="H267" s="98">
        <v>3.8</v>
      </c>
    </row>
    <row r="268" spans="1:8" x14ac:dyDescent="0.2">
      <c r="A268" s="2" t="s">
        <v>588</v>
      </c>
      <c r="B268" s="5">
        <v>472.3</v>
      </c>
      <c r="C268" s="5">
        <v>4.9000000000000004</v>
      </c>
      <c r="F268" s="116" t="s">
        <v>708</v>
      </c>
      <c r="G268" s="98">
        <v>450.4</v>
      </c>
      <c r="H268" s="98">
        <v>4.2</v>
      </c>
    </row>
    <row r="269" spans="1:8" x14ac:dyDescent="0.2">
      <c r="A269" s="2" t="s">
        <v>590</v>
      </c>
      <c r="B269" s="5">
        <v>573.70000000000005</v>
      </c>
      <c r="C269" s="5">
        <v>4.2</v>
      </c>
      <c r="F269" s="116" t="s">
        <v>805</v>
      </c>
      <c r="G269" s="98">
        <v>451.1</v>
      </c>
      <c r="H269" s="98">
        <v>4</v>
      </c>
    </row>
    <row r="270" spans="1:8" x14ac:dyDescent="0.2">
      <c r="A270" s="2" t="s">
        <v>592</v>
      </c>
      <c r="B270" s="5">
        <v>422.5</v>
      </c>
      <c r="C270" s="5">
        <v>2.7</v>
      </c>
      <c r="F270" s="116" t="s">
        <v>879</v>
      </c>
      <c r="G270" s="98">
        <v>477.5</v>
      </c>
      <c r="H270" s="98">
        <v>6.6</v>
      </c>
    </row>
    <row r="271" spans="1:8" x14ac:dyDescent="0.2">
      <c r="A271" s="2" t="s">
        <v>593</v>
      </c>
      <c r="B271" s="5">
        <v>533.70000000000005</v>
      </c>
      <c r="C271" s="5">
        <v>6.1</v>
      </c>
      <c r="F271" s="116" t="s">
        <v>885</v>
      </c>
      <c r="G271" s="98">
        <v>496.3</v>
      </c>
      <c r="H271" s="98">
        <v>4.9000000000000004</v>
      </c>
    </row>
    <row r="272" spans="1:8" x14ac:dyDescent="0.2">
      <c r="A272" s="2" t="s">
        <v>594</v>
      </c>
      <c r="B272" s="5">
        <v>426.5</v>
      </c>
      <c r="C272" s="5">
        <v>6.8</v>
      </c>
      <c r="F272" s="116" t="s">
        <v>1135</v>
      </c>
      <c r="G272" s="98">
        <v>482.9</v>
      </c>
      <c r="H272" s="98">
        <v>4.2</v>
      </c>
    </row>
    <row r="273" spans="1:8" x14ac:dyDescent="0.2">
      <c r="A273" s="2" t="s">
        <v>596</v>
      </c>
      <c r="B273" s="5">
        <v>493.6</v>
      </c>
      <c r="C273" s="5">
        <v>3.9</v>
      </c>
      <c r="F273" s="116" t="s">
        <v>661</v>
      </c>
      <c r="G273" s="98">
        <v>439.2</v>
      </c>
      <c r="H273" s="98">
        <v>7.4</v>
      </c>
    </row>
    <row r="274" spans="1:8" x14ac:dyDescent="0.2">
      <c r="A274" s="2" t="s">
        <v>597</v>
      </c>
      <c r="B274" s="5">
        <v>708.1</v>
      </c>
      <c r="C274" s="5">
        <v>8.6999999999999993</v>
      </c>
      <c r="F274" s="116" t="s">
        <v>757</v>
      </c>
      <c r="G274" s="98">
        <v>468.9</v>
      </c>
      <c r="H274" s="98">
        <v>8.5</v>
      </c>
    </row>
    <row r="275" spans="1:8" x14ac:dyDescent="0.2">
      <c r="A275" s="2" t="s">
        <v>599</v>
      </c>
      <c r="B275" s="5">
        <v>465.3</v>
      </c>
      <c r="C275" s="5">
        <v>5.8</v>
      </c>
      <c r="F275" s="116" t="s">
        <v>765</v>
      </c>
      <c r="G275" s="98">
        <v>450.4</v>
      </c>
      <c r="H275" s="98">
        <v>4.7</v>
      </c>
    </row>
    <row r="276" spans="1:8" x14ac:dyDescent="0.2">
      <c r="A276" s="2" t="s">
        <v>601</v>
      </c>
      <c r="B276" s="5">
        <v>526.9</v>
      </c>
      <c r="C276" s="5">
        <v>4.2</v>
      </c>
      <c r="F276" s="116" t="s">
        <v>944</v>
      </c>
      <c r="G276" s="98">
        <v>448</v>
      </c>
      <c r="H276" s="98">
        <v>12</v>
      </c>
    </row>
    <row r="277" spans="1:8" x14ac:dyDescent="0.2">
      <c r="A277" s="2" t="s">
        <v>603</v>
      </c>
      <c r="B277" s="5">
        <v>483.8</v>
      </c>
      <c r="C277" s="5">
        <v>2.8</v>
      </c>
      <c r="F277" s="116" t="s">
        <v>958</v>
      </c>
      <c r="G277" s="98">
        <v>388.4</v>
      </c>
      <c r="H277" s="98">
        <v>9.3000000000000007</v>
      </c>
    </row>
    <row r="278" spans="1:8" x14ac:dyDescent="0.2">
      <c r="A278" s="2" t="s">
        <v>604</v>
      </c>
      <c r="B278" s="5">
        <v>514.79999999999995</v>
      </c>
      <c r="C278" s="5">
        <v>5.0999999999999996</v>
      </c>
      <c r="F278" s="116" t="s">
        <v>963</v>
      </c>
      <c r="G278" s="98">
        <v>459.3</v>
      </c>
      <c r="H278" s="98">
        <v>8.1</v>
      </c>
    </row>
    <row r="279" spans="1:8" x14ac:dyDescent="0.2">
      <c r="A279" s="2" t="s">
        <v>606</v>
      </c>
      <c r="B279" s="5">
        <v>656.7</v>
      </c>
      <c r="C279" s="5">
        <v>3.1</v>
      </c>
      <c r="F279" s="116" t="s">
        <v>970</v>
      </c>
      <c r="G279" s="98">
        <v>486.6</v>
      </c>
      <c r="H279" s="98">
        <v>6.2</v>
      </c>
    </row>
    <row r="280" spans="1:8" x14ac:dyDescent="0.2">
      <c r="A280" s="2" t="s">
        <v>607</v>
      </c>
      <c r="B280" s="5">
        <v>561.9</v>
      </c>
      <c r="C280" s="5">
        <v>7.6</v>
      </c>
      <c r="F280" s="116" t="s">
        <v>563</v>
      </c>
      <c r="G280" s="98">
        <v>437.6</v>
      </c>
      <c r="H280" s="98">
        <v>5.4</v>
      </c>
    </row>
    <row r="281" spans="1:8" x14ac:dyDescent="0.2">
      <c r="A281" s="2" t="s">
        <v>608</v>
      </c>
      <c r="B281" s="5">
        <v>544.70000000000005</v>
      </c>
      <c r="C281" s="5">
        <v>5.5</v>
      </c>
      <c r="F281" s="116" t="s">
        <v>679</v>
      </c>
      <c r="G281" s="98">
        <v>472.4</v>
      </c>
      <c r="H281" s="98">
        <v>3.2</v>
      </c>
    </row>
    <row r="282" spans="1:8" x14ac:dyDescent="0.2">
      <c r="A282" s="2" t="s">
        <v>609</v>
      </c>
      <c r="B282" s="5">
        <v>517.4</v>
      </c>
      <c r="C282" s="5">
        <v>5.4</v>
      </c>
      <c r="F282" s="116" t="s">
        <v>951</v>
      </c>
      <c r="G282" s="98">
        <v>453.8</v>
      </c>
      <c r="H282" s="98">
        <v>4.7</v>
      </c>
    </row>
    <row r="283" spans="1:8" x14ac:dyDescent="0.2">
      <c r="A283" s="2" t="s">
        <v>611</v>
      </c>
      <c r="B283" s="5">
        <v>430.7</v>
      </c>
      <c r="C283" s="5">
        <v>7.3</v>
      </c>
      <c r="F283" s="116" t="s">
        <v>973</v>
      </c>
      <c r="G283" s="98">
        <v>474.5</v>
      </c>
      <c r="H283" s="98">
        <v>2.5</v>
      </c>
    </row>
    <row r="284" spans="1:8" x14ac:dyDescent="0.2">
      <c r="A284" s="2" t="s">
        <v>613</v>
      </c>
      <c r="B284" s="5">
        <v>502.5</v>
      </c>
      <c r="C284" s="5">
        <v>3.5</v>
      </c>
      <c r="F284" s="116" t="s">
        <v>592</v>
      </c>
      <c r="G284" s="98">
        <v>430.6</v>
      </c>
      <c r="H284" s="98">
        <v>3.2</v>
      </c>
    </row>
    <row r="285" spans="1:8" x14ac:dyDescent="0.2">
      <c r="A285" s="2" t="s">
        <v>615</v>
      </c>
      <c r="B285" s="5">
        <v>460</v>
      </c>
      <c r="C285" s="5">
        <v>5</v>
      </c>
      <c r="F285" s="116" t="s">
        <v>617</v>
      </c>
      <c r="G285" s="98">
        <v>444.6</v>
      </c>
      <c r="H285" s="98">
        <v>3.6</v>
      </c>
    </row>
    <row r="286" spans="1:8" x14ac:dyDescent="0.2">
      <c r="A286" s="2" t="s">
        <v>617</v>
      </c>
      <c r="B286" s="5">
        <v>462.5</v>
      </c>
      <c r="C286" s="5">
        <v>4.9000000000000004</v>
      </c>
      <c r="F286" s="116" t="s">
        <v>809</v>
      </c>
      <c r="G286" s="98">
        <v>440.5</v>
      </c>
      <c r="H286" s="98">
        <v>3.7</v>
      </c>
    </row>
    <row r="287" spans="1:8" x14ac:dyDescent="0.2">
      <c r="A287" s="2" t="s">
        <v>618</v>
      </c>
      <c r="B287" s="5">
        <v>574.4</v>
      </c>
      <c r="C287" s="5">
        <v>6.5</v>
      </c>
      <c r="F287" s="116" t="s">
        <v>817</v>
      </c>
      <c r="G287" s="98">
        <v>490.3</v>
      </c>
      <c r="H287" s="98">
        <v>2.1</v>
      </c>
    </row>
    <row r="288" spans="1:8" x14ac:dyDescent="0.2">
      <c r="A288" s="2" t="s">
        <v>621</v>
      </c>
      <c r="B288" s="5">
        <v>690.5</v>
      </c>
      <c r="C288" s="5">
        <v>5.3</v>
      </c>
      <c r="F288" s="116" t="s">
        <v>1076</v>
      </c>
      <c r="G288" s="98">
        <v>476.2</v>
      </c>
      <c r="H288" s="98">
        <v>3.4</v>
      </c>
    </row>
    <row r="289" spans="1:8" x14ac:dyDescent="0.2">
      <c r="A289" s="2" t="s">
        <v>622</v>
      </c>
      <c r="B289" s="5">
        <v>469.6</v>
      </c>
      <c r="C289" s="5">
        <v>6.7</v>
      </c>
      <c r="F289" s="116" t="s">
        <v>674</v>
      </c>
      <c r="G289" s="98">
        <v>620.20000000000005</v>
      </c>
      <c r="H289" s="98">
        <v>4.2</v>
      </c>
    </row>
    <row r="290" spans="1:8" x14ac:dyDescent="0.2">
      <c r="A290" s="2" t="s">
        <v>623</v>
      </c>
      <c r="B290" s="5">
        <v>560.20000000000005</v>
      </c>
      <c r="C290" s="5">
        <v>7</v>
      </c>
      <c r="F290" s="116" t="s">
        <v>819</v>
      </c>
      <c r="G290" s="98">
        <v>465.7</v>
      </c>
      <c r="H290" s="98">
        <v>3</v>
      </c>
    </row>
    <row r="291" spans="1:8" x14ac:dyDescent="0.2">
      <c r="A291" s="2" t="s">
        <v>625</v>
      </c>
      <c r="B291" s="5">
        <v>506.4</v>
      </c>
      <c r="C291" s="5">
        <v>3.8</v>
      </c>
      <c r="F291" s="116" t="s">
        <v>902</v>
      </c>
      <c r="G291" s="98">
        <v>455.9</v>
      </c>
      <c r="H291" s="98">
        <v>2.9</v>
      </c>
    </row>
    <row r="292" spans="1:8" x14ac:dyDescent="0.2">
      <c r="A292" s="2" t="s">
        <v>626</v>
      </c>
      <c r="B292" s="5">
        <v>417.8</v>
      </c>
      <c r="C292" s="5">
        <v>6.3</v>
      </c>
      <c r="F292" s="116" t="s">
        <v>957</v>
      </c>
      <c r="G292" s="98">
        <v>453.9</v>
      </c>
      <c r="H292" s="98">
        <v>15</v>
      </c>
    </row>
    <row r="293" spans="1:8" x14ac:dyDescent="0.2">
      <c r="A293" s="2" t="s">
        <v>628</v>
      </c>
      <c r="B293" s="5">
        <v>429.4</v>
      </c>
      <c r="C293" s="5">
        <v>5.8</v>
      </c>
      <c r="F293" s="116" t="s">
        <v>546</v>
      </c>
      <c r="G293" s="98">
        <v>479.1</v>
      </c>
      <c r="H293" s="98">
        <v>6.6</v>
      </c>
    </row>
    <row r="294" spans="1:8" x14ac:dyDescent="0.2">
      <c r="A294" s="2" t="s">
        <v>629</v>
      </c>
      <c r="B294" s="5">
        <v>524.20000000000005</v>
      </c>
      <c r="C294" s="5">
        <v>7.4</v>
      </c>
      <c r="F294" s="116" t="s">
        <v>583</v>
      </c>
      <c r="G294" s="98">
        <v>423.3</v>
      </c>
      <c r="H294" s="98">
        <v>7.3</v>
      </c>
    </row>
    <row r="295" spans="1:8" x14ac:dyDescent="0.2">
      <c r="A295" s="2" t="s">
        <v>631</v>
      </c>
      <c r="B295" s="5">
        <v>560</v>
      </c>
      <c r="C295" s="5">
        <v>5</v>
      </c>
      <c r="F295" s="116" t="s">
        <v>640</v>
      </c>
      <c r="G295" s="98">
        <v>446.4</v>
      </c>
      <c r="H295" s="98">
        <v>6.1</v>
      </c>
    </row>
    <row r="296" spans="1:8" x14ac:dyDescent="0.2">
      <c r="A296" s="2" t="s">
        <v>633</v>
      </c>
      <c r="B296" s="5">
        <v>426</v>
      </c>
      <c r="C296" s="5">
        <v>6.1</v>
      </c>
      <c r="F296" s="116" t="s">
        <v>676</v>
      </c>
      <c r="G296" s="98">
        <v>433.9</v>
      </c>
      <c r="H296" s="98">
        <v>8.6</v>
      </c>
    </row>
    <row r="297" spans="1:8" x14ac:dyDescent="0.2">
      <c r="A297" s="2" t="s">
        <v>634</v>
      </c>
      <c r="B297" s="5">
        <v>483.6</v>
      </c>
      <c r="C297" s="5">
        <v>4.3</v>
      </c>
      <c r="F297" s="116" t="s">
        <v>723</v>
      </c>
      <c r="G297" s="98">
        <v>443.4</v>
      </c>
      <c r="H297" s="98">
        <v>9.1999999999999993</v>
      </c>
    </row>
    <row r="298" spans="1:8" x14ac:dyDescent="0.2">
      <c r="A298" s="2" t="s">
        <v>635</v>
      </c>
      <c r="B298" s="5">
        <v>602.9</v>
      </c>
      <c r="C298" s="5">
        <v>5.2</v>
      </c>
      <c r="F298" s="116" t="s">
        <v>779</v>
      </c>
      <c r="G298" s="98">
        <v>469.4</v>
      </c>
      <c r="H298" s="98">
        <v>7.2</v>
      </c>
    </row>
    <row r="299" spans="1:8" x14ac:dyDescent="0.2">
      <c r="A299" s="2" t="s">
        <v>636</v>
      </c>
      <c r="B299" s="5">
        <v>538.79999999999995</v>
      </c>
      <c r="C299" s="5">
        <v>6.6</v>
      </c>
      <c r="F299" s="116" t="s">
        <v>877</v>
      </c>
      <c r="G299" s="98">
        <v>457.6</v>
      </c>
      <c r="H299" s="98">
        <v>7.2</v>
      </c>
    </row>
    <row r="300" spans="1:8" x14ac:dyDescent="0.2">
      <c r="A300" s="2" t="s">
        <v>637</v>
      </c>
      <c r="B300" s="5">
        <v>519.20000000000005</v>
      </c>
      <c r="C300" s="5">
        <v>5</v>
      </c>
      <c r="F300" s="116" t="s">
        <v>988</v>
      </c>
      <c r="G300" s="98">
        <v>480.8</v>
      </c>
      <c r="H300" s="98">
        <v>8.1</v>
      </c>
    </row>
    <row r="301" spans="1:8" x14ac:dyDescent="0.2">
      <c r="A301" s="2" t="s">
        <v>639</v>
      </c>
      <c r="B301" s="5">
        <v>512.79999999999995</v>
      </c>
      <c r="C301" s="5">
        <v>4.9000000000000004</v>
      </c>
      <c r="F301" s="116" t="s">
        <v>576</v>
      </c>
      <c r="G301" s="98">
        <v>499.6</v>
      </c>
      <c r="H301" s="98">
        <v>5.6</v>
      </c>
    </row>
    <row r="302" spans="1:8" x14ac:dyDescent="0.2">
      <c r="A302" s="2" t="s">
        <v>1140</v>
      </c>
      <c r="B302" s="5">
        <v>498.6</v>
      </c>
      <c r="C302" s="5">
        <v>4.5</v>
      </c>
      <c r="F302" s="116" t="s">
        <v>634</v>
      </c>
      <c r="G302" s="98">
        <v>488</v>
      </c>
      <c r="H302" s="98">
        <v>5.9</v>
      </c>
    </row>
    <row r="303" spans="1:8" x14ac:dyDescent="0.2">
      <c r="A303" s="2" t="s">
        <v>640</v>
      </c>
      <c r="B303" s="5">
        <v>446.4</v>
      </c>
      <c r="C303" s="5">
        <v>5.2</v>
      </c>
      <c r="F303" s="116" t="s">
        <v>761</v>
      </c>
      <c r="G303" s="98">
        <v>461.1</v>
      </c>
      <c r="H303" s="98">
        <v>8.3000000000000007</v>
      </c>
    </row>
    <row r="304" spans="1:8" x14ac:dyDescent="0.2">
      <c r="A304" s="2" t="s">
        <v>641</v>
      </c>
      <c r="B304" s="5">
        <v>519.20000000000005</v>
      </c>
      <c r="C304" s="5">
        <v>7.1</v>
      </c>
      <c r="F304" s="116" t="s">
        <v>784</v>
      </c>
      <c r="G304" s="98">
        <v>469.7</v>
      </c>
      <c r="H304" s="98">
        <v>7.4</v>
      </c>
    </row>
    <row r="305" spans="1:8" x14ac:dyDescent="0.2">
      <c r="A305" s="2" t="s">
        <v>642</v>
      </c>
      <c r="B305" s="5">
        <v>727.9</v>
      </c>
      <c r="C305" s="5">
        <v>8.4</v>
      </c>
      <c r="F305" s="116" t="s">
        <v>840</v>
      </c>
      <c r="G305" s="98">
        <v>446.2</v>
      </c>
      <c r="H305" s="98">
        <v>8</v>
      </c>
    </row>
    <row r="306" spans="1:8" x14ac:dyDescent="0.2">
      <c r="A306" s="2" t="s">
        <v>643</v>
      </c>
      <c r="B306" s="5">
        <v>477.7</v>
      </c>
      <c r="C306" s="5">
        <v>6.1</v>
      </c>
      <c r="F306" s="116" t="s">
        <v>893</v>
      </c>
      <c r="G306" s="98">
        <v>480</v>
      </c>
      <c r="H306" s="98">
        <v>5.8</v>
      </c>
    </row>
    <row r="307" spans="1:8" x14ac:dyDescent="0.2">
      <c r="A307" s="2" t="s">
        <v>644</v>
      </c>
      <c r="B307" s="5">
        <v>474.5</v>
      </c>
      <c r="C307" s="5">
        <v>14</v>
      </c>
      <c r="F307" s="116" t="s">
        <v>905</v>
      </c>
      <c r="G307" s="98">
        <v>390.7</v>
      </c>
      <c r="H307" s="98">
        <v>9.6999999999999993</v>
      </c>
    </row>
    <row r="308" spans="1:8" x14ac:dyDescent="0.2">
      <c r="A308" s="2" t="s">
        <v>646</v>
      </c>
      <c r="B308" s="5">
        <v>1002.1</v>
      </c>
      <c r="C308" s="5">
        <v>20</v>
      </c>
      <c r="F308" s="116" t="s">
        <v>586</v>
      </c>
      <c r="G308" s="98">
        <v>411</v>
      </c>
      <c r="H308" s="98">
        <v>7.6</v>
      </c>
    </row>
    <row r="309" spans="1:8" x14ac:dyDescent="0.2">
      <c r="A309" s="2" t="s">
        <v>648</v>
      </c>
      <c r="B309" s="5">
        <v>464.5</v>
      </c>
      <c r="C309" s="5">
        <v>7.9</v>
      </c>
      <c r="F309" s="116" t="s">
        <v>700</v>
      </c>
      <c r="G309" s="98">
        <v>402.3</v>
      </c>
      <c r="H309" s="98">
        <v>7</v>
      </c>
    </row>
    <row r="310" spans="1:8" x14ac:dyDescent="0.2">
      <c r="A310" s="2" t="s">
        <v>649</v>
      </c>
      <c r="B310" s="5">
        <v>530.20000000000005</v>
      </c>
      <c r="C310" s="5">
        <v>5.3</v>
      </c>
      <c r="F310" s="116" t="s">
        <v>825</v>
      </c>
      <c r="G310" s="98">
        <v>452.9</v>
      </c>
      <c r="H310" s="98">
        <v>5.0999999999999996</v>
      </c>
    </row>
    <row r="311" spans="1:8" x14ac:dyDescent="0.2">
      <c r="A311" s="2" t="s">
        <v>651</v>
      </c>
      <c r="B311" s="5">
        <v>427</v>
      </c>
      <c r="C311" s="5">
        <v>7.9</v>
      </c>
      <c r="F311" s="116" t="s">
        <v>881</v>
      </c>
      <c r="G311" s="98">
        <v>411.6</v>
      </c>
      <c r="H311" s="98">
        <v>8.9</v>
      </c>
    </row>
    <row r="312" spans="1:8" x14ac:dyDescent="0.2">
      <c r="A312" s="2" t="s">
        <v>652</v>
      </c>
      <c r="B312" s="5">
        <v>400.5</v>
      </c>
      <c r="C312" s="5">
        <v>13</v>
      </c>
      <c r="F312" s="116" t="s">
        <v>993</v>
      </c>
      <c r="G312" s="98">
        <v>419.3</v>
      </c>
      <c r="H312" s="98">
        <v>4.9000000000000004</v>
      </c>
    </row>
    <row r="313" spans="1:8" x14ac:dyDescent="0.2">
      <c r="A313" s="2" t="s">
        <v>653</v>
      </c>
      <c r="B313" s="5">
        <v>410.7</v>
      </c>
      <c r="C313" s="5">
        <v>7.3</v>
      </c>
      <c r="F313" s="116" t="s">
        <v>994</v>
      </c>
      <c r="G313" s="98">
        <v>402.2</v>
      </c>
      <c r="H313" s="98">
        <v>7.3</v>
      </c>
    </row>
    <row r="314" spans="1:8" x14ac:dyDescent="0.2">
      <c r="A314" s="2" t="s">
        <v>655</v>
      </c>
      <c r="B314" s="5">
        <v>424.5</v>
      </c>
      <c r="C314" s="5">
        <v>3</v>
      </c>
      <c r="F314" s="116" t="s">
        <v>1101</v>
      </c>
      <c r="G314" s="98">
        <v>436</v>
      </c>
      <c r="H314" s="98">
        <v>7.8</v>
      </c>
    </row>
    <row r="315" spans="1:8" x14ac:dyDescent="0.2">
      <c r="A315" s="2" t="s">
        <v>656</v>
      </c>
      <c r="B315" s="5">
        <v>474.3</v>
      </c>
      <c r="C315" s="5">
        <v>9.5</v>
      </c>
      <c r="F315" s="116" t="s">
        <v>653</v>
      </c>
      <c r="G315" s="98">
        <v>425.7</v>
      </c>
      <c r="H315" s="98">
        <v>7.8</v>
      </c>
    </row>
    <row r="316" spans="1:8" x14ac:dyDescent="0.2">
      <c r="A316" s="2" t="s">
        <v>658</v>
      </c>
      <c r="B316" s="5">
        <v>440.3</v>
      </c>
      <c r="C316" s="5">
        <v>2.4</v>
      </c>
      <c r="F316" s="116" t="s">
        <v>670</v>
      </c>
      <c r="G316" s="98">
        <v>497.1</v>
      </c>
      <c r="H316" s="98">
        <v>6.3</v>
      </c>
    </row>
    <row r="317" spans="1:8" x14ac:dyDescent="0.2">
      <c r="A317" s="2" t="s">
        <v>660</v>
      </c>
      <c r="B317" s="5">
        <v>454.8</v>
      </c>
      <c r="C317" s="5">
        <v>4.0999999999999996</v>
      </c>
      <c r="F317" s="116" t="s">
        <v>704</v>
      </c>
      <c r="G317" s="98">
        <v>416.3</v>
      </c>
      <c r="H317" s="98">
        <v>9.3000000000000007</v>
      </c>
    </row>
    <row r="318" spans="1:8" x14ac:dyDescent="0.2">
      <c r="A318" s="2" t="s">
        <v>661</v>
      </c>
      <c r="B318" s="5">
        <v>480.7</v>
      </c>
      <c r="C318" s="5">
        <v>12</v>
      </c>
      <c r="F318" s="116" t="s">
        <v>802</v>
      </c>
      <c r="G318" s="98">
        <v>443.5</v>
      </c>
      <c r="H318" s="98">
        <v>6.7</v>
      </c>
    </row>
    <row r="319" spans="1:8" x14ac:dyDescent="0.2">
      <c r="A319" s="2" t="s">
        <v>662</v>
      </c>
      <c r="B319" s="5">
        <v>499.3</v>
      </c>
      <c r="C319" s="5">
        <v>6.1</v>
      </c>
      <c r="F319" s="116" t="s">
        <v>895</v>
      </c>
      <c r="G319" s="98">
        <v>469.5</v>
      </c>
      <c r="H319" s="98">
        <v>3.8</v>
      </c>
    </row>
    <row r="320" spans="1:8" x14ac:dyDescent="0.2">
      <c r="A320" s="2" t="s">
        <v>664</v>
      </c>
      <c r="B320" s="5">
        <v>574.9</v>
      </c>
      <c r="C320" s="5">
        <v>3.4</v>
      </c>
      <c r="F320" s="116" t="s">
        <v>999</v>
      </c>
      <c r="G320" s="98">
        <v>482.4</v>
      </c>
      <c r="H320" s="98">
        <v>9.3000000000000007</v>
      </c>
    </row>
    <row r="321" spans="1:8" x14ac:dyDescent="0.2">
      <c r="A321" s="2" t="s">
        <v>666</v>
      </c>
      <c r="B321" s="5">
        <v>589.1</v>
      </c>
      <c r="C321" s="5">
        <v>6.5</v>
      </c>
      <c r="F321" s="116" t="s">
        <v>1092</v>
      </c>
      <c r="G321" s="98">
        <v>429.6</v>
      </c>
      <c r="H321" s="98">
        <v>9.3000000000000007</v>
      </c>
    </row>
    <row r="322" spans="1:8" x14ac:dyDescent="0.2">
      <c r="A322" s="2" t="s">
        <v>668</v>
      </c>
      <c r="B322" s="5">
        <v>429.8</v>
      </c>
      <c r="C322" s="5">
        <v>8</v>
      </c>
      <c r="F322" s="116" t="s">
        <v>554</v>
      </c>
      <c r="G322" s="98">
        <v>451.9</v>
      </c>
      <c r="H322" s="98">
        <v>4.5999999999999996</v>
      </c>
    </row>
    <row r="323" spans="1:8" x14ac:dyDescent="0.2">
      <c r="A323" s="2" t="s">
        <v>669</v>
      </c>
      <c r="B323" s="5">
        <v>593</v>
      </c>
      <c r="C323" s="5">
        <v>4.2</v>
      </c>
      <c r="F323" s="116" t="s">
        <v>567</v>
      </c>
      <c r="G323" s="98">
        <v>440.1</v>
      </c>
      <c r="H323" s="98">
        <v>5</v>
      </c>
    </row>
    <row r="324" spans="1:8" x14ac:dyDescent="0.2">
      <c r="A324" s="2" t="s">
        <v>670</v>
      </c>
      <c r="B324" s="5">
        <v>547.29999999999995</v>
      </c>
      <c r="C324" s="5">
        <v>11</v>
      </c>
      <c r="F324" s="116" t="s">
        <v>609</v>
      </c>
      <c r="G324" s="98">
        <v>447.1</v>
      </c>
      <c r="H324" s="98">
        <v>7</v>
      </c>
    </row>
    <row r="325" spans="1:8" x14ac:dyDescent="0.2">
      <c r="A325" s="2" t="s">
        <v>672</v>
      </c>
      <c r="B325" s="5">
        <v>436.2</v>
      </c>
      <c r="C325" s="5">
        <v>7.2</v>
      </c>
      <c r="F325" s="116" t="s">
        <v>739</v>
      </c>
      <c r="G325" s="98">
        <v>410.8</v>
      </c>
      <c r="H325" s="98">
        <v>9.4</v>
      </c>
    </row>
    <row r="326" spans="1:8" x14ac:dyDescent="0.2">
      <c r="A326" s="2" t="s">
        <v>674</v>
      </c>
      <c r="B326" s="5">
        <v>506.7</v>
      </c>
      <c r="C326" s="5">
        <v>4.5</v>
      </c>
      <c r="F326" s="116" t="s">
        <v>837</v>
      </c>
      <c r="G326" s="98">
        <v>402.5</v>
      </c>
      <c r="H326" s="98">
        <v>6.9</v>
      </c>
    </row>
    <row r="327" spans="1:8" x14ac:dyDescent="0.2">
      <c r="A327" s="2" t="s">
        <v>676</v>
      </c>
      <c r="B327" s="5">
        <v>523.5</v>
      </c>
      <c r="C327" s="5">
        <v>10</v>
      </c>
      <c r="F327" s="116" t="s">
        <v>863</v>
      </c>
      <c r="G327" s="98">
        <v>440.8</v>
      </c>
      <c r="H327" s="98">
        <v>8.5</v>
      </c>
    </row>
    <row r="328" spans="1:8" x14ac:dyDescent="0.2">
      <c r="A328" s="2" t="s">
        <v>679</v>
      </c>
      <c r="B328" s="5">
        <v>463.8</v>
      </c>
      <c r="C328" s="5">
        <v>4.0999999999999996</v>
      </c>
      <c r="F328" s="116" t="s">
        <v>954</v>
      </c>
      <c r="G328" s="98">
        <v>471.9</v>
      </c>
      <c r="H328" s="98">
        <v>8.4</v>
      </c>
    </row>
    <row r="329" spans="1:8" x14ac:dyDescent="0.2">
      <c r="A329" s="2" t="s">
        <v>681</v>
      </c>
      <c r="B329" s="5">
        <v>510.4</v>
      </c>
      <c r="C329" s="5">
        <v>6.6</v>
      </c>
      <c r="F329" s="116" t="s">
        <v>776</v>
      </c>
      <c r="G329" s="98">
        <v>385.1</v>
      </c>
      <c r="H329" s="98">
        <v>4.9000000000000004</v>
      </c>
    </row>
    <row r="330" spans="1:8" x14ac:dyDescent="0.2">
      <c r="A330" s="2" t="s">
        <v>683</v>
      </c>
      <c r="B330" s="5">
        <v>455.8</v>
      </c>
      <c r="C330" s="5">
        <v>3.6</v>
      </c>
      <c r="F330" s="116" t="s">
        <v>978</v>
      </c>
      <c r="G330" s="98">
        <v>434.6</v>
      </c>
      <c r="H330" s="98">
        <v>4.3</v>
      </c>
    </row>
    <row r="331" spans="1:8" x14ac:dyDescent="0.2">
      <c r="A331" s="2" t="s">
        <v>685</v>
      </c>
      <c r="B331" s="5">
        <v>444.4</v>
      </c>
      <c r="C331" s="5">
        <v>6.8</v>
      </c>
      <c r="F331" s="116" t="s">
        <v>1029</v>
      </c>
      <c r="G331" s="98">
        <v>445.9</v>
      </c>
      <c r="H331" s="98">
        <v>4.3</v>
      </c>
    </row>
    <row r="332" spans="1:8" x14ac:dyDescent="0.2">
      <c r="A332" s="2" t="s">
        <v>687</v>
      </c>
      <c r="B332" s="5">
        <v>454.3</v>
      </c>
      <c r="C332" s="5">
        <v>5.5</v>
      </c>
      <c r="F332" s="116" t="s">
        <v>1052</v>
      </c>
      <c r="G332" s="98">
        <v>459.4</v>
      </c>
      <c r="H332" s="98">
        <v>4.7</v>
      </c>
    </row>
    <row r="333" spans="1:8" x14ac:dyDescent="0.2">
      <c r="A333" s="2" t="s">
        <v>689</v>
      </c>
      <c r="B333" s="5">
        <v>574.9</v>
      </c>
      <c r="C333" s="5">
        <v>3.2</v>
      </c>
      <c r="F333" s="116" t="s">
        <v>622</v>
      </c>
      <c r="G333" s="98">
        <v>441.7</v>
      </c>
      <c r="H333" s="98">
        <v>6.4</v>
      </c>
    </row>
    <row r="334" spans="1:8" x14ac:dyDescent="0.2">
      <c r="A334" s="2" t="s">
        <v>692</v>
      </c>
      <c r="B334" s="5">
        <v>502.7</v>
      </c>
      <c r="C334" s="5">
        <v>5.4</v>
      </c>
      <c r="F334" s="116" t="s">
        <v>709</v>
      </c>
      <c r="G334" s="98">
        <v>479.1</v>
      </c>
      <c r="H334" s="98">
        <v>6.5</v>
      </c>
    </row>
    <row r="335" spans="1:8" x14ac:dyDescent="0.2">
      <c r="A335" s="2" t="s">
        <v>693</v>
      </c>
      <c r="B335" s="5">
        <v>553.79999999999995</v>
      </c>
      <c r="C335" s="5">
        <v>6.6</v>
      </c>
      <c r="F335" s="116" t="s">
        <v>824</v>
      </c>
      <c r="G335" s="98">
        <v>454</v>
      </c>
      <c r="H335" s="98">
        <v>7.2</v>
      </c>
    </row>
    <row r="336" spans="1:8" x14ac:dyDescent="0.2">
      <c r="A336" s="2" t="s">
        <v>694</v>
      </c>
      <c r="B336" s="5">
        <v>443.7</v>
      </c>
      <c r="C336" s="5">
        <v>6.5</v>
      </c>
      <c r="F336" s="116" t="s">
        <v>866</v>
      </c>
      <c r="G336" s="98">
        <v>407.8</v>
      </c>
      <c r="H336" s="98">
        <v>6.1</v>
      </c>
    </row>
    <row r="337" spans="1:8" x14ac:dyDescent="0.2">
      <c r="A337" s="2" t="s">
        <v>695</v>
      </c>
      <c r="B337" s="5">
        <v>515.79999999999995</v>
      </c>
      <c r="C337" s="5">
        <v>10</v>
      </c>
      <c r="F337" s="116" t="s">
        <v>1003</v>
      </c>
      <c r="G337" s="98">
        <v>463</v>
      </c>
      <c r="H337" s="98">
        <v>10</v>
      </c>
    </row>
    <row r="338" spans="1:8" x14ac:dyDescent="0.2">
      <c r="A338" s="2" t="s">
        <v>697</v>
      </c>
      <c r="B338" s="5">
        <v>571.9</v>
      </c>
      <c r="C338" s="5">
        <v>5.7</v>
      </c>
      <c r="F338" s="116" t="s">
        <v>1018</v>
      </c>
      <c r="G338" s="98">
        <v>502.7</v>
      </c>
      <c r="H338" s="98">
        <v>5.6</v>
      </c>
    </row>
    <row r="339" spans="1:8" x14ac:dyDescent="0.2">
      <c r="A339" s="2" t="s">
        <v>698</v>
      </c>
      <c r="B339" s="5">
        <v>594.4</v>
      </c>
      <c r="C339" s="5">
        <v>8.6999999999999993</v>
      </c>
      <c r="F339" s="116" t="s">
        <v>1020</v>
      </c>
      <c r="G339" s="98">
        <v>449.9</v>
      </c>
      <c r="H339" s="98">
        <v>9.6999999999999993</v>
      </c>
    </row>
    <row r="340" spans="1:8" x14ac:dyDescent="0.2">
      <c r="A340" s="2" t="s">
        <v>699</v>
      </c>
      <c r="B340" s="5">
        <v>595.29999999999995</v>
      </c>
      <c r="C340" s="5">
        <v>6</v>
      </c>
      <c r="F340" s="116" t="s">
        <v>1047</v>
      </c>
      <c r="G340" s="98">
        <v>439.6</v>
      </c>
      <c r="H340" s="98">
        <v>7.2</v>
      </c>
    </row>
    <row r="341" spans="1:8" x14ac:dyDescent="0.2">
      <c r="A341" s="2" t="s">
        <v>700</v>
      </c>
      <c r="B341" s="5">
        <v>440.9</v>
      </c>
      <c r="C341" s="5">
        <v>6.2</v>
      </c>
      <c r="F341" s="116" t="s">
        <v>891</v>
      </c>
      <c r="G341" s="98">
        <v>490</v>
      </c>
      <c r="H341" s="98">
        <v>6.7</v>
      </c>
    </row>
    <row r="342" spans="1:8" x14ac:dyDescent="0.2">
      <c r="A342" s="2" t="s">
        <v>702</v>
      </c>
      <c r="B342" s="5">
        <v>512.79999999999995</v>
      </c>
      <c r="C342" s="5">
        <v>6.6</v>
      </c>
      <c r="F342" s="116" t="s">
        <v>904</v>
      </c>
      <c r="G342" s="98">
        <v>426.8</v>
      </c>
      <c r="H342" s="98">
        <v>6.3</v>
      </c>
    </row>
    <row r="343" spans="1:8" x14ac:dyDescent="0.2">
      <c r="A343" s="2" t="s">
        <v>704</v>
      </c>
      <c r="B343" s="5">
        <v>530.9</v>
      </c>
      <c r="C343" s="5">
        <v>7.1</v>
      </c>
      <c r="F343" s="116" t="s">
        <v>952</v>
      </c>
      <c r="G343" s="98">
        <v>521.79999999999995</v>
      </c>
      <c r="H343" s="98">
        <v>8.4</v>
      </c>
    </row>
    <row r="344" spans="1:8" x14ac:dyDescent="0.2">
      <c r="A344" s="2" t="s">
        <v>706</v>
      </c>
      <c r="B344" s="5">
        <v>611.20000000000005</v>
      </c>
      <c r="C344" s="5">
        <v>7</v>
      </c>
      <c r="F344" s="116" t="s">
        <v>1030</v>
      </c>
      <c r="G344" s="98">
        <v>489.1</v>
      </c>
      <c r="H344" s="98">
        <v>6.5</v>
      </c>
    </row>
    <row r="345" spans="1:8" x14ac:dyDescent="0.2">
      <c r="A345" s="2" t="s">
        <v>708</v>
      </c>
      <c r="B345" s="5">
        <v>491.9</v>
      </c>
      <c r="C345" s="5">
        <v>4.5</v>
      </c>
      <c r="F345" s="116" t="s">
        <v>1086</v>
      </c>
      <c r="G345" s="98">
        <v>512.1</v>
      </c>
      <c r="H345" s="98">
        <v>4</v>
      </c>
    </row>
    <row r="346" spans="1:8" x14ac:dyDescent="0.2">
      <c r="A346" s="2" t="s">
        <v>709</v>
      </c>
      <c r="B346" s="5">
        <v>475.6</v>
      </c>
      <c r="C346" s="5">
        <v>6</v>
      </c>
      <c r="F346" s="116" t="s">
        <v>575</v>
      </c>
      <c r="G346" s="98">
        <v>499.9</v>
      </c>
      <c r="H346" s="98">
        <v>1.9</v>
      </c>
    </row>
    <row r="347" spans="1:8" x14ac:dyDescent="0.2">
      <c r="A347" s="2" t="s">
        <v>711</v>
      </c>
      <c r="B347" s="5">
        <v>439.9</v>
      </c>
      <c r="C347" s="5">
        <v>8.9</v>
      </c>
      <c r="F347" s="116" t="s">
        <v>660</v>
      </c>
      <c r="G347" s="98">
        <v>510.7</v>
      </c>
      <c r="H347" s="98">
        <v>3.9</v>
      </c>
    </row>
    <row r="348" spans="1:8" x14ac:dyDescent="0.2">
      <c r="A348" s="2" t="s">
        <v>712</v>
      </c>
      <c r="B348" s="5">
        <v>534.6</v>
      </c>
      <c r="C348" s="5">
        <v>5.5</v>
      </c>
      <c r="F348" s="116" t="s">
        <v>683</v>
      </c>
      <c r="G348" s="98">
        <v>425.9</v>
      </c>
      <c r="H348" s="98">
        <v>4.4000000000000004</v>
      </c>
    </row>
    <row r="349" spans="1:8" x14ac:dyDescent="0.2">
      <c r="A349" s="2" t="s">
        <v>713</v>
      </c>
      <c r="B349" s="5">
        <v>418.6</v>
      </c>
      <c r="C349" s="5">
        <v>11</v>
      </c>
      <c r="F349" s="116" t="s">
        <v>962</v>
      </c>
      <c r="G349" s="98">
        <v>442.7</v>
      </c>
      <c r="H349" s="98">
        <v>3.5</v>
      </c>
    </row>
    <row r="350" spans="1:8" x14ac:dyDescent="0.2">
      <c r="A350" s="2" t="s">
        <v>715</v>
      </c>
      <c r="B350" s="5">
        <v>526.6</v>
      </c>
      <c r="C350" s="5">
        <v>2.8</v>
      </c>
      <c r="F350" s="116" t="s">
        <v>982</v>
      </c>
      <c r="G350" s="98">
        <v>529.1</v>
      </c>
      <c r="H350" s="98">
        <v>4.5</v>
      </c>
    </row>
    <row r="351" spans="1:8" x14ac:dyDescent="0.2">
      <c r="A351" s="2" t="s">
        <v>717</v>
      </c>
      <c r="B351" s="5">
        <v>446.1</v>
      </c>
      <c r="C351" s="5">
        <v>10</v>
      </c>
      <c r="F351" s="116" t="s">
        <v>1079</v>
      </c>
      <c r="G351" s="98">
        <v>454</v>
      </c>
      <c r="H351" s="98">
        <v>5</v>
      </c>
    </row>
    <row r="352" spans="1:8" x14ac:dyDescent="0.2">
      <c r="A352" s="2" t="s">
        <v>718</v>
      </c>
      <c r="B352" s="5">
        <v>720.9</v>
      </c>
      <c r="C352" s="5">
        <v>7.9</v>
      </c>
      <c r="F352" s="116" t="s">
        <v>1124</v>
      </c>
      <c r="G352" s="98">
        <v>453.4</v>
      </c>
      <c r="H352" s="98">
        <v>5</v>
      </c>
    </row>
    <row r="353" spans="1:8" x14ac:dyDescent="0.2">
      <c r="A353" s="2" t="s">
        <v>720</v>
      </c>
      <c r="B353" s="5">
        <v>560.9</v>
      </c>
      <c r="C353" s="5">
        <v>3.5</v>
      </c>
      <c r="F353" s="116" t="s">
        <v>607</v>
      </c>
      <c r="G353" s="98">
        <v>396.9</v>
      </c>
      <c r="H353" s="98">
        <v>6.3</v>
      </c>
    </row>
    <row r="354" spans="1:8" x14ac:dyDescent="0.2">
      <c r="A354" s="2" t="s">
        <v>721</v>
      </c>
      <c r="B354" s="5">
        <v>586.5</v>
      </c>
      <c r="C354" s="5">
        <v>6.1</v>
      </c>
      <c r="F354" s="116" t="s">
        <v>834</v>
      </c>
      <c r="G354" s="98">
        <v>426.8</v>
      </c>
      <c r="H354" s="98">
        <v>10</v>
      </c>
    </row>
    <row r="355" spans="1:8" x14ac:dyDescent="0.2">
      <c r="A355" s="2" t="s">
        <v>722</v>
      </c>
      <c r="B355" s="5">
        <v>701.4</v>
      </c>
      <c r="C355" s="5">
        <v>8.1</v>
      </c>
      <c r="F355" s="116" t="s">
        <v>935</v>
      </c>
      <c r="G355" s="98">
        <v>477.8</v>
      </c>
      <c r="H355" s="98">
        <v>9.9</v>
      </c>
    </row>
    <row r="356" spans="1:8" x14ac:dyDescent="0.2">
      <c r="A356" s="2" t="s">
        <v>723</v>
      </c>
      <c r="B356" s="5">
        <v>485.5</v>
      </c>
      <c r="C356" s="5">
        <v>6.2</v>
      </c>
      <c r="F356" s="116" t="s">
        <v>1125</v>
      </c>
      <c r="G356" s="98">
        <v>463.6</v>
      </c>
      <c r="H356" s="98">
        <v>5.9</v>
      </c>
    </row>
    <row r="357" spans="1:8" x14ac:dyDescent="0.2">
      <c r="A357" s="2" t="s">
        <v>725</v>
      </c>
      <c r="B357" s="5">
        <v>456.5</v>
      </c>
      <c r="C357" s="5">
        <v>5.8</v>
      </c>
      <c r="F357" s="116" t="s">
        <v>1130</v>
      </c>
      <c r="G357" s="98">
        <v>464.8</v>
      </c>
      <c r="H357" s="98">
        <v>6.3</v>
      </c>
    </row>
    <row r="358" spans="1:8" x14ac:dyDescent="0.2">
      <c r="A358" s="2" t="s">
        <v>727</v>
      </c>
      <c r="B358" s="5">
        <v>470.4</v>
      </c>
      <c r="C358" s="5">
        <v>4.8</v>
      </c>
      <c r="F358" s="116" t="s">
        <v>1133</v>
      </c>
      <c r="G358" s="98">
        <v>369.8</v>
      </c>
      <c r="H358" s="98">
        <v>8.5</v>
      </c>
    </row>
    <row r="359" spans="1:8" x14ac:dyDescent="0.2">
      <c r="A359" s="2" t="s">
        <v>728</v>
      </c>
      <c r="B359" s="5">
        <v>548.1</v>
      </c>
      <c r="C359" s="5">
        <v>5.3</v>
      </c>
      <c r="F359" s="116" t="s">
        <v>571</v>
      </c>
      <c r="G359" s="98">
        <v>488.5</v>
      </c>
      <c r="H359" s="98">
        <v>3.8</v>
      </c>
    </row>
    <row r="360" spans="1:8" x14ac:dyDescent="0.2">
      <c r="A360" s="2" t="s">
        <v>729</v>
      </c>
      <c r="B360" s="5">
        <v>444.1</v>
      </c>
      <c r="C360" s="5">
        <v>7</v>
      </c>
      <c r="F360" s="116" t="s">
        <v>631</v>
      </c>
      <c r="G360" s="98">
        <v>475.2</v>
      </c>
      <c r="H360" s="98">
        <v>5.4</v>
      </c>
    </row>
    <row r="361" spans="1:8" x14ac:dyDescent="0.2">
      <c r="A361" s="2" t="s">
        <v>731</v>
      </c>
      <c r="B361" s="5">
        <v>479.1</v>
      </c>
      <c r="C361" s="5">
        <v>4.0999999999999996</v>
      </c>
      <c r="F361" s="116" t="s">
        <v>831</v>
      </c>
      <c r="G361" s="98">
        <v>466.3</v>
      </c>
      <c r="H361" s="98">
        <v>4.9000000000000004</v>
      </c>
    </row>
    <row r="362" spans="1:8" x14ac:dyDescent="0.2">
      <c r="A362" s="2" t="s">
        <v>733</v>
      </c>
      <c r="B362" s="5">
        <v>473.2</v>
      </c>
      <c r="C362" s="5">
        <v>6.2</v>
      </c>
      <c r="F362" s="116" t="s">
        <v>918</v>
      </c>
      <c r="G362" s="98">
        <v>469.5</v>
      </c>
      <c r="H362" s="98">
        <v>3.8</v>
      </c>
    </row>
    <row r="363" spans="1:8" x14ac:dyDescent="0.2">
      <c r="A363" s="2" t="s">
        <v>734</v>
      </c>
      <c r="B363" s="5">
        <v>417.4</v>
      </c>
      <c r="C363" s="5">
        <v>12</v>
      </c>
      <c r="F363" s="116" t="s">
        <v>1010</v>
      </c>
      <c r="G363" s="98">
        <v>464</v>
      </c>
      <c r="H363" s="98">
        <v>5.5</v>
      </c>
    </row>
    <row r="364" spans="1:8" x14ac:dyDescent="0.2">
      <c r="A364" s="2" t="s">
        <v>735</v>
      </c>
      <c r="B364" s="5">
        <v>493.7</v>
      </c>
      <c r="C364" s="5">
        <v>8.1999999999999993</v>
      </c>
      <c r="F364" s="116" t="s">
        <v>1061</v>
      </c>
      <c r="G364" s="98">
        <v>526.20000000000005</v>
      </c>
      <c r="H364" s="98">
        <v>6.2</v>
      </c>
    </row>
    <row r="365" spans="1:8" x14ac:dyDescent="0.2">
      <c r="A365" s="2" t="s">
        <v>736</v>
      </c>
      <c r="B365" s="5">
        <v>548.1</v>
      </c>
      <c r="C365" s="5">
        <v>8</v>
      </c>
      <c r="F365" s="116" t="s">
        <v>618</v>
      </c>
      <c r="G365" s="98">
        <v>553</v>
      </c>
      <c r="H365" s="98">
        <v>3.4</v>
      </c>
    </row>
    <row r="366" spans="1:8" x14ac:dyDescent="0.2">
      <c r="A366" s="2" t="s">
        <v>738</v>
      </c>
      <c r="B366" s="5">
        <v>457.1</v>
      </c>
      <c r="C366" s="5">
        <v>4.5</v>
      </c>
      <c r="F366" s="116" t="s">
        <v>693</v>
      </c>
      <c r="G366" s="98">
        <v>462.8</v>
      </c>
      <c r="H366" s="98">
        <v>9.3000000000000007</v>
      </c>
    </row>
    <row r="367" spans="1:8" x14ac:dyDescent="0.2">
      <c r="A367" s="2" t="s">
        <v>739</v>
      </c>
      <c r="B367" s="5">
        <v>466.7</v>
      </c>
      <c r="C367" s="5">
        <v>6.2</v>
      </c>
      <c r="F367" s="116" t="s">
        <v>729</v>
      </c>
      <c r="G367" s="98">
        <v>400.5</v>
      </c>
      <c r="H367" s="98">
        <v>8.6</v>
      </c>
    </row>
    <row r="368" spans="1:8" x14ac:dyDescent="0.2">
      <c r="A368" s="2" t="s">
        <v>741</v>
      </c>
      <c r="B368" s="5">
        <v>460.4</v>
      </c>
      <c r="C368" s="5">
        <v>3</v>
      </c>
      <c r="F368" s="116" t="s">
        <v>788</v>
      </c>
      <c r="G368" s="98">
        <v>497.9</v>
      </c>
      <c r="H368" s="98">
        <v>5.6</v>
      </c>
    </row>
    <row r="369" spans="1:8" x14ac:dyDescent="0.2">
      <c r="A369" s="2" t="s">
        <v>742</v>
      </c>
      <c r="B369" s="5">
        <v>434.8</v>
      </c>
      <c r="C369" s="5">
        <v>5.2</v>
      </c>
      <c r="F369" s="116" t="s">
        <v>987</v>
      </c>
      <c r="G369" s="98">
        <v>586</v>
      </c>
      <c r="H369" s="98">
        <v>5</v>
      </c>
    </row>
    <row r="370" spans="1:8" x14ac:dyDescent="0.2">
      <c r="A370" s="2" t="s">
        <v>744</v>
      </c>
      <c r="B370" s="5">
        <v>455.2</v>
      </c>
      <c r="C370" s="5">
        <v>9</v>
      </c>
      <c r="F370" s="116" t="s">
        <v>565</v>
      </c>
      <c r="G370" s="98">
        <v>529.4</v>
      </c>
      <c r="H370" s="98">
        <v>5</v>
      </c>
    </row>
    <row r="371" spans="1:8" x14ac:dyDescent="0.2">
      <c r="A371" s="2" t="s">
        <v>745</v>
      </c>
      <c r="B371" s="5">
        <v>552.9</v>
      </c>
      <c r="C371" s="5">
        <v>7.8</v>
      </c>
      <c r="F371" s="116" t="s">
        <v>593</v>
      </c>
      <c r="G371" s="98">
        <v>466.2</v>
      </c>
      <c r="H371" s="98">
        <v>5.9</v>
      </c>
    </row>
    <row r="372" spans="1:8" x14ac:dyDescent="0.2">
      <c r="A372" s="2" t="s">
        <v>747</v>
      </c>
      <c r="B372" s="5">
        <v>419.2</v>
      </c>
      <c r="C372" s="5">
        <v>6.8</v>
      </c>
      <c r="F372" s="116" t="s">
        <v>597</v>
      </c>
      <c r="G372" s="98">
        <v>563.70000000000005</v>
      </c>
      <c r="H372" s="98">
        <v>11</v>
      </c>
    </row>
    <row r="373" spans="1:8" x14ac:dyDescent="0.2">
      <c r="A373" s="2" t="s">
        <v>749</v>
      </c>
      <c r="B373" s="5">
        <v>598.4</v>
      </c>
      <c r="C373" s="5">
        <v>4.4000000000000004</v>
      </c>
      <c r="F373" s="116" t="s">
        <v>629</v>
      </c>
      <c r="G373" s="98">
        <v>388.7</v>
      </c>
      <c r="H373" s="98">
        <v>11</v>
      </c>
    </row>
    <row r="374" spans="1:8" x14ac:dyDescent="0.2">
      <c r="A374" s="2" t="s">
        <v>750</v>
      </c>
      <c r="B374" s="5">
        <v>631.6</v>
      </c>
      <c r="C374" s="5">
        <v>5.6</v>
      </c>
      <c r="F374" s="116" t="s">
        <v>635</v>
      </c>
      <c r="G374" s="98">
        <v>509.8</v>
      </c>
      <c r="H374" s="98">
        <v>4.0999999999999996</v>
      </c>
    </row>
    <row r="375" spans="1:8" x14ac:dyDescent="0.2">
      <c r="A375" s="2" t="s">
        <v>752</v>
      </c>
      <c r="B375" s="5">
        <v>453.2</v>
      </c>
      <c r="C375" s="5">
        <v>5.8</v>
      </c>
      <c r="F375" s="116" t="s">
        <v>649</v>
      </c>
      <c r="G375" s="98">
        <v>473.8</v>
      </c>
      <c r="H375" s="98">
        <v>4.2</v>
      </c>
    </row>
    <row r="376" spans="1:8" x14ac:dyDescent="0.2">
      <c r="A376" s="2" t="s">
        <v>754</v>
      </c>
      <c r="B376" s="5">
        <v>603.79999999999995</v>
      </c>
      <c r="C376" s="5">
        <v>3.8</v>
      </c>
      <c r="F376" s="116" t="s">
        <v>721</v>
      </c>
      <c r="G376" s="98">
        <v>530.20000000000005</v>
      </c>
      <c r="H376" s="98">
        <v>4.5</v>
      </c>
    </row>
    <row r="377" spans="1:8" x14ac:dyDescent="0.2">
      <c r="A377" s="2" t="s">
        <v>756</v>
      </c>
      <c r="B377" s="5">
        <v>432.3</v>
      </c>
      <c r="C377" s="5">
        <v>4.7</v>
      </c>
      <c r="F377" s="116" t="s">
        <v>764</v>
      </c>
      <c r="G377" s="98">
        <v>553</v>
      </c>
      <c r="H377" s="98">
        <v>7.3</v>
      </c>
    </row>
    <row r="378" spans="1:8" x14ac:dyDescent="0.2">
      <c r="A378" s="2" t="s">
        <v>757</v>
      </c>
      <c r="B378" s="5">
        <v>475.7</v>
      </c>
      <c r="C378" s="5">
        <v>9.1</v>
      </c>
      <c r="F378" s="116" t="s">
        <v>833</v>
      </c>
      <c r="G378" s="98">
        <v>464.1</v>
      </c>
      <c r="H378" s="98">
        <v>15</v>
      </c>
    </row>
    <row r="379" spans="1:8" x14ac:dyDescent="0.2">
      <c r="A379" s="2" t="s">
        <v>759</v>
      </c>
      <c r="B379" s="5">
        <v>650.6</v>
      </c>
      <c r="C379" s="5">
        <v>6.1</v>
      </c>
      <c r="F379" s="116" t="s">
        <v>947</v>
      </c>
      <c r="G379" s="98">
        <v>432.5</v>
      </c>
      <c r="H379" s="98">
        <v>12</v>
      </c>
    </row>
    <row r="380" spans="1:8" x14ac:dyDescent="0.2">
      <c r="A380" s="2" t="s">
        <v>761</v>
      </c>
      <c r="B380" s="5">
        <v>559.29999999999995</v>
      </c>
      <c r="C380" s="5">
        <v>7.8</v>
      </c>
      <c r="F380" s="116" t="s">
        <v>1053</v>
      </c>
      <c r="G380" s="98">
        <v>398.2</v>
      </c>
      <c r="H380" s="98">
        <v>8.8000000000000007</v>
      </c>
    </row>
    <row r="381" spans="1:8" x14ac:dyDescent="0.2">
      <c r="A381" s="2" t="s">
        <v>763</v>
      </c>
      <c r="B381" s="5">
        <v>561.70000000000005</v>
      </c>
      <c r="C381" s="5">
        <v>4.4000000000000004</v>
      </c>
      <c r="F381" s="116" t="s">
        <v>1073</v>
      </c>
      <c r="G381" s="98">
        <v>512.70000000000005</v>
      </c>
      <c r="H381" s="98">
        <v>7.9</v>
      </c>
    </row>
    <row r="382" spans="1:8" x14ac:dyDescent="0.2">
      <c r="A382" s="2" t="s">
        <v>764</v>
      </c>
      <c r="B382" s="5">
        <v>470.9</v>
      </c>
      <c r="C382" s="5">
        <v>8.1999999999999993</v>
      </c>
      <c r="F382" s="116" t="s">
        <v>608</v>
      </c>
      <c r="G382" s="98">
        <v>523.5</v>
      </c>
      <c r="H382" s="98">
        <v>5.8</v>
      </c>
    </row>
    <row r="383" spans="1:8" x14ac:dyDescent="0.2">
      <c r="A383" s="2" t="s">
        <v>765</v>
      </c>
      <c r="B383" s="5">
        <v>488.9</v>
      </c>
      <c r="C383" s="5">
        <v>5.3</v>
      </c>
      <c r="F383" s="116" t="s">
        <v>666</v>
      </c>
      <c r="G383" s="98">
        <v>530.5</v>
      </c>
      <c r="H383" s="98">
        <v>6.4</v>
      </c>
    </row>
    <row r="384" spans="1:8" x14ac:dyDescent="0.2">
      <c r="A384" s="2" t="s">
        <v>767</v>
      </c>
      <c r="B384" s="5">
        <v>603.20000000000005</v>
      </c>
      <c r="C384" s="5">
        <v>4.3</v>
      </c>
      <c r="F384" s="116" t="s">
        <v>699</v>
      </c>
      <c r="G384" s="98">
        <v>498.9</v>
      </c>
      <c r="H384" s="98">
        <v>7.9</v>
      </c>
    </row>
    <row r="385" spans="1:8" x14ac:dyDescent="0.2">
      <c r="A385" s="2" t="s">
        <v>768</v>
      </c>
      <c r="B385" s="5">
        <v>681.4</v>
      </c>
      <c r="C385" s="5">
        <v>7.2</v>
      </c>
      <c r="F385" s="116" t="s">
        <v>778</v>
      </c>
      <c r="G385" s="98">
        <v>509.8</v>
      </c>
      <c r="H385" s="98">
        <v>8.9</v>
      </c>
    </row>
    <row r="386" spans="1:8" x14ac:dyDescent="0.2">
      <c r="A386" s="2" t="s">
        <v>770</v>
      </c>
      <c r="B386" s="5">
        <v>470.6</v>
      </c>
      <c r="C386" s="5">
        <v>6.9</v>
      </c>
      <c r="F386" s="116" t="s">
        <v>880</v>
      </c>
      <c r="G386" s="98">
        <v>495.5</v>
      </c>
      <c r="H386" s="98">
        <v>7.8</v>
      </c>
    </row>
    <row r="387" spans="1:8" x14ac:dyDescent="0.2">
      <c r="A387" s="2" t="s">
        <v>771</v>
      </c>
      <c r="B387" s="5">
        <v>418.7</v>
      </c>
      <c r="C387" s="5">
        <v>6.8</v>
      </c>
      <c r="F387" s="116" t="s">
        <v>1014</v>
      </c>
      <c r="G387" s="98">
        <v>509.7</v>
      </c>
      <c r="H387" s="98">
        <v>5.3</v>
      </c>
    </row>
    <row r="388" spans="1:8" x14ac:dyDescent="0.2">
      <c r="A388" s="2" t="s">
        <v>772</v>
      </c>
      <c r="B388" s="5">
        <v>483.1</v>
      </c>
      <c r="C388" s="5">
        <v>5.9</v>
      </c>
      <c r="F388" s="116" t="s">
        <v>1021</v>
      </c>
      <c r="G388" s="98">
        <v>575.79999999999995</v>
      </c>
      <c r="H388" s="98">
        <v>6</v>
      </c>
    </row>
    <row r="389" spans="1:8" x14ac:dyDescent="0.2">
      <c r="A389" s="2" t="s">
        <v>774</v>
      </c>
      <c r="B389" s="5">
        <v>585.9</v>
      </c>
      <c r="C389" s="5">
        <v>4.0999999999999996</v>
      </c>
      <c r="F389" s="116" t="s">
        <v>1059</v>
      </c>
      <c r="G389" s="98">
        <v>593.79999999999995</v>
      </c>
      <c r="H389" s="98">
        <v>6.9</v>
      </c>
    </row>
    <row r="390" spans="1:8" x14ac:dyDescent="0.2">
      <c r="A390" s="2" t="s">
        <v>776</v>
      </c>
      <c r="B390" s="5">
        <v>396</v>
      </c>
      <c r="C390" s="5">
        <v>4.2</v>
      </c>
      <c r="F390" s="116" t="s">
        <v>1088</v>
      </c>
      <c r="G390" s="98">
        <v>485.3</v>
      </c>
      <c r="H390" s="98">
        <v>6.3</v>
      </c>
    </row>
    <row r="391" spans="1:8" x14ac:dyDescent="0.2">
      <c r="A391" s="2" t="s">
        <v>778</v>
      </c>
      <c r="B391" s="5">
        <v>560.6</v>
      </c>
      <c r="C391" s="5">
        <v>7.4</v>
      </c>
      <c r="F391" s="116" t="s">
        <v>1093</v>
      </c>
      <c r="G391" s="98">
        <v>523.1</v>
      </c>
      <c r="H391" s="98">
        <v>4.5999999999999996</v>
      </c>
    </row>
    <row r="392" spans="1:8" x14ac:dyDescent="0.2">
      <c r="A392" s="2" t="s">
        <v>779</v>
      </c>
      <c r="B392" s="5">
        <v>529.29999999999995</v>
      </c>
      <c r="C392" s="5">
        <v>7.4</v>
      </c>
      <c r="F392" s="116" t="s">
        <v>594</v>
      </c>
      <c r="G392" s="98">
        <v>408.6</v>
      </c>
      <c r="H392" s="98">
        <v>9.6999999999999993</v>
      </c>
    </row>
    <row r="393" spans="1:8" x14ac:dyDescent="0.2">
      <c r="A393" s="2" t="s">
        <v>781</v>
      </c>
      <c r="B393" s="5">
        <v>460.1</v>
      </c>
      <c r="C393" s="5">
        <v>3.5</v>
      </c>
      <c r="F393" s="116" t="s">
        <v>604</v>
      </c>
      <c r="G393" s="98">
        <v>441.8</v>
      </c>
      <c r="H393" s="98">
        <v>5.8</v>
      </c>
    </row>
    <row r="394" spans="1:8" x14ac:dyDescent="0.2">
      <c r="A394" s="2" t="s">
        <v>783</v>
      </c>
      <c r="B394" s="5">
        <v>576.29999999999995</v>
      </c>
      <c r="C394" s="5">
        <v>4.5</v>
      </c>
      <c r="F394" s="116" t="s">
        <v>747</v>
      </c>
      <c r="G394" s="98">
        <v>470</v>
      </c>
      <c r="H394" s="98">
        <v>6.9</v>
      </c>
    </row>
    <row r="395" spans="1:8" x14ac:dyDescent="0.2">
      <c r="A395" s="2" t="s">
        <v>784</v>
      </c>
      <c r="B395" s="5">
        <v>520.9</v>
      </c>
      <c r="C395" s="5">
        <v>6.6</v>
      </c>
      <c r="F395" s="116" t="s">
        <v>803</v>
      </c>
      <c r="G395" s="98">
        <v>473.1</v>
      </c>
      <c r="H395" s="98">
        <v>6.2</v>
      </c>
    </row>
    <row r="396" spans="1:8" x14ac:dyDescent="0.2">
      <c r="A396" s="2" t="s">
        <v>785</v>
      </c>
      <c r="B396" s="5">
        <v>586.5</v>
      </c>
      <c r="C396" s="5">
        <v>7.4</v>
      </c>
      <c r="F396" s="116" t="s">
        <v>886</v>
      </c>
      <c r="G396" s="98">
        <v>420.3</v>
      </c>
      <c r="H396" s="98">
        <v>9.5</v>
      </c>
    </row>
    <row r="397" spans="1:8" x14ac:dyDescent="0.2">
      <c r="A397" s="2" t="s">
        <v>787</v>
      </c>
      <c r="B397" s="5">
        <v>543.5</v>
      </c>
      <c r="C397" s="5">
        <v>3.9</v>
      </c>
      <c r="F397" s="116" t="s">
        <v>900</v>
      </c>
      <c r="G397" s="98">
        <v>471.4</v>
      </c>
      <c r="H397" s="98">
        <v>5.3</v>
      </c>
    </row>
    <row r="398" spans="1:8" x14ac:dyDescent="0.2">
      <c r="A398" s="2" t="s">
        <v>788</v>
      </c>
      <c r="B398" s="5">
        <v>551.9</v>
      </c>
      <c r="C398" s="5">
        <v>4.5</v>
      </c>
      <c r="F398" s="116" t="s">
        <v>998</v>
      </c>
      <c r="G398" s="98">
        <v>489.7</v>
      </c>
      <c r="H398" s="98">
        <v>5.7</v>
      </c>
    </row>
    <row r="399" spans="1:8" x14ac:dyDescent="0.2">
      <c r="A399" s="2" t="s">
        <v>789</v>
      </c>
      <c r="B399" s="5">
        <v>440.8</v>
      </c>
      <c r="C399" s="5">
        <v>9.6999999999999993</v>
      </c>
      <c r="F399" s="116" t="s">
        <v>557</v>
      </c>
      <c r="G399" s="98">
        <v>449.6</v>
      </c>
      <c r="H399" s="98">
        <v>8.5</v>
      </c>
    </row>
    <row r="400" spans="1:8" x14ac:dyDescent="0.2">
      <c r="A400" s="2" t="s">
        <v>791</v>
      </c>
      <c r="B400" s="5">
        <v>464.4</v>
      </c>
      <c r="C400" s="5">
        <v>6.9</v>
      </c>
      <c r="F400" s="116" t="s">
        <v>734</v>
      </c>
      <c r="G400" s="98">
        <v>479.5</v>
      </c>
      <c r="H400" s="98">
        <v>11</v>
      </c>
    </row>
    <row r="401" spans="1:8" x14ac:dyDescent="0.2">
      <c r="A401" s="2" t="s">
        <v>792</v>
      </c>
      <c r="B401" s="5">
        <v>448.4</v>
      </c>
      <c r="C401" s="5">
        <v>4.8</v>
      </c>
      <c r="F401" s="116" t="s">
        <v>792</v>
      </c>
      <c r="G401" s="98">
        <v>475</v>
      </c>
      <c r="H401" s="98">
        <v>6.2</v>
      </c>
    </row>
    <row r="402" spans="1:8" x14ac:dyDescent="0.2">
      <c r="A402" s="2" t="s">
        <v>794</v>
      </c>
      <c r="B402" s="5">
        <v>464.4</v>
      </c>
      <c r="C402" s="5">
        <v>7.3</v>
      </c>
      <c r="F402" s="116" t="s">
        <v>847</v>
      </c>
      <c r="G402" s="98">
        <v>438.6</v>
      </c>
      <c r="H402" s="98">
        <v>5.5</v>
      </c>
    </row>
    <row r="403" spans="1:8" x14ac:dyDescent="0.2">
      <c r="A403" s="2" t="s">
        <v>796</v>
      </c>
      <c r="B403" s="28" t="s">
        <v>23</v>
      </c>
      <c r="C403" s="28" t="s">
        <v>458</v>
      </c>
      <c r="F403" s="116" t="s">
        <v>1015</v>
      </c>
      <c r="G403" s="98">
        <v>455</v>
      </c>
      <c r="H403" s="98">
        <v>5.8</v>
      </c>
    </row>
    <row r="404" spans="1:8" x14ac:dyDescent="0.2">
      <c r="A404" s="2" t="s">
        <v>798</v>
      </c>
      <c r="B404" s="5">
        <v>673.4</v>
      </c>
      <c r="C404" s="5">
        <v>5.0999999999999996</v>
      </c>
      <c r="F404" s="116" t="s">
        <v>1033</v>
      </c>
      <c r="G404" s="98">
        <v>535.5</v>
      </c>
      <c r="H404" s="98">
        <v>4.5999999999999996</v>
      </c>
    </row>
    <row r="405" spans="1:8" x14ac:dyDescent="0.2">
      <c r="A405" s="2" t="s">
        <v>800</v>
      </c>
      <c r="B405" s="5">
        <v>910.2</v>
      </c>
      <c r="C405" s="5">
        <v>9.9</v>
      </c>
      <c r="F405" s="116" t="s">
        <v>1089</v>
      </c>
      <c r="G405" s="98">
        <v>415</v>
      </c>
      <c r="H405" s="98">
        <v>6.8</v>
      </c>
    </row>
    <row r="406" spans="1:8" x14ac:dyDescent="0.2">
      <c r="A406" s="2" t="s">
        <v>802</v>
      </c>
      <c r="B406" s="5">
        <v>490.4</v>
      </c>
      <c r="C406" s="5">
        <v>5.8</v>
      </c>
      <c r="F406" s="116" t="s">
        <v>621</v>
      </c>
      <c r="G406" s="98">
        <v>689.9</v>
      </c>
      <c r="H406" s="98">
        <v>2.1</v>
      </c>
    </row>
    <row r="407" spans="1:8" x14ac:dyDescent="0.2">
      <c r="A407" s="2" t="s">
        <v>803</v>
      </c>
      <c r="B407" s="5">
        <v>439.9</v>
      </c>
      <c r="C407" s="5">
        <v>6.5</v>
      </c>
      <c r="F407" s="116" t="s">
        <v>646</v>
      </c>
      <c r="G407" s="98">
        <v>980.8</v>
      </c>
      <c r="H407" s="98">
        <v>3</v>
      </c>
    </row>
    <row r="408" spans="1:8" x14ac:dyDescent="0.2">
      <c r="A408" s="2" t="s">
        <v>805</v>
      </c>
      <c r="B408" s="5">
        <v>414.2</v>
      </c>
      <c r="C408" s="5">
        <v>4.3</v>
      </c>
      <c r="F408" s="116" t="s">
        <v>754</v>
      </c>
      <c r="G408" s="98">
        <v>613.29999999999995</v>
      </c>
      <c r="H408" s="98">
        <v>4</v>
      </c>
    </row>
    <row r="409" spans="1:8" x14ac:dyDescent="0.2">
      <c r="A409" s="2" t="s">
        <v>807</v>
      </c>
      <c r="B409" s="5">
        <v>670.8</v>
      </c>
      <c r="C409" s="5">
        <v>5.6</v>
      </c>
      <c r="F409" s="116" t="s">
        <v>759</v>
      </c>
      <c r="G409" s="98">
        <v>670.8</v>
      </c>
      <c r="H409" s="98">
        <v>3.7</v>
      </c>
    </row>
    <row r="410" spans="1:8" x14ac:dyDescent="0.2">
      <c r="A410" s="2" t="s">
        <v>809</v>
      </c>
      <c r="B410" s="5">
        <v>471.3</v>
      </c>
      <c r="C410" s="5">
        <v>3.5</v>
      </c>
      <c r="F410" s="116" t="s">
        <v>763</v>
      </c>
      <c r="G410" s="98">
        <v>537.79999999999995</v>
      </c>
      <c r="H410" s="98">
        <v>4.9000000000000004</v>
      </c>
    </row>
    <row r="411" spans="1:8" x14ac:dyDescent="0.2">
      <c r="A411" s="2" t="s">
        <v>811</v>
      </c>
      <c r="B411" s="5">
        <v>439.6</v>
      </c>
      <c r="C411" s="5">
        <v>4.5999999999999996</v>
      </c>
      <c r="F411" s="116" t="s">
        <v>798</v>
      </c>
      <c r="G411" s="98">
        <v>682.3</v>
      </c>
      <c r="H411" s="98">
        <v>2.8</v>
      </c>
    </row>
    <row r="412" spans="1:8" x14ac:dyDescent="0.2">
      <c r="A412" s="2" t="s">
        <v>813</v>
      </c>
      <c r="B412" s="5">
        <v>635.1</v>
      </c>
      <c r="C412" s="5">
        <v>3</v>
      </c>
      <c r="F412" s="116" t="s">
        <v>800</v>
      </c>
      <c r="G412" s="98">
        <v>559.4</v>
      </c>
      <c r="H412" s="98">
        <v>4.2</v>
      </c>
    </row>
    <row r="413" spans="1:8" x14ac:dyDescent="0.2">
      <c r="A413" s="2" t="s">
        <v>815</v>
      </c>
      <c r="B413" s="5">
        <v>489.5</v>
      </c>
      <c r="C413" s="5">
        <v>7.3</v>
      </c>
      <c r="F413" s="116" t="s">
        <v>813</v>
      </c>
      <c r="G413" s="98">
        <v>651.9</v>
      </c>
      <c r="H413" s="98">
        <v>3.4</v>
      </c>
    </row>
    <row r="414" spans="1:8" x14ac:dyDescent="0.2">
      <c r="A414" s="2" t="s">
        <v>817</v>
      </c>
      <c r="B414" s="5">
        <v>478.1</v>
      </c>
      <c r="C414" s="5">
        <v>2.2000000000000002</v>
      </c>
      <c r="F414" s="116" t="s">
        <v>823</v>
      </c>
      <c r="G414" s="98">
        <v>563.1</v>
      </c>
      <c r="H414" s="98">
        <v>5.9</v>
      </c>
    </row>
    <row r="415" spans="1:8" x14ac:dyDescent="0.2">
      <c r="A415" s="2" t="s">
        <v>819</v>
      </c>
      <c r="B415" s="5">
        <v>402.4</v>
      </c>
      <c r="C415" s="5">
        <v>3.6</v>
      </c>
      <c r="F415" s="116" t="s">
        <v>868</v>
      </c>
      <c r="G415" s="98">
        <v>563</v>
      </c>
      <c r="H415" s="98">
        <v>4.7</v>
      </c>
    </row>
    <row r="416" spans="1:8" x14ac:dyDescent="0.2">
      <c r="A416" s="2" t="s">
        <v>821</v>
      </c>
      <c r="B416" s="5">
        <v>501.3</v>
      </c>
      <c r="C416" s="5">
        <v>8.6999999999999993</v>
      </c>
      <c r="F416" s="116" t="s">
        <v>1012</v>
      </c>
      <c r="G416" s="98">
        <v>665.5</v>
      </c>
      <c r="H416" s="98">
        <v>2.8</v>
      </c>
    </row>
    <row r="417" spans="1:8" x14ac:dyDescent="0.2">
      <c r="A417" s="2" t="s">
        <v>823</v>
      </c>
      <c r="B417" s="5">
        <v>562.5</v>
      </c>
      <c r="C417" s="5">
        <v>3.8</v>
      </c>
      <c r="F417" s="116" t="s">
        <v>1069</v>
      </c>
      <c r="G417" s="98">
        <v>875.5</v>
      </c>
      <c r="H417" s="98">
        <v>3.2</v>
      </c>
    </row>
    <row r="418" spans="1:8" x14ac:dyDescent="0.2">
      <c r="A418" s="2" t="s">
        <v>824</v>
      </c>
      <c r="B418" s="5">
        <v>547.79999999999995</v>
      </c>
      <c r="C418" s="5">
        <v>6.9</v>
      </c>
      <c r="F418" s="116" t="s">
        <v>1083</v>
      </c>
      <c r="G418" s="98">
        <v>603.9</v>
      </c>
      <c r="H418" s="98">
        <v>3.6</v>
      </c>
    </row>
    <row r="419" spans="1:8" x14ac:dyDescent="0.2">
      <c r="A419" s="2" t="s">
        <v>825</v>
      </c>
      <c r="B419" s="5">
        <v>421.9</v>
      </c>
      <c r="C419" s="5">
        <v>8.1</v>
      </c>
      <c r="F419" s="116" t="s">
        <v>1109</v>
      </c>
      <c r="G419" s="98">
        <v>683.2</v>
      </c>
      <c r="H419" s="98">
        <v>2</v>
      </c>
    </row>
    <row r="420" spans="1:8" x14ac:dyDescent="0.2">
      <c r="A420" s="2" t="s">
        <v>828</v>
      </c>
      <c r="B420" s="5">
        <v>455</v>
      </c>
      <c r="C420" s="5">
        <v>2.8</v>
      </c>
      <c r="F420" s="116" t="s">
        <v>559</v>
      </c>
      <c r="G420" s="98">
        <v>551.70000000000005</v>
      </c>
      <c r="H420" s="98">
        <v>6.1</v>
      </c>
    </row>
    <row r="421" spans="1:8" x14ac:dyDescent="0.2">
      <c r="A421" s="2" t="s">
        <v>831</v>
      </c>
      <c r="B421" s="5">
        <v>479.1</v>
      </c>
      <c r="C421" s="5">
        <v>3.5</v>
      </c>
      <c r="F421" s="116" t="s">
        <v>561</v>
      </c>
      <c r="G421" s="98">
        <v>583.1</v>
      </c>
      <c r="H421" s="98">
        <v>5.3</v>
      </c>
    </row>
    <row r="422" spans="1:8" x14ac:dyDescent="0.2">
      <c r="A422" s="2" t="s">
        <v>832</v>
      </c>
      <c r="B422" s="5">
        <v>535.29999999999995</v>
      </c>
      <c r="C422" s="5">
        <v>5.0999999999999996</v>
      </c>
      <c r="F422" s="116" t="s">
        <v>573</v>
      </c>
      <c r="G422" s="98">
        <v>520.9</v>
      </c>
      <c r="H422" s="98">
        <v>6.4</v>
      </c>
    </row>
    <row r="423" spans="1:8" x14ac:dyDescent="0.2">
      <c r="A423" s="2" t="s">
        <v>833</v>
      </c>
      <c r="B423" s="5">
        <v>609.4</v>
      </c>
      <c r="C423" s="5">
        <v>8.5</v>
      </c>
      <c r="F423" s="116" t="s">
        <v>596</v>
      </c>
      <c r="G423" s="98">
        <v>515.1</v>
      </c>
      <c r="H423" s="98">
        <v>3.9</v>
      </c>
    </row>
    <row r="424" spans="1:8" x14ac:dyDescent="0.2">
      <c r="A424" s="2" t="s">
        <v>834</v>
      </c>
      <c r="B424" s="5">
        <v>446.4</v>
      </c>
      <c r="C424" s="5">
        <v>13</v>
      </c>
      <c r="F424" s="116" t="s">
        <v>606</v>
      </c>
      <c r="G424" s="98">
        <v>537.20000000000005</v>
      </c>
      <c r="H424" s="98">
        <v>4.5</v>
      </c>
    </row>
    <row r="425" spans="1:8" x14ac:dyDescent="0.2">
      <c r="A425" s="2" t="s">
        <v>836</v>
      </c>
      <c r="B425" s="5">
        <v>432.6</v>
      </c>
      <c r="C425" s="5">
        <v>2.8</v>
      </c>
      <c r="F425" s="116" t="s">
        <v>664</v>
      </c>
      <c r="G425" s="98">
        <v>558.5</v>
      </c>
      <c r="H425" s="98">
        <v>3.4</v>
      </c>
    </row>
    <row r="426" spans="1:8" x14ac:dyDescent="0.2">
      <c r="A426" s="2" t="s">
        <v>837</v>
      </c>
      <c r="B426" s="5">
        <v>415.7</v>
      </c>
      <c r="C426" s="5">
        <v>6.5</v>
      </c>
      <c r="F426" s="116" t="s">
        <v>689</v>
      </c>
      <c r="G426" s="98">
        <v>534.6</v>
      </c>
      <c r="H426" s="98">
        <v>4.0999999999999996</v>
      </c>
    </row>
    <row r="427" spans="1:8" x14ac:dyDescent="0.2">
      <c r="A427" s="2" t="s">
        <v>839</v>
      </c>
      <c r="B427" s="5">
        <v>533.5</v>
      </c>
      <c r="C427" s="5">
        <v>4.5999999999999996</v>
      </c>
      <c r="F427" s="116" t="s">
        <v>720</v>
      </c>
      <c r="G427" s="98">
        <v>509.7</v>
      </c>
      <c r="H427" s="98">
        <v>4.7</v>
      </c>
    </row>
    <row r="428" spans="1:8" x14ac:dyDescent="0.2">
      <c r="A428" s="2" t="s">
        <v>840</v>
      </c>
      <c r="B428" s="5">
        <v>464.5</v>
      </c>
      <c r="C428" s="5">
        <v>7.5</v>
      </c>
      <c r="F428" s="116" t="s">
        <v>749</v>
      </c>
      <c r="G428" s="98">
        <v>567.29999999999995</v>
      </c>
      <c r="H428" s="98">
        <v>5.0999999999999996</v>
      </c>
    </row>
    <row r="429" spans="1:8" x14ac:dyDescent="0.2">
      <c r="A429" s="2" t="s">
        <v>841</v>
      </c>
      <c r="B429" s="5">
        <v>512.1</v>
      </c>
      <c r="C429" s="5">
        <v>8.6999999999999993</v>
      </c>
      <c r="F429" s="116" t="s">
        <v>767</v>
      </c>
      <c r="G429" s="98">
        <v>510.4</v>
      </c>
      <c r="H429" s="98">
        <v>5.6</v>
      </c>
    </row>
    <row r="430" spans="1:8" x14ac:dyDescent="0.2">
      <c r="A430" s="2" t="s">
        <v>843</v>
      </c>
      <c r="B430" s="5">
        <v>432.7</v>
      </c>
      <c r="C430" s="5">
        <v>7.1</v>
      </c>
      <c r="F430" s="116" t="s">
        <v>774</v>
      </c>
      <c r="G430" s="98">
        <v>551.1</v>
      </c>
      <c r="H430" s="98">
        <v>5.2</v>
      </c>
    </row>
    <row r="431" spans="1:8" x14ac:dyDescent="0.2">
      <c r="A431" s="2" t="s">
        <v>845</v>
      </c>
      <c r="B431" s="5">
        <v>630.1</v>
      </c>
      <c r="C431" s="5">
        <v>4.4000000000000004</v>
      </c>
      <c r="F431" s="116" t="s">
        <v>783</v>
      </c>
      <c r="G431" s="98">
        <v>624.1</v>
      </c>
      <c r="H431" s="98">
        <v>3.6</v>
      </c>
    </row>
    <row r="432" spans="1:8" x14ac:dyDescent="0.2">
      <c r="A432" s="2" t="s">
        <v>846</v>
      </c>
      <c r="B432" s="5">
        <v>421</v>
      </c>
      <c r="C432" s="5">
        <v>5.7</v>
      </c>
      <c r="F432" s="116" t="s">
        <v>787</v>
      </c>
      <c r="G432" s="98">
        <v>619.29999999999995</v>
      </c>
      <c r="H432" s="98">
        <v>3.7</v>
      </c>
    </row>
    <row r="433" spans="1:8" x14ac:dyDescent="0.2">
      <c r="A433" s="2" t="s">
        <v>847</v>
      </c>
      <c r="B433" s="5">
        <v>484.9</v>
      </c>
      <c r="C433" s="5">
        <v>6.1</v>
      </c>
      <c r="F433" s="116" t="s">
        <v>807</v>
      </c>
      <c r="G433" s="98">
        <v>540.20000000000005</v>
      </c>
      <c r="H433" s="98">
        <v>5.2</v>
      </c>
    </row>
    <row r="434" spans="1:8" x14ac:dyDescent="0.2">
      <c r="A434" s="2" t="s">
        <v>848</v>
      </c>
      <c r="B434" s="5">
        <v>593.20000000000005</v>
      </c>
      <c r="C434" s="5">
        <v>5.2</v>
      </c>
      <c r="F434" s="116" t="s">
        <v>845</v>
      </c>
      <c r="G434" s="98">
        <v>531.20000000000005</v>
      </c>
      <c r="H434" s="98">
        <v>4.5</v>
      </c>
    </row>
    <row r="435" spans="1:8" x14ac:dyDescent="0.2">
      <c r="A435" s="2" t="s">
        <v>850</v>
      </c>
      <c r="B435" s="5">
        <v>415.9</v>
      </c>
      <c r="C435" s="5">
        <v>6.1</v>
      </c>
      <c r="F435" s="116" t="s">
        <v>932</v>
      </c>
      <c r="G435" s="98">
        <v>583.6</v>
      </c>
      <c r="H435" s="98">
        <v>6.7</v>
      </c>
    </row>
    <row r="436" spans="1:8" x14ac:dyDescent="0.2">
      <c r="A436" s="2" t="s">
        <v>852</v>
      </c>
      <c r="B436" s="5">
        <v>452.2</v>
      </c>
      <c r="C436" s="5">
        <v>5.7</v>
      </c>
      <c r="F436" s="116" t="s">
        <v>943</v>
      </c>
      <c r="G436" s="98">
        <v>576.70000000000005</v>
      </c>
      <c r="H436" s="98">
        <v>6.5</v>
      </c>
    </row>
    <row r="437" spans="1:8" x14ac:dyDescent="0.2">
      <c r="A437" s="2" t="s">
        <v>854</v>
      </c>
      <c r="B437" s="5">
        <v>536.70000000000005</v>
      </c>
      <c r="C437" s="5">
        <v>4</v>
      </c>
      <c r="F437" s="116" t="s">
        <v>1039</v>
      </c>
      <c r="G437" s="98">
        <v>497</v>
      </c>
      <c r="H437" s="98">
        <v>4.8</v>
      </c>
    </row>
    <row r="438" spans="1:8" x14ac:dyDescent="0.2">
      <c r="A438" s="2" t="s">
        <v>855</v>
      </c>
      <c r="B438" s="5">
        <v>623.6</v>
      </c>
      <c r="C438" s="5">
        <v>9.6999999999999993</v>
      </c>
      <c r="F438" s="116" t="s">
        <v>1081</v>
      </c>
      <c r="G438" s="98">
        <v>548.6</v>
      </c>
      <c r="H438" s="98">
        <v>6.9</v>
      </c>
    </row>
    <row r="439" spans="1:8" x14ac:dyDescent="0.2">
      <c r="A439" s="2" t="s">
        <v>857</v>
      </c>
      <c r="B439" s="5">
        <v>561</v>
      </c>
      <c r="C439" s="5">
        <v>5.6</v>
      </c>
      <c r="F439" s="116" t="s">
        <v>590</v>
      </c>
      <c r="G439" s="98">
        <v>698.2</v>
      </c>
      <c r="H439" s="98">
        <v>5.8</v>
      </c>
    </row>
    <row r="440" spans="1:8" x14ac:dyDescent="0.2">
      <c r="A440" s="2" t="s">
        <v>859</v>
      </c>
      <c r="B440" s="5">
        <v>467.3</v>
      </c>
      <c r="C440" s="5">
        <v>9</v>
      </c>
      <c r="F440" s="116" t="s">
        <v>601</v>
      </c>
      <c r="G440" s="98">
        <v>459.7</v>
      </c>
      <c r="H440" s="98">
        <v>4.7</v>
      </c>
    </row>
    <row r="441" spans="1:8" x14ac:dyDescent="0.2">
      <c r="A441" s="2" t="s">
        <v>861</v>
      </c>
      <c r="B441" s="5">
        <v>434.6</v>
      </c>
      <c r="C441" s="5">
        <v>5.6</v>
      </c>
      <c r="F441" s="116" t="s">
        <v>794</v>
      </c>
      <c r="G441" s="98">
        <v>470.4</v>
      </c>
      <c r="H441" s="98">
        <v>6.8</v>
      </c>
    </row>
    <row r="442" spans="1:8" x14ac:dyDescent="0.2">
      <c r="A442" s="2" t="s">
        <v>862</v>
      </c>
      <c r="B442" s="5">
        <v>517.70000000000005</v>
      </c>
      <c r="C442" s="5">
        <v>5</v>
      </c>
      <c r="F442" s="116" t="s">
        <v>839</v>
      </c>
      <c r="G442" s="98">
        <v>503.9</v>
      </c>
      <c r="H442" s="98">
        <v>4.7</v>
      </c>
    </row>
    <row r="443" spans="1:8" x14ac:dyDescent="0.2">
      <c r="A443" s="2" t="s">
        <v>863</v>
      </c>
      <c r="B443" s="5">
        <v>451.9</v>
      </c>
      <c r="C443" s="5">
        <v>7.2</v>
      </c>
      <c r="F443" s="116" t="s">
        <v>854</v>
      </c>
      <c r="G443" s="98">
        <v>518.1</v>
      </c>
      <c r="H443" s="98">
        <v>3.8</v>
      </c>
    </row>
    <row r="444" spans="1:8" x14ac:dyDescent="0.2">
      <c r="A444" s="2" t="s">
        <v>865</v>
      </c>
      <c r="B444" s="5">
        <v>441</v>
      </c>
      <c r="C444" s="5">
        <v>4.9000000000000004</v>
      </c>
      <c r="F444" s="116" t="s">
        <v>924</v>
      </c>
      <c r="G444" s="98">
        <v>492.6</v>
      </c>
      <c r="H444" s="98">
        <v>3.8</v>
      </c>
    </row>
    <row r="445" spans="1:8" x14ac:dyDescent="0.2">
      <c r="A445" s="2" t="s">
        <v>866</v>
      </c>
      <c r="B445" s="5">
        <v>447.4</v>
      </c>
      <c r="C445" s="5">
        <v>5</v>
      </c>
      <c r="F445" s="116" t="s">
        <v>930</v>
      </c>
      <c r="G445" s="98">
        <v>582.5</v>
      </c>
      <c r="H445" s="98">
        <v>4.7</v>
      </c>
    </row>
    <row r="446" spans="1:8" x14ac:dyDescent="0.2">
      <c r="A446" s="2" t="s">
        <v>868</v>
      </c>
      <c r="B446" s="5">
        <v>503.6</v>
      </c>
      <c r="C446" s="5">
        <v>3.8</v>
      </c>
      <c r="F446" s="116" t="s">
        <v>980</v>
      </c>
      <c r="G446" s="98">
        <v>603</v>
      </c>
      <c r="H446" s="98">
        <v>4.8</v>
      </c>
    </row>
    <row r="447" spans="1:8" x14ac:dyDescent="0.2">
      <c r="A447" s="2" t="s">
        <v>870</v>
      </c>
      <c r="B447" s="5">
        <v>434.7</v>
      </c>
      <c r="C447" s="5">
        <v>4.8</v>
      </c>
      <c r="F447" s="116" t="s">
        <v>1008</v>
      </c>
      <c r="G447" s="98">
        <v>525.70000000000005</v>
      </c>
      <c r="H447" s="98">
        <v>3.7</v>
      </c>
    </row>
    <row r="448" spans="1:8" x14ac:dyDescent="0.2">
      <c r="A448" s="2" t="s">
        <v>873</v>
      </c>
      <c r="B448" s="5">
        <v>490.8</v>
      </c>
      <c r="C448" s="5">
        <v>6</v>
      </c>
      <c r="F448" s="116" t="s">
        <v>1095</v>
      </c>
      <c r="G448" s="98">
        <v>584.6</v>
      </c>
      <c r="H448" s="98">
        <v>4.5999999999999996</v>
      </c>
    </row>
    <row r="449" spans="1:8" x14ac:dyDescent="0.2">
      <c r="A449" s="2" t="s">
        <v>874</v>
      </c>
      <c r="B449" s="5">
        <v>391.2</v>
      </c>
      <c r="C449" s="5">
        <v>6.6</v>
      </c>
      <c r="F449" s="116" t="s">
        <v>1117</v>
      </c>
      <c r="G449" s="98">
        <v>580.9</v>
      </c>
      <c r="H449" s="98">
        <v>5.6</v>
      </c>
    </row>
    <row r="450" spans="1:8" x14ac:dyDescent="0.2">
      <c r="A450" s="2" t="s">
        <v>875</v>
      </c>
      <c r="B450" s="5">
        <v>464.4</v>
      </c>
      <c r="C450" s="5">
        <v>9.8000000000000007</v>
      </c>
      <c r="F450" s="116" t="s">
        <v>1122</v>
      </c>
      <c r="G450" s="98">
        <v>666.2</v>
      </c>
      <c r="H450" s="98">
        <v>6.5</v>
      </c>
    </row>
    <row r="451" spans="1:8" x14ac:dyDescent="0.2">
      <c r="A451" s="2" t="s">
        <v>877</v>
      </c>
      <c r="B451" s="5">
        <v>470.7</v>
      </c>
      <c r="C451" s="5">
        <v>7.4</v>
      </c>
      <c r="F451" s="116" t="s">
        <v>556</v>
      </c>
      <c r="G451" s="98">
        <v>511.7</v>
      </c>
      <c r="H451" s="98">
        <v>5.0999999999999996</v>
      </c>
    </row>
    <row r="452" spans="1:8" x14ac:dyDescent="0.2">
      <c r="A452" s="2" t="s">
        <v>879</v>
      </c>
      <c r="B452" s="5">
        <v>482.5</v>
      </c>
      <c r="C452" s="5">
        <v>6</v>
      </c>
      <c r="F452" s="116" t="s">
        <v>642</v>
      </c>
      <c r="G452" s="98">
        <v>518.70000000000005</v>
      </c>
      <c r="H452" s="98">
        <v>9.5</v>
      </c>
    </row>
    <row r="453" spans="1:8" x14ac:dyDescent="0.2">
      <c r="A453" s="2" t="s">
        <v>880</v>
      </c>
      <c r="B453" s="5">
        <v>619.4</v>
      </c>
      <c r="C453" s="5">
        <v>5.3</v>
      </c>
      <c r="F453" s="116" t="s">
        <v>986</v>
      </c>
      <c r="G453" s="98">
        <v>535.70000000000005</v>
      </c>
      <c r="H453" s="98">
        <v>10</v>
      </c>
    </row>
    <row r="454" spans="1:8" x14ac:dyDescent="0.2">
      <c r="A454" s="2" t="s">
        <v>881</v>
      </c>
      <c r="B454" s="5">
        <v>422.6</v>
      </c>
      <c r="C454" s="5">
        <v>6</v>
      </c>
      <c r="F454" s="116" t="s">
        <v>1131</v>
      </c>
      <c r="G454" s="98">
        <v>577.9</v>
      </c>
      <c r="H454" s="98">
        <v>5.2</v>
      </c>
    </row>
    <row r="455" spans="1:8" x14ac:dyDescent="0.2">
      <c r="A455" s="2" t="s">
        <v>883</v>
      </c>
      <c r="B455" s="5">
        <v>465.5</v>
      </c>
      <c r="C455" s="5">
        <v>3</v>
      </c>
      <c r="F455" s="116" t="s">
        <v>711</v>
      </c>
      <c r="G455" s="98">
        <v>459.8</v>
      </c>
      <c r="H455" s="98">
        <v>8.3000000000000007</v>
      </c>
    </row>
    <row r="456" spans="1:8" x14ac:dyDescent="0.2">
      <c r="A456" s="2" t="s">
        <v>885</v>
      </c>
      <c r="B456" s="5">
        <v>495.9</v>
      </c>
      <c r="C456" s="5">
        <v>5.0999999999999996</v>
      </c>
      <c r="F456" s="116" t="s">
        <v>771</v>
      </c>
      <c r="G456" s="98">
        <v>432.5</v>
      </c>
      <c r="H456" s="98">
        <v>12</v>
      </c>
    </row>
    <row r="457" spans="1:8" x14ac:dyDescent="0.2">
      <c r="A457" s="2" t="s">
        <v>886</v>
      </c>
      <c r="B457" s="5">
        <v>429.3</v>
      </c>
      <c r="C457" s="5">
        <v>8.3000000000000007</v>
      </c>
      <c r="F457" s="116" t="s">
        <v>821</v>
      </c>
      <c r="G457" s="98">
        <v>479.7</v>
      </c>
      <c r="H457" s="98">
        <v>7.1</v>
      </c>
    </row>
    <row r="458" spans="1:8" x14ac:dyDescent="0.2">
      <c r="A458" s="2" t="s">
        <v>888</v>
      </c>
      <c r="B458" s="5">
        <v>549.4</v>
      </c>
      <c r="C458" s="5">
        <v>4.5999999999999996</v>
      </c>
      <c r="F458" s="116" t="s">
        <v>949</v>
      </c>
      <c r="G458" s="98">
        <v>422.6</v>
      </c>
      <c r="H458" s="98">
        <v>9.1999999999999993</v>
      </c>
    </row>
    <row r="459" spans="1:8" x14ac:dyDescent="0.2">
      <c r="A459" s="2" t="s">
        <v>890</v>
      </c>
      <c r="B459" s="5">
        <v>459.3</v>
      </c>
      <c r="C459" s="5">
        <v>4.5999999999999996</v>
      </c>
      <c r="F459" s="116" t="s">
        <v>1091</v>
      </c>
      <c r="G459" s="98">
        <v>440.1</v>
      </c>
      <c r="H459" s="98">
        <v>6.1</v>
      </c>
    </row>
    <row r="460" spans="1:8" x14ac:dyDescent="0.2">
      <c r="A460" s="2" t="s">
        <v>891</v>
      </c>
      <c r="B460" s="5">
        <v>497.3</v>
      </c>
      <c r="C460" s="5">
        <v>8.4</v>
      </c>
      <c r="F460" s="116" t="s">
        <v>566</v>
      </c>
      <c r="G460" s="98">
        <v>560.29999999999995</v>
      </c>
      <c r="H460" s="98">
        <v>4.4000000000000004</v>
      </c>
    </row>
    <row r="461" spans="1:8" x14ac:dyDescent="0.2">
      <c r="A461" s="2" t="s">
        <v>893</v>
      </c>
      <c r="B461" s="5">
        <v>491.8</v>
      </c>
      <c r="C461" s="5">
        <v>6.8</v>
      </c>
      <c r="F461" s="116" t="s">
        <v>698</v>
      </c>
      <c r="G461" s="98">
        <v>479.8</v>
      </c>
      <c r="H461" s="98">
        <v>8.1</v>
      </c>
    </row>
    <row r="462" spans="1:8" x14ac:dyDescent="0.2">
      <c r="A462" s="2" t="s">
        <v>895</v>
      </c>
      <c r="B462" s="5">
        <v>465.8</v>
      </c>
      <c r="C462" s="5">
        <v>4</v>
      </c>
      <c r="F462" s="116" t="s">
        <v>712</v>
      </c>
      <c r="G462" s="98">
        <v>481.6</v>
      </c>
      <c r="H462" s="98">
        <v>4.4000000000000004</v>
      </c>
    </row>
    <row r="463" spans="1:8" x14ac:dyDescent="0.2">
      <c r="A463" s="2" t="s">
        <v>899</v>
      </c>
      <c r="B463" s="5">
        <v>474</v>
      </c>
      <c r="C463" s="5">
        <v>3.2</v>
      </c>
      <c r="F463" s="116" t="s">
        <v>728</v>
      </c>
      <c r="G463" s="98">
        <v>490.6</v>
      </c>
      <c r="H463" s="98">
        <v>6.8</v>
      </c>
    </row>
    <row r="464" spans="1:8" x14ac:dyDescent="0.2">
      <c r="A464" s="2" t="s">
        <v>900</v>
      </c>
      <c r="B464" s="5">
        <v>452.1</v>
      </c>
      <c r="C464" s="5">
        <v>5.3</v>
      </c>
      <c r="F464" s="116" t="s">
        <v>744</v>
      </c>
      <c r="G464" s="98">
        <v>513.70000000000005</v>
      </c>
      <c r="H464" s="98">
        <v>9</v>
      </c>
    </row>
    <row r="465" spans="1:8" x14ac:dyDescent="0.2">
      <c r="A465" s="2" t="s">
        <v>902</v>
      </c>
      <c r="B465" s="5">
        <v>431.8</v>
      </c>
      <c r="C465" s="5">
        <v>3.4</v>
      </c>
      <c r="F465" s="116" t="s">
        <v>768</v>
      </c>
      <c r="G465" s="98">
        <v>606.79999999999995</v>
      </c>
      <c r="H465" s="98">
        <v>8.1999999999999993</v>
      </c>
    </row>
    <row r="466" spans="1:8" x14ac:dyDescent="0.2">
      <c r="A466" s="2" t="s">
        <v>904</v>
      </c>
      <c r="B466" s="5">
        <v>469</v>
      </c>
      <c r="C466" s="5">
        <v>5.0999999999999996</v>
      </c>
      <c r="F466" s="116" t="s">
        <v>772</v>
      </c>
      <c r="G466" s="98">
        <v>509.7</v>
      </c>
      <c r="H466" s="98">
        <v>6.5</v>
      </c>
    </row>
    <row r="467" spans="1:8" x14ac:dyDescent="0.2">
      <c r="A467" s="2" t="s">
        <v>905</v>
      </c>
      <c r="B467" s="5">
        <v>488.8</v>
      </c>
      <c r="C467" s="5">
        <v>8.3000000000000007</v>
      </c>
      <c r="F467" s="116" t="s">
        <v>862</v>
      </c>
      <c r="G467" s="98">
        <v>475.2</v>
      </c>
      <c r="H467" s="98">
        <v>4.2</v>
      </c>
    </row>
    <row r="468" spans="1:8" x14ac:dyDescent="0.2">
      <c r="A468" s="2" t="s">
        <v>907</v>
      </c>
      <c r="B468" s="5">
        <v>417</v>
      </c>
      <c r="C468" s="5">
        <v>4.3</v>
      </c>
      <c r="F468" s="116" t="s">
        <v>955</v>
      </c>
      <c r="G468" s="98">
        <v>646.1</v>
      </c>
      <c r="H468" s="98">
        <v>7.5</v>
      </c>
    </row>
    <row r="469" spans="1:8" x14ac:dyDescent="0.2">
      <c r="A469" s="2" t="s">
        <v>909</v>
      </c>
      <c r="B469" s="5">
        <v>428.9</v>
      </c>
      <c r="C469" s="5">
        <v>15</v>
      </c>
      <c r="F469" s="116" t="s">
        <v>1054</v>
      </c>
      <c r="G469" s="98">
        <v>523.29999999999995</v>
      </c>
      <c r="H469" s="98">
        <v>4.5999999999999996</v>
      </c>
    </row>
    <row r="470" spans="1:8" x14ac:dyDescent="0.2">
      <c r="A470" s="2" t="s">
        <v>910</v>
      </c>
      <c r="B470" s="5">
        <v>525.70000000000005</v>
      </c>
      <c r="C470" s="5">
        <v>5.2</v>
      </c>
      <c r="F470" s="116" t="s">
        <v>1115</v>
      </c>
      <c r="G470" s="98">
        <v>527.4</v>
      </c>
      <c r="H470" s="98">
        <v>6.1</v>
      </c>
    </row>
    <row r="471" spans="1:8" x14ac:dyDescent="0.2">
      <c r="A471" s="2" t="s">
        <v>913</v>
      </c>
      <c r="B471" s="5">
        <v>469.2</v>
      </c>
      <c r="C471" s="5">
        <v>9.4</v>
      </c>
      <c r="F471" s="116" t="s">
        <v>555</v>
      </c>
      <c r="G471" s="98">
        <v>470.3</v>
      </c>
      <c r="H471" s="98">
        <v>7.3</v>
      </c>
    </row>
    <row r="472" spans="1:8" x14ac:dyDescent="0.2">
      <c r="A472" s="2" t="s">
        <v>914</v>
      </c>
      <c r="B472" s="5">
        <v>429.3</v>
      </c>
      <c r="C472" s="5">
        <v>7.8</v>
      </c>
      <c r="F472" s="116" t="s">
        <v>623</v>
      </c>
      <c r="G472" s="98">
        <v>512.4</v>
      </c>
      <c r="H472" s="98">
        <v>6</v>
      </c>
    </row>
    <row r="473" spans="1:8" x14ac:dyDescent="0.2">
      <c r="A473" s="2" t="s">
        <v>916</v>
      </c>
      <c r="B473" s="5">
        <v>472.2</v>
      </c>
      <c r="C473" s="5">
        <v>5.5</v>
      </c>
      <c r="F473" s="116" t="s">
        <v>669</v>
      </c>
      <c r="G473" s="98">
        <v>563</v>
      </c>
      <c r="H473" s="98">
        <v>6.1</v>
      </c>
    </row>
    <row r="474" spans="1:8" x14ac:dyDescent="0.2">
      <c r="A474" s="2" t="s">
        <v>918</v>
      </c>
      <c r="B474" s="5">
        <v>435.5</v>
      </c>
      <c r="C474" s="5">
        <v>4.4000000000000004</v>
      </c>
      <c r="F474" s="116" t="s">
        <v>681</v>
      </c>
      <c r="G474" s="98">
        <v>495.8</v>
      </c>
      <c r="H474" s="98">
        <v>7.7</v>
      </c>
    </row>
    <row r="475" spans="1:8" x14ac:dyDescent="0.2">
      <c r="A475" s="2" t="s">
        <v>920</v>
      </c>
      <c r="B475" s="5">
        <v>445.2</v>
      </c>
      <c r="C475" s="5">
        <v>3.5</v>
      </c>
      <c r="F475" s="116" t="s">
        <v>745</v>
      </c>
      <c r="G475" s="98">
        <v>604.70000000000005</v>
      </c>
      <c r="H475" s="98">
        <v>8.1999999999999993</v>
      </c>
    </row>
    <row r="476" spans="1:8" x14ac:dyDescent="0.2">
      <c r="A476" s="2" t="s">
        <v>922</v>
      </c>
      <c r="B476" s="5">
        <v>493.8</v>
      </c>
      <c r="C476" s="5">
        <v>5.0999999999999996</v>
      </c>
      <c r="F476" s="116" t="s">
        <v>832</v>
      </c>
      <c r="G476" s="98">
        <v>461.9</v>
      </c>
      <c r="H476" s="98">
        <v>4.9000000000000004</v>
      </c>
    </row>
    <row r="477" spans="1:8" x14ac:dyDescent="0.2">
      <c r="A477" s="2" t="s">
        <v>924</v>
      </c>
      <c r="B477" s="5">
        <v>469.5</v>
      </c>
      <c r="C477" s="5">
        <v>4.3</v>
      </c>
      <c r="F477" s="116" t="s">
        <v>971</v>
      </c>
      <c r="G477" s="98">
        <v>510.2</v>
      </c>
      <c r="H477" s="98">
        <v>7.5</v>
      </c>
    </row>
    <row r="478" spans="1:8" x14ac:dyDescent="0.2">
      <c r="A478" s="2" t="s">
        <v>926</v>
      </c>
      <c r="B478" s="5">
        <v>444.3</v>
      </c>
      <c r="C478" s="5">
        <v>7.5</v>
      </c>
      <c r="F478" s="116" t="s">
        <v>974</v>
      </c>
      <c r="G478" s="98">
        <v>461.9</v>
      </c>
      <c r="H478" s="98">
        <v>7.8</v>
      </c>
    </row>
    <row r="479" spans="1:8" x14ac:dyDescent="0.2">
      <c r="A479" s="2" t="s">
        <v>927</v>
      </c>
      <c r="B479" s="5">
        <v>427.9</v>
      </c>
      <c r="C479" s="5">
        <v>7</v>
      </c>
      <c r="F479" s="116" t="s">
        <v>1040</v>
      </c>
      <c r="G479" s="98">
        <v>454.9</v>
      </c>
      <c r="H479" s="98">
        <v>8</v>
      </c>
    </row>
    <row r="480" spans="1:8" x14ac:dyDescent="0.2">
      <c r="A480" s="2" t="s">
        <v>928</v>
      </c>
      <c r="B480" s="5">
        <v>466.1</v>
      </c>
      <c r="C480" s="5">
        <v>9.6</v>
      </c>
      <c r="F480" s="116" t="s">
        <v>1056</v>
      </c>
      <c r="G480" s="98">
        <v>392.1</v>
      </c>
      <c r="H480" s="98">
        <v>9.1999999999999993</v>
      </c>
    </row>
    <row r="481" spans="1:8" x14ac:dyDescent="0.2">
      <c r="A481" s="2" t="s">
        <v>930</v>
      </c>
      <c r="B481" s="5">
        <v>533.1</v>
      </c>
      <c r="C481" s="5">
        <v>4.9000000000000004</v>
      </c>
      <c r="F481" s="116" t="s">
        <v>1062</v>
      </c>
      <c r="G481" s="98">
        <v>493.2</v>
      </c>
      <c r="H481" s="98">
        <v>6.4</v>
      </c>
    </row>
    <row r="482" spans="1:8" x14ac:dyDescent="0.2">
      <c r="A482" s="2" t="s">
        <v>932</v>
      </c>
      <c r="B482" s="5">
        <v>588.6</v>
      </c>
      <c r="C482" s="5">
        <v>5.9</v>
      </c>
      <c r="F482" s="116" t="s">
        <v>1072</v>
      </c>
      <c r="G482" s="98">
        <v>486</v>
      </c>
      <c r="H482" s="98">
        <v>6.9</v>
      </c>
    </row>
    <row r="483" spans="1:8" x14ac:dyDescent="0.2">
      <c r="A483" s="2" t="s">
        <v>934</v>
      </c>
      <c r="B483" s="5">
        <v>442.6</v>
      </c>
      <c r="C483" s="5">
        <v>5.4</v>
      </c>
      <c r="F483" s="116" t="s">
        <v>637</v>
      </c>
      <c r="G483" s="98">
        <v>525.29999999999995</v>
      </c>
      <c r="H483" s="98">
        <v>5.4</v>
      </c>
    </row>
    <row r="484" spans="1:8" x14ac:dyDescent="0.2">
      <c r="A484" s="2" t="s">
        <v>935</v>
      </c>
      <c r="B484" s="5">
        <v>439.8</v>
      </c>
      <c r="C484" s="5">
        <v>7.3</v>
      </c>
      <c r="F484" s="116" t="s">
        <v>910</v>
      </c>
      <c r="G484" s="98">
        <v>546.79999999999995</v>
      </c>
      <c r="H484" s="98">
        <v>3.5</v>
      </c>
    </row>
    <row r="485" spans="1:8" x14ac:dyDescent="0.2">
      <c r="A485" s="2" t="s">
        <v>936</v>
      </c>
      <c r="B485" s="5">
        <v>680.5</v>
      </c>
      <c r="C485" s="5">
        <v>7</v>
      </c>
      <c r="F485" s="116" t="s">
        <v>1000</v>
      </c>
      <c r="G485" s="98">
        <v>489.7</v>
      </c>
      <c r="H485" s="98">
        <v>6</v>
      </c>
    </row>
    <row r="486" spans="1:8" x14ac:dyDescent="0.2">
      <c r="A486" s="2" t="s">
        <v>938</v>
      </c>
      <c r="B486" s="5">
        <v>505.9</v>
      </c>
      <c r="C486" s="5">
        <v>5.4</v>
      </c>
      <c r="F486" s="116" t="s">
        <v>1074</v>
      </c>
      <c r="G486" s="98">
        <v>646.29999999999995</v>
      </c>
      <c r="H486" s="98">
        <v>4.8</v>
      </c>
    </row>
    <row r="487" spans="1:8" x14ac:dyDescent="0.2">
      <c r="A487" s="2" t="s">
        <v>940</v>
      </c>
      <c r="B487" s="5">
        <v>447.2</v>
      </c>
      <c r="C487" s="5">
        <v>4.0999999999999996</v>
      </c>
      <c r="F487" s="116" t="s">
        <v>1105</v>
      </c>
      <c r="G487" s="98">
        <v>484.1</v>
      </c>
      <c r="H487" s="98">
        <v>5.3</v>
      </c>
    </row>
    <row r="488" spans="1:8" x14ac:dyDescent="0.2">
      <c r="A488" s="2" t="s">
        <v>941</v>
      </c>
      <c r="B488" s="5">
        <v>518.70000000000005</v>
      </c>
      <c r="C488" s="5">
        <v>9.6</v>
      </c>
      <c r="F488" s="116" t="s">
        <v>718</v>
      </c>
      <c r="G488" s="98">
        <v>593.6</v>
      </c>
      <c r="H488" s="98">
        <v>5.5</v>
      </c>
    </row>
    <row r="489" spans="1:8" x14ac:dyDescent="0.2">
      <c r="A489" s="2" t="s">
        <v>943</v>
      </c>
      <c r="B489" s="5">
        <v>769.8</v>
      </c>
      <c r="C489" s="5">
        <v>5.0999999999999996</v>
      </c>
      <c r="F489" s="116" t="s">
        <v>722</v>
      </c>
      <c r="G489" s="98">
        <v>574.29999999999995</v>
      </c>
      <c r="H489" s="98">
        <v>9.9</v>
      </c>
    </row>
    <row r="490" spans="1:8" x14ac:dyDescent="0.2">
      <c r="A490" s="2" t="s">
        <v>944</v>
      </c>
      <c r="B490" s="5">
        <v>479.1</v>
      </c>
      <c r="C490" s="5">
        <v>13</v>
      </c>
      <c r="F490" s="116" t="s">
        <v>750</v>
      </c>
      <c r="G490" s="98">
        <v>570.9</v>
      </c>
      <c r="H490" s="98">
        <v>4.5</v>
      </c>
    </row>
    <row r="491" spans="1:8" x14ac:dyDescent="0.2">
      <c r="A491" s="2" t="s">
        <v>946</v>
      </c>
      <c r="B491" s="5">
        <v>452.5</v>
      </c>
      <c r="C491" s="5">
        <v>5.3</v>
      </c>
      <c r="F491" s="116" t="s">
        <v>855</v>
      </c>
      <c r="G491" s="98">
        <v>689.9</v>
      </c>
      <c r="H491" s="98">
        <v>6.5</v>
      </c>
    </row>
    <row r="492" spans="1:8" x14ac:dyDescent="0.2">
      <c r="A492" s="2" t="s">
        <v>947</v>
      </c>
      <c r="B492" s="5">
        <v>592.6</v>
      </c>
      <c r="C492" s="5">
        <v>8.1999999999999993</v>
      </c>
      <c r="F492" s="116" t="s">
        <v>936</v>
      </c>
      <c r="G492" s="98">
        <v>597.4</v>
      </c>
      <c r="H492" s="98">
        <v>7.2</v>
      </c>
    </row>
    <row r="493" spans="1:8" x14ac:dyDescent="0.2">
      <c r="A493" s="2" t="s">
        <v>948</v>
      </c>
      <c r="B493" s="5">
        <v>438.5</v>
      </c>
      <c r="C493" s="5">
        <v>13</v>
      </c>
      <c r="F493" s="116" t="s">
        <v>953</v>
      </c>
      <c r="G493" s="98">
        <v>624.20000000000005</v>
      </c>
      <c r="H493" s="98">
        <v>5.3</v>
      </c>
    </row>
    <row r="494" spans="1:8" x14ac:dyDescent="0.2">
      <c r="A494" s="2" t="s">
        <v>949</v>
      </c>
      <c r="B494" s="5">
        <v>470.2</v>
      </c>
      <c r="C494" s="5">
        <v>9.9</v>
      </c>
      <c r="F494" s="116" t="s">
        <v>1013</v>
      </c>
      <c r="G494" s="98">
        <v>591.5</v>
      </c>
      <c r="H494" s="98">
        <v>9.8000000000000007</v>
      </c>
    </row>
    <row r="495" spans="1:8" x14ac:dyDescent="0.2">
      <c r="A495" s="2" t="s">
        <v>951</v>
      </c>
      <c r="B495" s="5">
        <v>453.9</v>
      </c>
      <c r="C495" s="5">
        <v>3.9</v>
      </c>
      <c r="F495" s="116" t="s">
        <v>1037</v>
      </c>
      <c r="G495" s="98">
        <v>550.4</v>
      </c>
      <c r="H495" s="98">
        <v>9.1999999999999993</v>
      </c>
    </row>
    <row r="496" spans="1:8" x14ac:dyDescent="0.2">
      <c r="A496" s="2" t="s">
        <v>952</v>
      </c>
      <c r="B496" s="5">
        <v>525.6</v>
      </c>
      <c r="C496" s="5">
        <v>6</v>
      </c>
      <c r="F496" s="116" t="s">
        <v>1048</v>
      </c>
      <c r="G496" s="98">
        <v>444.5</v>
      </c>
      <c r="H496" s="98">
        <v>10</v>
      </c>
    </row>
    <row r="497" spans="1:8" x14ac:dyDescent="0.2">
      <c r="A497" s="2" t="s">
        <v>953</v>
      </c>
      <c r="B497" s="5">
        <v>613.5</v>
      </c>
      <c r="C497" s="5">
        <v>6.9</v>
      </c>
      <c r="F497" s="116" t="s">
        <v>1090</v>
      </c>
      <c r="G497" s="98">
        <v>504.9</v>
      </c>
      <c r="H497" s="98">
        <v>7.5</v>
      </c>
    </row>
    <row r="498" spans="1:8" x14ac:dyDescent="0.2">
      <c r="A498" s="2" t="s">
        <v>954</v>
      </c>
      <c r="B498" s="5">
        <v>605.4</v>
      </c>
      <c r="C498" s="5">
        <v>7.5</v>
      </c>
      <c r="F498" s="116" t="s">
        <v>1120</v>
      </c>
      <c r="G498" s="98">
        <v>464.1</v>
      </c>
      <c r="H498" s="98">
        <v>5.8</v>
      </c>
    </row>
    <row r="499" spans="1:8" x14ac:dyDescent="0.2">
      <c r="A499" s="2" t="s">
        <v>955</v>
      </c>
      <c r="B499" s="5">
        <v>529.4</v>
      </c>
      <c r="C499" s="5">
        <v>7.9</v>
      </c>
      <c r="F499" s="116" t="s">
        <v>544</v>
      </c>
      <c r="G499" s="98">
        <v>473.9</v>
      </c>
      <c r="H499" s="98">
        <v>14</v>
      </c>
    </row>
    <row r="500" spans="1:8" x14ac:dyDescent="0.2">
      <c r="A500" s="2" t="s">
        <v>957</v>
      </c>
      <c r="B500" s="5">
        <v>485.4</v>
      </c>
      <c r="C500" s="5">
        <v>13</v>
      </c>
      <c r="F500" s="116" t="s">
        <v>553</v>
      </c>
      <c r="G500" s="98">
        <v>402.5</v>
      </c>
      <c r="H500" s="98">
        <v>4.5999999999999996</v>
      </c>
    </row>
    <row r="501" spans="1:8" x14ac:dyDescent="0.2">
      <c r="A501" s="2" t="s">
        <v>958</v>
      </c>
      <c r="B501" s="5">
        <v>387.5</v>
      </c>
      <c r="C501" s="5">
        <v>9.8000000000000007</v>
      </c>
      <c r="F501" s="116" t="s">
        <v>641</v>
      </c>
      <c r="G501" s="98">
        <v>446.2</v>
      </c>
      <c r="H501" s="98">
        <v>6.7</v>
      </c>
    </row>
    <row r="502" spans="1:8" x14ac:dyDescent="0.2">
      <c r="A502" s="2" t="s">
        <v>960</v>
      </c>
      <c r="B502" s="5">
        <v>420.7</v>
      </c>
      <c r="C502" s="5">
        <v>4.3</v>
      </c>
      <c r="F502" s="116" t="s">
        <v>662</v>
      </c>
      <c r="G502" s="98">
        <v>561.79999999999995</v>
      </c>
      <c r="H502" s="98">
        <v>4.5999999999999996</v>
      </c>
    </row>
    <row r="503" spans="1:8" x14ac:dyDescent="0.2">
      <c r="A503" s="2" t="s">
        <v>962</v>
      </c>
      <c r="B503" s="5">
        <v>426.2</v>
      </c>
      <c r="C503" s="5">
        <v>3.9</v>
      </c>
      <c r="F503" s="116" t="s">
        <v>785</v>
      </c>
      <c r="G503" s="98">
        <v>502.6</v>
      </c>
      <c r="H503" s="98">
        <v>7.6</v>
      </c>
    </row>
    <row r="504" spans="1:8" x14ac:dyDescent="0.2">
      <c r="A504" s="2" t="s">
        <v>963</v>
      </c>
      <c r="B504" s="5">
        <v>477.4</v>
      </c>
      <c r="C504" s="5">
        <v>8.4</v>
      </c>
      <c r="F504" s="116" t="s">
        <v>848</v>
      </c>
      <c r="G504" s="98">
        <v>517.9</v>
      </c>
      <c r="H504" s="98">
        <v>6.6</v>
      </c>
    </row>
    <row r="505" spans="1:8" x14ac:dyDescent="0.2">
      <c r="A505" s="2" t="s">
        <v>966</v>
      </c>
      <c r="B505" s="5">
        <v>451.9</v>
      </c>
      <c r="C505" s="5">
        <v>6.5</v>
      </c>
      <c r="F505" s="116" t="s">
        <v>1127</v>
      </c>
      <c r="G505" s="98">
        <v>473.8</v>
      </c>
      <c r="H505" s="98">
        <v>7.4</v>
      </c>
    </row>
    <row r="506" spans="1:8" x14ac:dyDescent="0.2">
      <c r="A506" s="2" t="s">
        <v>967</v>
      </c>
      <c r="B506" s="5">
        <v>446.4</v>
      </c>
      <c r="C506" s="5">
        <v>6.8</v>
      </c>
      <c r="F506" s="116" t="s">
        <v>569</v>
      </c>
      <c r="G506" s="98">
        <v>492.8</v>
      </c>
      <c r="H506" s="98">
        <v>5.2</v>
      </c>
    </row>
    <row r="507" spans="1:8" x14ac:dyDescent="0.2">
      <c r="A507" s="2" t="s">
        <v>969</v>
      </c>
      <c r="B507" s="5">
        <v>470.2</v>
      </c>
      <c r="C507" s="5">
        <v>4.7</v>
      </c>
      <c r="F507" s="116" t="s">
        <v>588</v>
      </c>
      <c r="G507" s="98">
        <v>442.1</v>
      </c>
      <c r="H507" s="98">
        <v>6.6</v>
      </c>
    </row>
    <row r="508" spans="1:8" x14ac:dyDescent="0.2">
      <c r="A508" s="2" t="s">
        <v>970</v>
      </c>
      <c r="B508" s="5">
        <v>543.29999999999995</v>
      </c>
      <c r="C508" s="5">
        <v>6.7</v>
      </c>
      <c r="F508" s="116" t="s">
        <v>603</v>
      </c>
      <c r="G508" s="98">
        <v>503.6</v>
      </c>
      <c r="H508" s="98">
        <v>3.1</v>
      </c>
    </row>
    <row r="509" spans="1:8" x14ac:dyDescent="0.2">
      <c r="A509" s="2" t="s">
        <v>971</v>
      </c>
      <c r="B509" s="5">
        <v>651.6</v>
      </c>
      <c r="C509" s="5">
        <v>9</v>
      </c>
      <c r="F509" s="116" t="s">
        <v>655</v>
      </c>
      <c r="G509" s="98">
        <v>409.1</v>
      </c>
      <c r="H509" s="98">
        <v>3.4</v>
      </c>
    </row>
    <row r="510" spans="1:8" x14ac:dyDescent="0.2">
      <c r="A510" s="2" t="s">
        <v>973</v>
      </c>
      <c r="B510" s="5">
        <v>472.4</v>
      </c>
      <c r="C510" s="5">
        <v>2.5</v>
      </c>
      <c r="F510" s="116" t="s">
        <v>796</v>
      </c>
      <c r="G510" s="99" t="s">
        <v>23</v>
      </c>
      <c r="H510" s="99" t="s">
        <v>458</v>
      </c>
    </row>
    <row r="511" spans="1:8" x14ac:dyDescent="0.2">
      <c r="A511" s="2" t="s">
        <v>974</v>
      </c>
      <c r="B511" s="5">
        <v>490.9</v>
      </c>
      <c r="C511" s="5">
        <v>8.5</v>
      </c>
      <c r="F511" s="116" t="s">
        <v>888</v>
      </c>
      <c r="G511" s="98">
        <v>501.8</v>
      </c>
      <c r="H511" s="98">
        <v>4.7</v>
      </c>
    </row>
    <row r="512" spans="1:8" x14ac:dyDescent="0.2">
      <c r="A512" s="2" t="s">
        <v>976</v>
      </c>
      <c r="B512" s="5">
        <v>545.70000000000005</v>
      </c>
      <c r="C512" s="5">
        <v>11</v>
      </c>
      <c r="F512" s="116" t="s">
        <v>920</v>
      </c>
      <c r="G512" s="98">
        <v>468.9</v>
      </c>
      <c r="H512" s="98">
        <v>4.5</v>
      </c>
    </row>
    <row r="513" spans="1:8" x14ac:dyDescent="0.2">
      <c r="A513" s="2" t="s">
        <v>978</v>
      </c>
      <c r="B513" s="5">
        <v>492.1</v>
      </c>
      <c r="C513" s="5">
        <v>4</v>
      </c>
      <c r="F513" s="116" t="s">
        <v>922</v>
      </c>
      <c r="G513" s="98">
        <v>500.4</v>
      </c>
      <c r="H513" s="98">
        <v>4.5999999999999996</v>
      </c>
    </row>
    <row r="514" spans="1:8" x14ac:dyDescent="0.2">
      <c r="A514" s="2" t="s">
        <v>980</v>
      </c>
      <c r="B514" s="5">
        <v>508.4</v>
      </c>
      <c r="C514" s="5">
        <v>4.5</v>
      </c>
      <c r="F514" s="116" t="s">
        <v>991</v>
      </c>
      <c r="G514" s="98">
        <v>523.70000000000005</v>
      </c>
      <c r="H514" s="98">
        <v>3.6</v>
      </c>
    </row>
    <row r="515" spans="1:8" x14ac:dyDescent="0.2">
      <c r="A515" s="2" t="s">
        <v>982</v>
      </c>
      <c r="B515" s="5">
        <v>552</v>
      </c>
      <c r="C515" s="5">
        <v>4.8</v>
      </c>
      <c r="F515" s="116" t="s">
        <v>1044</v>
      </c>
      <c r="G515" s="98">
        <v>521.4</v>
      </c>
      <c r="H515" s="98">
        <v>4</v>
      </c>
    </row>
    <row r="516" spans="1:8" x14ac:dyDescent="0.2">
      <c r="A516" s="2" t="s">
        <v>985</v>
      </c>
      <c r="B516" s="5">
        <v>552.4</v>
      </c>
      <c r="C516" s="5">
        <v>6.2</v>
      </c>
      <c r="F516" s="116" t="s">
        <v>1064</v>
      </c>
      <c r="G516" s="98">
        <v>406.2</v>
      </c>
      <c r="H516" s="98">
        <v>7.6</v>
      </c>
    </row>
    <row r="517" spans="1:8" x14ac:dyDescent="0.2">
      <c r="A517" s="2" t="s">
        <v>986</v>
      </c>
      <c r="B517" s="5">
        <v>613.79999999999995</v>
      </c>
      <c r="C517" s="5">
        <v>8.6999999999999993</v>
      </c>
      <c r="F517" s="116" t="s">
        <v>1114</v>
      </c>
      <c r="G517" s="98">
        <v>472.4</v>
      </c>
      <c r="H517" s="98">
        <v>3.2</v>
      </c>
    </row>
    <row r="518" spans="1:8" x14ac:dyDescent="0.2">
      <c r="A518" s="2" t="s">
        <v>987</v>
      </c>
      <c r="B518" s="5">
        <v>607.9</v>
      </c>
      <c r="C518" s="5">
        <v>6.5</v>
      </c>
      <c r="F518" s="116" t="s">
        <v>694</v>
      </c>
      <c r="G518" s="98">
        <v>401</v>
      </c>
      <c r="H518" s="98">
        <v>3.9</v>
      </c>
    </row>
    <row r="519" spans="1:8" x14ac:dyDescent="0.2">
      <c r="A519" s="2" t="s">
        <v>988</v>
      </c>
      <c r="B519" s="5">
        <v>499.2</v>
      </c>
      <c r="C519" s="5">
        <v>7.3</v>
      </c>
      <c r="F519" s="116" t="s">
        <v>725</v>
      </c>
      <c r="G519" s="98">
        <v>484.6</v>
      </c>
      <c r="H519" s="98">
        <v>3.8</v>
      </c>
    </row>
    <row r="520" spans="1:8" x14ac:dyDescent="0.2">
      <c r="A520" s="2" t="s">
        <v>991</v>
      </c>
      <c r="B520" s="5">
        <v>509.8</v>
      </c>
      <c r="C520" s="5">
        <v>3.8</v>
      </c>
      <c r="F520" s="116" t="s">
        <v>846</v>
      </c>
      <c r="G520" s="98">
        <v>440.9</v>
      </c>
      <c r="H520" s="98">
        <v>6.7</v>
      </c>
    </row>
    <row r="521" spans="1:8" x14ac:dyDescent="0.2">
      <c r="A521" s="2" t="s">
        <v>992</v>
      </c>
      <c r="B521" s="5">
        <v>515.79999999999995</v>
      </c>
      <c r="C521" s="5">
        <v>6.2</v>
      </c>
      <c r="F521" s="116" t="s">
        <v>874</v>
      </c>
      <c r="G521" s="98">
        <v>391.5</v>
      </c>
      <c r="H521" s="98">
        <v>5.3</v>
      </c>
    </row>
    <row r="522" spans="1:8" x14ac:dyDescent="0.2">
      <c r="A522" s="2" t="s">
        <v>993</v>
      </c>
      <c r="B522" s="5">
        <v>455.6</v>
      </c>
      <c r="C522" s="5">
        <v>4.5</v>
      </c>
      <c r="F522" s="116" t="s">
        <v>992</v>
      </c>
      <c r="G522" s="98">
        <v>390.8</v>
      </c>
      <c r="H522" s="98">
        <v>7.5</v>
      </c>
    </row>
    <row r="523" spans="1:8" x14ac:dyDescent="0.2">
      <c r="A523" s="2" t="s">
        <v>994</v>
      </c>
      <c r="B523" s="5">
        <v>494.1</v>
      </c>
      <c r="C523" s="5">
        <v>6.6</v>
      </c>
      <c r="F523" s="116" t="s">
        <v>1050</v>
      </c>
      <c r="G523" s="98">
        <v>418</v>
      </c>
      <c r="H523" s="98">
        <v>8</v>
      </c>
    </row>
    <row r="524" spans="1:8" x14ac:dyDescent="0.2">
      <c r="A524" s="2" t="s">
        <v>995</v>
      </c>
      <c r="B524" s="5">
        <v>460.9</v>
      </c>
      <c r="C524" s="5">
        <v>7.5</v>
      </c>
      <c r="F524" s="116" t="s">
        <v>1067</v>
      </c>
      <c r="G524" s="98">
        <v>333.3</v>
      </c>
      <c r="H524" s="98">
        <v>8.1999999999999993</v>
      </c>
    </row>
    <row r="525" spans="1:8" x14ac:dyDescent="0.2">
      <c r="A525" s="2" t="s">
        <v>997</v>
      </c>
      <c r="B525" s="5">
        <v>493.3</v>
      </c>
      <c r="C525" s="5">
        <v>2.8</v>
      </c>
      <c r="F525" s="116" t="s">
        <v>1096</v>
      </c>
      <c r="G525" s="98">
        <v>388.1</v>
      </c>
      <c r="H525" s="98">
        <v>9</v>
      </c>
    </row>
    <row r="526" spans="1:8" x14ac:dyDescent="0.2">
      <c r="A526" s="2" t="s">
        <v>998</v>
      </c>
      <c r="B526" s="5">
        <v>517.1</v>
      </c>
      <c r="C526" s="5">
        <v>5.8</v>
      </c>
      <c r="F526" s="116" t="s">
        <v>644</v>
      </c>
      <c r="G526" s="98">
        <v>465.6</v>
      </c>
      <c r="H526" s="98">
        <v>12</v>
      </c>
    </row>
    <row r="527" spans="1:8" x14ac:dyDescent="0.2">
      <c r="A527" s="2" t="s">
        <v>999</v>
      </c>
      <c r="B527" s="5">
        <v>584.4</v>
      </c>
      <c r="C527" s="5">
        <v>8.9</v>
      </c>
      <c r="F527" s="116" t="s">
        <v>695</v>
      </c>
      <c r="G527" s="98">
        <v>430.6</v>
      </c>
      <c r="H527" s="98">
        <v>8.5</v>
      </c>
    </row>
    <row r="528" spans="1:8" x14ac:dyDescent="0.2">
      <c r="A528" s="2" t="s">
        <v>1000</v>
      </c>
      <c r="B528" s="5">
        <v>608.5</v>
      </c>
      <c r="C528" s="5">
        <v>7.3</v>
      </c>
      <c r="F528" s="116" t="s">
        <v>875</v>
      </c>
      <c r="G528" s="98">
        <v>368.1</v>
      </c>
      <c r="H528" s="98">
        <v>7.2</v>
      </c>
    </row>
    <row r="529" spans="1:8" x14ac:dyDescent="0.2">
      <c r="A529" s="2" t="s">
        <v>1001</v>
      </c>
      <c r="B529" s="5">
        <v>478.5</v>
      </c>
      <c r="C529" s="5">
        <v>5.9</v>
      </c>
      <c r="F529" s="116" t="s">
        <v>928</v>
      </c>
      <c r="G529" s="98">
        <v>479.6</v>
      </c>
      <c r="H529" s="98">
        <v>10</v>
      </c>
    </row>
    <row r="530" spans="1:8" x14ac:dyDescent="0.2">
      <c r="A530" s="2" t="s">
        <v>1002</v>
      </c>
      <c r="B530" s="5">
        <v>469.3</v>
      </c>
      <c r="C530" s="5">
        <v>5.5</v>
      </c>
      <c r="F530" s="116" t="s">
        <v>1097</v>
      </c>
      <c r="G530" s="98">
        <v>455.9</v>
      </c>
      <c r="H530" s="98">
        <v>6.3</v>
      </c>
    </row>
    <row r="531" spans="1:8" x14ac:dyDescent="0.2">
      <c r="A531" s="2" t="s">
        <v>1003</v>
      </c>
      <c r="B531" s="5">
        <v>527</v>
      </c>
      <c r="C531" s="5">
        <v>5.9</v>
      </c>
      <c r="F531" s="116" t="s">
        <v>1110</v>
      </c>
      <c r="G531" s="98">
        <v>406.6</v>
      </c>
      <c r="H531" s="98">
        <v>7.1</v>
      </c>
    </row>
    <row r="532" spans="1:8" x14ac:dyDescent="0.2">
      <c r="A532" s="2" t="s">
        <v>1005</v>
      </c>
      <c r="B532" s="5">
        <v>452</v>
      </c>
      <c r="C532" s="5">
        <v>5.0999999999999996</v>
      </c>
      <c r="F532" s="116" t="s">
        <v>636</v>
      </c>
      <c r="G532" s="98">
        <v>507.4</v>
      </c>
      <c r="H532" s="98">
        <v>6.7</v>
      </c>
    </row>
    <row r="533" spans="1:8" x14ac:dyDescent="0.2">
      <c r="A533" s="2" t="s">
        <v>1008</v>
      </c>
      <c r="B533" s="5">
        <v>465.5</v>
      </c>
      <c r="C533" s="5">
        <v>3.9</v>
      </c>
      <c r="F533" s="116" t="s">
        <v>656</v>
      </c>
      <c r="G533" s="98">
        <v>407</v>
      </c>
      <c r="H533" s="98">
        <v>6.3</v>
      </c>
    </row>
    <row r="534" spans="1:8" x14ac:dyDescent="0.2">
      <c r="A534" s="2" t="s">
        <v>1010</v>
      </c>
      <c r="B534" s="5">
        <v>526.79999999999995</v>
      </c>
      <c r="C534" s="5">
        <v>5.7</v>
      </c>
      <c r="F534" s="116" t="s">
        <v>735</v>
      </c>
      <c r="G534" s="98">
        <v>431.2</v>
      </c>
      <c r="H534" s="98">
        <v>8</v>
      </c>
    </row>
    <row r="535" spans="1:8" x14ac:dyDescent="0.2">
      <c r="A535" s="2" t="s">
        <v>1012</v>
      </c>
      <c r="B535" s="5">
        <v>629.20000000000005</v>
      </c>
      <c r="C535" s="5">
        <v>3.6</v>
      </c>
      <c r="F535" s="116" t="s">
        <v>742</v>
      </c>
      <c r="G535" s="98">
        <v>491</v>
      </c>
      <c r="H535" s="98">
        <v>6</v>
      </c>
    </row>
    <row r="536" spans="1:8" x14ac:dyDescent="0.2">
      <c r="A536" s="2" t="s">
        <v>1013</v>
      </c>
      <c r="B536" s="5">
        <v>639.29999999999995</v>
      </c>
      <c r="C536" s="5">
        <v>5.8</v>
      </c>
      <c r="F536" s="116" t="s">
        <v>1031</v>
      </c>
      <c r="G536" s="98">
        <v>463.5</v>
      </c>
      <c r="H536" s="98">
        <v>6.7</v>
      </c>
    </row>
    <row r="537" spans="1:8" x14ac:dyDescent="0.2">
      <c r="A537" s="2" t="s">
        <v>1014</v>
      </c>
      <c r="B537" s="5">
        <v>698.5</v>
      </c>
      <c r="C537" s="5">
        <v>5.7</v>
      </c>
      <c r="F537" s="116" t="s">
        <v>1055</v>
      </c>
      <c r="G537" s="98">
        <v>500</v>
      </c>
      <c r="H537" s="98">
        <v>5.9</v>
      </c>
    </row>
    <row r="538" spans="1:8" x14ac:dyDescent="0.2">
      <c r="A538" s="2" t="s">
        <v>1015</v>
      </c>
      <c r="B538" s="5">
        <v>497.4</v>
      </c>
      <c r="C538" s="5">
        <v>6</v>
      </c>
      <c r="F538" s="116" t="s">
        <v>841</v>
      </c>
      <c r="G538" s="98">
        <v>455.8</v>
      </c>
      <c r="H538" s="98">
        <v>7.2</v>
      </c>
    </row>
    <row r="539" spans="1:8" x14ac:dyDescent="0.2">
      <c r="A539" s="2" t="s">
        <v>1017</v>
      </c>
      <c r="B539" s="5">
        <v>488.1</v>
      </c>
      <c r="C539" s="5">
        <v>4.7</v>
      </c>
      <c r="F539" s="116" t="s">
        <v>967</v>
      </c>
      <c r="G539" s="98">
        <v>412.6</v>
      </c>
      <c r="H539" s="98">
        <v>7.1</v>
      </c>
    </row>
    <row r="540" spans="1:8" x14ac:dyDescent="0.2">
      <c r="A540" s="2" t="s">
        <v>1018</v>
      </c>
      <c r="B540" s="5">
        <v>511.6</v>
      </c>
      <c r="C540" s="5">
        <v>5.2</v>
      </c>
      <c r="F540" s="116" t="s">
        <v>1002</v>
      </c>
      <c r="G540" s="98">
        <v>467.2</v>
      </c>
      <c r="H540" s="98">
        <v>5.4</v>
      </c>
    </row>
    <row r="541" spans="1:8" x14ac:dyDescent="0.2">
      <c r="A541" s="2" t="s">
        <v>1020</v>
      </c>
      <c r="B541" s="5">
        <v>486.4</v>
      </c>
      <c r="C541" s="5">
        <v>8.1</v>
      </c>
      <c r="F541" s="116" t="s">
        <v>1049</v>
      </c>
      <c r="G541" s="98">
        <v>436.2</v>
      </c>
      <c r="H541" s="98">
        <v>5.6</v>
      </c>
    </row>
    <row r="542" spans="1:8" x14ac:dyDescent="0.2">
      <c r="A542" s="2" t="s">
        <v>1021</v>
      </c>
      <c r="B542" s="5">
        <v>531.20000000000005</v>
      </c>
      <c r="C542" s="5">
        <v>5.5</v>
      </c>
      <c r="F542" s="116" t="s">
        <v>1106</v>
      </c>
      <c r="G542" s="99" t="s">
        <v>23</v>
      </c>
      <c r="H542" s="99" t="s">
        <v>23</v>
      </c>
    </row>
    <row r="543" spans="1:8" x14ac:dyDescent="0.2">
      <c r="A543" s="2" t="s">
        <v>1023</v>
      </c>
      <c r="B543" s="5">
        <v>508.5</v>
      </c>
      <c r="C543" s="5">
        <v>8.4</v>
      </c>
      <c r="F543" s="116" t="s">
        <v>548</v>
      </c>
      <c r="G543" s="98">
        <v>425.2</v>
      </c>
      <c r="H543" s="98">
        <v>8</v>
      </c>
    </row>
    <row r="544" spans="1:8" x14ac:dyDescent="0.2">
      <c r="A544" s="2" t="s">
        <v>1025</v>
      </c>
      <c r="B544" s="5">
        <v>497.8</v>
      </c>
      <c r="C544" s="5">
        <v>4.0999999999999996</v>
      </c>
      <c r="F544" s="116" t="s">
        <v>752</v>
      </c>
      <c r="G544" s="98">
        <v>414.1</v>
      </c>
      <c r="H544" s="98">
        <v>5.3</v>
      </c>
    </row>
    <row r="545" spans="1:8" x14ac:dyDescent="0.2">
      <c r="A545" s="2" t="s">
        <v>1027</v>
      </c>
      <c r="B545" s="5">
        <v>495.7</v>
      </c>
      <c r="C545" s="5">
        <v>4.9000000000000004</v>
      </c>
      <c r="F545" s="116" t="s">
        <v>651</v>
      </c>
      <c r="G545" s="98">
        <v>415.9</v>
      </c>
      <c r="H545" s="98">
        <v>9.1</v>
      </c>
    </row>
    <row r="546" spans="1:8" x14ac:dyDescent="0.2">
      <c r="A546" s="2" t="s">
        <v>1029</v>
      </c>
      <c r="B546" s="5">
        <v>430.2</v>
      </c>
      <c r="C546" s="5">
        <v>4.4000000000000004</v>
      </c>
      <c r="F546" s="116" t="s">
        <v>672</v>
      </c>
      <c r="G546" s="98">
        <v>468.4</v>
      </c>
      <c r="H546" s="98">
        <v>6.4</v>
      </c>
    </row>
    <row r="547" spans="1:8" x14ac:dyDescent="0.2">
      <c r="A547" s="2" t="s">
        <v>1030</v>
      </c>
      <c r="B547" s="5">
        <v>535.5</v>
      </c>
      <c r="C547" s="5">
        <v>9</v>
      </c>
      <c r="F547" s="116" t="s">
        <v>733</v>
      </c>
      <c r="G547" s="98">
        <v>512.79999999999995</v>
      </c>
      <c r="H547" s="98">
        <v>4.8</v>
      </c>
    </row>
    <row r="548" spans="1:8" x14ac:dyDescent="0.2">
      <c r="A548" s="2" t="s">
        <v>1031</v>
      </c>
      <c r="B548" s="5">
        <v>515.29999999999995</v>
      </c>
      <c r="C548" s="5">
        <v>6.9</v>
      </c>
      <c r="F548" s="116" t="s">
        <v>1129</v>
      </c>
      <c r="G548" s="98">
        <v>425.1</v>
      </c>
      <c r="H548" s="98">
        <v>5.4</v>
      </c>
    </row>
    <row r="549" spans="1:8" x14ac:dyDescent="0.2">
      <c r="A549" s="2" t="s">
        <v>1033</v>
      </c>
      <c r="B549" s="5">
        <v>510.2</v>
      </c>
      <c r="C549" s="5">
        <v>7.4</v>
      </c>
      <c r="F549" s="116" t="s">
        <v>926</v>
      </c>
      <c r="G549" s="98">
        <v>401.9</v>
      </c>
      <c r="H549" s="98">
        <v>7.3</v>
      </c>
    </row>
    <row r="550" spans="1:8" x14ac:dyDescent="0.2">
      <c r="A550" s="2" t="s">
        <v>1035</v>
      </c>
      <c r="B550" s="5">
        <v>424.5</v>
      </c>
      <c r="C550" s="5">
        <v>3.2</v>
      </c>
      <c r="F550" s="116" t="s">
        <v>633</v>
      </c>
      <c r="G550" s="98">
        <v>407.8</v>
      </c>
      <c r="H550" s="98">
        <v>6.7</v>
      </c>
    </row>
    <row r="551" spans="1:8" x14ac:dyDescent="0.2">
      <c r="A551" s="2" t="s">
        <v>1037</v>
      </c>
      <c r="B551" s="5">
        <v>627.79999999999995</v>
      </c>
      <c r="C551" s="5">
        <v>5</v>
      </c>
      <c r="F551" s="116" t="s">
        <v>913</v>
      </c>
      <c r="G551" s="98">
        <v>466.2</v>
      </c>
      <c r="H551" s="98">
        <v>9.3000000000000007</v>
      </c>
    </row>
    <row r="552" spans="1:8" x14ac:dyDescent="0.2">
      <c r="A552" s="2" t="s">
        <v>1039</v>
      </c>
      <c r="B552" s="5">
        <v>582</v>
      </c>
      <c r="C552" s="5">
        <v>3.3</v>
      </c>
      <c r="F552" s="116" t="s">
        <v>628</v>
      </c>
      <c r="G552" s="98">
        <v>414</v>
      </c>
      <c r="H552" s="98">
        <v>5.4</v>
      </c>
    </row>
    <row r="553" spans="1:8" x14ac:dyDescent="0.2">
      <c r="A553" s="2" t="s">
        <v>1040</v>
      </c>
      <c r="B553" s="5">
        <v>540.9</v>
      </c>
      <c r="C553" s="5">
        <v>5.8</v>
      </c>
      <c r="F553" s="116" t="s">
        <v>1042</v>
      </c>
      <c r="G553" s="98">
        <v>442.6</v>
      </c>
      <c r="H553" s="98">
        <v>4</v>
      </c>
    </row>
    <row r="554" spans="1:8" x14ac:dyDescent="0.2">
      <c r="A554" s="2" t="s">
        <v>1042</v>
      </c>
      <c r="B554" s="5">
        <v>474.4</v>
      </c>
      <c r="C554" s="5">
        <v>5.2</v>
      </c>
      <c r="F554" s="116" t="s">
        <v>861</v>
      </c>
      <c r="G554" s="98">
        <v>507.8</v>
      </c>
      <c r="H554" s="98">
        <v>6.7</v>
      </c>
    </row>
    <row r="555" spans="1:8" x14ac:dyDescent="0.2">
      <c r="A555" s="2" t="s">
        <v>1044</v>
      </c>
      <c r="B555" s="5">
        <v>520.9</v>
      </c>
      <c r="C555" s="5">
        <v>3.7</v>
      </c>
      <c r="F555" s="116" t="s">
        <v>599</v>
      </c>
      <c r="G555" s="98">
        <v>479</v>
      </c>
      <c r="H555" s="98">
        <v>5.9</v>
      </c>
    </row>
    <row r="556" spans="1:8" x14ac:dyDescent="0.2">
      <c r="A556" s="2" t="s">
        <v>1046</v>
      </c>
      <c r="B556" s="5">
        <v>422.6</v>
      </c>
      <c r="C556" s="5">
        <v>4.2</v>
      </c>
      <c r="F556" s="116" t="s">
        <v>1058</v>
      </c>
      <c r="G556" s="98">
        <v>536.9</v>
      </c>
      <c r="H556" s="98">
        <v>8.5</v>
      </c>
    </row>
    <row r="557" spans="1:8" x14ac:dyDescent="0.2">
      <c r="A557" s="2" t="s">
        <v>1047</v>
      </c>
      <c r="B557" s="5">
        <v>503.2</v>
      </c>
      <c r="C557" s="5">
        <v>5.7</v>
      </c>
      <c r="F557" s="116" t="s">
        <v>625</v>
      </c>
      <c r="G557" s="98">
        <v>490.3</v>
      </c>
      <c r="H557" s="98">
        <v>2.8</v>
      </c>
    </row>
    <row r="558" spans="1:8" x14ac:dyDescent="0.2">
      <c r="A558" s="2" t="s">
        <v>1048</v>
      </c>
      <c r="B558" s="5">
        <v>588</v>
      </c>
      <c r="C558" s="5">
        <v>7.8</v>
      </c>
      <c r="F558" s="116" t="s">
        <v>940</v>
      </c>
      <c r="G558" s="98">
        <v>434.4</v>
      </c>
      <c r="H558" s="98">
        <v>4.9000000000000004</v>
      </c>
    </row>
    <row r="559" spans="1:8" x14ac:dyDescent="0.2">
      <c r="A559" s="2" t="s">
        <v>1049</v>
      </c>
      <c r="B559" s="5">
        <v>448.5</v>
      </c>
      <c r="C559" s="5">
        <v>4.9000000000000004</v>
      </c>
      <c r="F559" s="116" t="s">
        <v>843</v>
      </c>
      <c r="G559" s="98">
        <v>406.6</v>
      </c>
      <c r="H559" s="98">
        <v>8.8000000000000007</v>
      </c>
    </row>
    <row r="560" spans="1:8" x14ac:dyDescent="0.2">
      <c r="A560" s="2" t="s">
        <v>1050</v>
      </c>
      <c r="B560" s="5">
        <v>432.8</v>
      </c>
      <c r="C560" s="5">
        <v>6.8</v>
      </c>
      <c r="F560" s="116" t="s">
        <v>615</v>
      </c>
      <c r="G560" s="98">
        <v>437</v>
      </c>
      <c r="H560" s="98">
        <v>4.7</v>
      </c>
    </row>
    <row r="561" spans="1:8" x14ac:dyDescent="0.2">
      <c r="A561" s="2" t="s">
        <v>1052</v>
      </c>
      <c r="B561" s="5">
        <v>446.5</v>
      </c>
      <c r="C561" s="5">
        <v>5.5</v>
      </c>
      <c r="F561" s="116" t="s">
        <v>582</v>
      </c>
      <c r="G561" s="98">
        <v>396.4</v>
      </c>
      <c r="H561" s="98">
        <v>9.8000000000000007</v>
      </c>
    </row>
    <row r="562" spans="1:8" x14ac:dyDescent="0.2">
      <c r="A562" s="2" t="s">
        <v>1053</v>
      </c>
      <c r="B562" s="5">
        <v>480.7</v>
      </c>
      <c r="C562" s="5">
        <v>6.8</v>
      </c>
      <c r="F562" s="116" t="s">
        <v>1066</v>
      </c>
      <c r="G562" s="98">
        <v>412.7</v>
      </c>
      <c r="H562" s="98">
        <v>6.8</v>
      </c>
    </row>
    <row r="563" spans="1:8" x14ac:dyDescent="0.2">
      <c r="A563" s="2" t="s">
        <v>1054</v>
      </c>
      <c r="B563" s="5">
        <v>520.70000000000005</v>
      </c>
      <c r="C563" s="5">
        <v>5.2</v>
      </c>
      <c r="F563" s="116" t="s">
        <v>857</v>
      </c>
      <c r="G563" s="98">
        <v>452.1</v>
      </c>
      <c r="H563" s="98">
        <v>7.1</v>
      </c>
    </row>
    <row r="564" spans="1:8" x14ac:dyDescent="0.2">
      <c r="A564" s="2" t="s">
        <v>1055</v>
      </c>
      <c r="B564" s="5">
        <v>497</v>
      </c>
      <c r="C564" s="5">
        <v>7.2</v>
      </c>
      <c r="F564" s="116" t="s">
        <v>870</v>
      </c>
      <c r="G564" s="98">
        <v>470.5</v>
      </c>
      <c r="H564" s="98">
        <v>4.2</v>
      </c>
    </row>
    <row r="565" spans="1:8" x14ac:dyDescent="0.2">
      <c r="A565" s="2" t="s">
        <v>1056</v>
      </c>
      <c r="B565" s="5">
        <v>412.5</v>
      </c>
      <c r="C565" s="5">
        <v>7.9</v>
      </c>
      <c r="F565" s="116" t="s">
        <v>541</v>
      </c>
      <c r="G565" s="98">
        <v>587.9</v>
      </c>
      <c r="H565" s="98">
        <v>3.1</v>
      </c>
    </row>
    <row r="566" spans="1:8" x14ac:dyDescent="0.2">
      <c r="A566" s="2" t="s">
        <v>1058</v>
      </c>
      <c r="B566" s="5">
        <v>520</v>
      </c>
      <c r="C566" s="5">
        <v>5.8</v>
      </c>
      <c r="F566" s="116" t="s">
        <v>543</v>
      </c>
      <c r="G566" s="98">
        <v>481.1</v>
      </c>
      <c r="H566" s="98">
        <v>4.7</v>
      </c>
    </row>
    <row r="567" spans="1:8" x14ac:dyDescent="0.2">
      <c r="A567" s="2" t="s">
        <v>1059</v>
      </c>
      <c r="B567" s="5">
        <v>632.6</v>
      </c>
      <c r="C567" s="5">
        <v>9.8000000000000007</v>
      </c>
      <c r="F567" s="116" t="s">
        <v>550</v>
      </c>
      <c r="G567" s="98">
        <v>417.7</v>
      </c>
      <c r="H567" s="98">
        <v>5.0999999999999996</v>
      </c>
    </row>
    <row r="568" spans="1:8" x14ac:dyDescent="0.2">
      <c r="A568" s="2" t="s">
        <v>1061</v>
      </c>
      <c r="B568" s="5">
        <v>537.1</v>
      </c>
      <c r="C568" s="5">
        <v>4.0999999999999996</v>
      </c>
      <c r="F568" s="116" t="s">
        <v>552</v>
      </c>
      <c r="G568" s="98">
        <v>493.8</v>
      </c>
      <c r="H568" s="98">
        <v>7.9</v>
      </c>
    </row>
    <row r="569" spans="1:8" x14ac:dyDescent="0.2">
      <c r="A569" s="2" t="s">
        <v>1062</v>
      </c>
      <c r="B569" s="5">
        <v>600</v>
      </c>
      <c r="C569" s="5">
        <v>5.9</v>
      </c>
      <c r="F569" s="116" t="s">
        <v>648</v>
      </c>
      <c r="G569" s="98">
        <v>497.9</v>
      </c>
      <c r="H569" s="98">
        <v>11</v>
      </c>
    </row>
    <row r="570" spans="1:8" x14ac:dyDescent="0.2">
      <c r="A570" s="2" t="s">
        <v>1064</v>
      </c>
      <c r="B570" s="5">
        <v>412.4</v>
      </c>
      <c r="C570" s="5">
        <v>5.8</v>
      </c>
      <c r="F570" s="116" t="s">
        <v>685</v>
      </c>
      <c r="G570" s="98">
        <v>426.5</v>
      </c>
      <c r="H570" s="98">
        <v>6.4</v>
      </c>
    </row>
    <row r="571" spans="1:8" x14ac:dyDescent="0.2">
      <c r="A571" s="2" t="s">
        <v>1066</v>
      </c>
      <c r="B571" s="5">
        <v>438.9</v>
      </c>
      <c r="C571" s="5">
        <v>6.2</v>
      </c>
      <c r="F571" s="116" t="s">
        <v>687</v>
      </c>
      <c r="G571" s="98">
        <v>472</v>
      </c>
      <c r="H571" s="98">
        <v>4.2</v>
      </c>
    </row>
    <row r="572" spans="1:8" x14ac:dyDescent="0.2">
      <c r="A572" s="2" t="s">
        <v>1067</v>
      </c>
      <c r="B572" s="5">
        <v>373.1</v>
      </c>
      <c r="C572" s="5">
        <v>8.8000000000000007</v>
      </c>
      <c r="F572" s="116" t="s">
        <v>692</v>
      </c>
      <c r="G572" s="98">
        <v>495.7</v>
      </c>
      <c r="H572" s="98">
        <v>7.8</v>
      </c>
    </row>
    <row r="573" spans="1:8" x14ac:dyDescent="0.2">
      <c r="A573" s="2" t="s">
        <v>1069</v>
      </c>
      <c r="B573" s="5">
        <v>643.1</v>
      </c>
      <c r="C573" s="5">
        <v>4.2</v>
      </c>
      <c r="F573" s="116" t="s">
        <v>697</v>
      </c>
      <c r="G573" s="98">
        <v>491</v>
      </c>
      <c r="H573" s="98">
        <v>12</v>
      </c>
    </row>
    <row r="574" spans="1:8" x14ac:dyDescent="0.2">
      <c r="A574" s="2" t="s">
        <v>1071</v>
      </c>
      <c r="B574" s="5">
        <v>564.20000000000005</v>
      </c>
      <c r="C574" s="5">
        <v>4.8</v>
      </c>
      <c r="F574" s="116" t="s">
        <v>702</v>
      </c>
      <c r="G574" s="98">
        <v>462.3</v>
      </c>
      <c r="H574" s="98">
        <v>6.6</v>
      </c>
    </row>
    <row r="575" spans="1:8" x14ac:dyDescent="0.2">
      <c r="A575" s="2" t="s">
        <v>1072</v>
      </c>
      <c r="B575" s="5">
        <v>609.79999999999995</v>
      </c>
      <c r="C575" s="5">
        <v>10</v>
      </c>
      <c r="F575" s="116" t="s">
        <v>706</v>
      </c>
      <c r="G575" s="98">
        <v>422.3</v>
      </c>
      <c r="H575" s="98">
        <v>13</v>
      </c>
    </row>
    <row r="576" spans="1:8" x14ac:dyDescent="0.2">
      <c r="A576" s="2" t="s">
        <v>1073</v>
      </c>
      <c r="B576" s="5">
        <v>578.1</v>
      </c>
      <c r="C576" s="5">
        <v>8.5</v>
      </c>
      <c r="F576" s="116" t="s">
        <v>715</v>
      </c>
      <c r="G576" s="98">
        <v>529.9</v>
      </c>
      <c r="H576" s="98">
        <v>2.4</v>
      </c>
    </row>
    <row r="577" spans="1:8" x14ac:dyDescent="0.2">
      <c r="A577" s="2" t="s">
        <v>1074</v>
      </c>
      <c r="B577" s="5">
        <v>591.70000000000005</v>
      </c>
      <c r="C577" s="5">
        <v>5.6</v>
      </c>
      <c r="F577" s="116" t="s">
        <v>717</v>
      </c>
      <c r="G577" s="98">
        <v>446.6</v>
      </c>
      <c r="H577" s="98">
        <v>11</v>
      </c>
    </row>
    <row r="578" spans="1:8" x14ac:dyDescent="0.2">
      <c r="A578" s="2" t="s">
        <v>1076</v>
      </c>
      <c r="B578" s="5">
        <v>440.8</v>
      </c>
      <c r="C578" s="5">
        <v>4.4000000000000004</v>
      </c>
      <c r="F578" s="116" t="s">
        <v>727</v>
      </c>
      <c r="G578" s="98">
        <v>488.2</v>
      </c>
      <c r="H578" s="98">
        <v>5.2</v>
      </c>
    </row>
    <row r="579" spans="1:8" x14ac:dyDescent="0.2">
      <c r="A579" s="2" t="s">
        <v>1079</v>
      </c>
      <c r="B579" s="5">
        <v>429.2</v>
      </c>
      <c r="C579" s="5">
        <v>4.9000000000000004</v>
      </c>
      <c r="F579" s="116" t="s">
        <v>731</v>
      </c>
      <c r="G579" s="98">
        <v>442.9</v>
      </c>
      <c r="H579" s="98">
        <v>3.8</v>
      </c>
    </row>
    <row r="580" spans="1:8" x14ac:dyDescent="0.2">
      <c r="A580" s="2" t="s">
        <v>1081</v>
      </c>
      <c r="B580" s="5">
        <v>540.6</v>
      </c>
      <c r="C580" s="5">
        <v>3.5</v>
      </c>
      <c r="F580" s="116" t="s">
        <v>741</v>
      </c>
      <c r="G580" s="98">
        <v>489.1</v>
      </c>
      <c r="H580" s="98">
        <v>2.2000000000000002</v>
      </c>
    </row>
    <row r="581" spans="1:8" x14ac:dyDescent="0.2">
      <c r="A581" s="2" t="s">
        <v>1083</v>
      </c>
      <c r="B581" s="5">
        <v>691.7</v>
      </c>
      <c r="C581" s="5">
        <v>3.1</v>
      </c>
      <c r="F581" s="116" t="s">
        <v>781</v>
      </c>
      <c r="G581" s="98">
        <v>451.9</v>
      </c>
      <c r="H581" s="98">
        <v>3.9</v>
      </c>
    </row>
    <row r="582" spans="1:8" x14ac:dyDescent="0.2">
      <c r="A582" s="2" t="s">
        <v>1085</v>
      </c>
      <c r="B582" s="5">
        <v>498.4</v>
      </c>
      <c r="C582" s="5">
        <v>6.5</v>
      </c>
      <c r="F582" s="116" t="s">
        <v>791</v>
      </c>
      <c r="G582" s="98">
        <v>471</v>
      </c>
      <c r="H582" s="98">
        <v>8.5</v>
      </c>
    </row>
    <row r="583" spans="1:8" x14ac:dyDescent="0.2">
      <c r="A583" s="2" t="s">
        <v>1086</v>
      </c>
      <c r="B583" s="5">
        <v>557.29999999999995</v>
      </c>
      <c r="C583" s="5">
        <v>5.3</v>
      </c>
      <c r="F583" s="116" t="s">
        <v>852</v>
      </c>
      <c r="G583" s="98">
        <v>490.1</v>
      </c>
      <c r="H583" s="98">
        <v>8.3000000000000007</v>
      </c>
    </row>
    <row r="584" spans="1:8" x14ac:dyDescent="0.2">
      <c r="A584" s="2" t="s">
        <v>1088</v>
      </c>
      <c r="B584" s="5">
        <v>611.5</v>
      </c>
      <c r="C584" s="5">
        <v>6.2</v>
      </c>
      <c r="F584" s="116" t="s">
        <v>859</v>
      </c>
      <c r="G584" s="98">
        <v>455.8</v>
      </c>
      <c r="H584" s="98">
        <v>7.1</v>
      </c>
    </row>
    <row r="585" spans="1:8" x14ac:dyDescent="0.2">
      <c r="A585" s="2" t="s">
        <v>1089</v>
      </c>
      <c r="B585" s="5">
        <v>447.4</v>
      </c>
      <c r="C585" s="5">
        <v>6</v>
      </c>
      <c r="F585" s="116" t="s">
        <v>873</v>
      </c>
      <c r="G585" s="98">
        <v>496.9</v>
      </c>
      <c r="H585" s="98">
        <v>8.1999999999999993</v>
      </c>
    </row>
    <row r="586" spans="1:8" x14ac:dyDescent="0.2">
      <c r="A586" s="2" t="s">
        <v>1090</v>
      </c>
      <c r="B586" s="5">
        <v>674.2</v>
      </c>
      <c r="C586" s="5">
        <v>9</v>
      </c>
      <c r="F586" s="116" t="s">
        <v>883</v>
      </c>
      <c r="G586" s="98">
        <v>480</v>
      </c>
      <c r="H586" s="98">
        <v>2.6</v>
      </c>
    </row>
    <row r="587" spans="1:8" x14ac:dyDescent="0.2">
      <c r="A587" s="2" t="s">
        <v>1091</v>
      </c>
      <c r="B587" s="5">
        <v>570</v>
      </c>
      <c r="C587" s="5">
        <v>7.1</v>
      </c>
      <c r="F587" s="116" t="s">
        <v>909</v>
      </c>
      <c r="G587" s="98">
        <v>422.2</v>
      </c>
      <c r="H587" s="98">
        <v>14</v>
      </c>
    </row>
    <row r="588" spans="1:8" x14ac:dyDescent="0.2">
      <c r="A588" s="2" t="s">
        <v>1092</v>
      </c>
      <c r="B588" s="5">
        <v>459.6</v>
      </c>
      <c r="C588" s="5">
        <v>7.1</v>
      </c>
      <c r="F588" s="116" t="s">
        <v>916</v>
      </c>
      <c r="G588" s="98">
        <v>457.9</v>
      </c>
      <c r="H588" s="98">
        <v>6</v>
      </c>
    </row>
    <row r="589" spans="1:8" x14ac:dyDescent="0.2">
      <c r="A589" s="2" t="s">
        <v>1093</v>
      </c>
      <c r="B589" s="5">
        <v>558.5</v>
      </c>
      <c r="C589" s="5">
        <v>6.4</v>
      </c>
      <c r="F589" s="116" t="s">
        <v>938</v>
      </c>
      <c r="G589" s="98">
        <v>520.20000000000005</v>
      </c>
      <c r="H589" s="98">
        <v>4.8</v>
      </c>
    </row>
    <row r="590" spans="1:8" x14ac:dyDescent="0.2">
      <c r="A590" s="2" t="s">
        <v>1095</v>
      </c>
      <c r="B590" s="5">
        <v>574.9</v>
      </c>
      <c r="C590" s="5">
        <v>5.9</v>
      </c>
      <c r="F590" s="116" t="s">
        <v>966</v>
      </c>
      <c r="G590" s="98">
        <v>397.7</v>
      </c>
      <c r="H590" s="98">
        <v>5.8</v>
      </c>
    </row>
    <row r="591" spans="1:8" x14ac:dyDescent="0.2">
      <c r="A591" s="2" t="s">
        <v>1096</v>
      </c>
      <c r="B591" s="5">
        <v>441.9</v>
      </c>
      <c r="C591" s="5">
        <v>12</v>
      </c>
      <c r="F591" s="116" t="s">
        <v>976</v>
      </c>
      <c r="G591" s="98">
        <v>546.79999999999995</v>
      </c>
      <c r="H591" s="98">
        <v>10</v>
      </c>
    </row>
    <row r="592" spans="1:8" x14ac:dyDescent="0.2">
      <c r="A592" s="2" t="s">
        <v>1097</v>
      </c>
      <c r="B592" s="5">
        <v>526</v>
      </c>
      <c r="C592" s="5">
        <v>8</v>
      </c>
      <c r="F592" s="116" t="s">
        <v>985</v>
      </c>
      <c r="G592" s="98">
        <v>519.6</v>
      </c>
      <c r="H592" s="98">
        <v>7</v>
      </c>
    </row>
    <row r="593" spans="1:8" x14ac:dyDescent="0.2">
      <c r="A593" s="2" t="s">
        <v>1099</v>
      </c>
      <c r="B593" s="5">
        <v>449.1</v>
      </c>
      <c r="C593" s="5">
        <v>9</v>
      </c>
      <c r="F593" s="116" t="s">
        <v>997</v>
      </c>
      <c r="G593" s="98">
        <v>480.8</v>
      </c>
      <c r="H593" s="98">
        <v>4.0999999999999996</v>
      </c>
    </row>
    <row r="594" spans="1:8" x14ac:dyDescent="0.2">
      <c r="A594" s="2" t="s">
        <v>1100</v>
      </c>
      <c r="B594" s="5">
        <v>504.1</v>
      </c>
      <c r="C594" s="5">
        <v>6.4</v>
      </c>
      <c r="F594" s="116" t="s">
        <v>1023</v>
      </c>
      <c r="G594" s="98">
        <v>512.4</v>
      </c>
      <c r="H594" s="98">
        <v>7.3</v>
      </c>
    </row>
    <row r="595" spans="1:8" x14ac:dyDescent="0.2">
      <c r="A595" s="2" t="s">
        <v>1101</v>
      </c>
      <c r="B595" s="5">
        <v>505.5</v>
      </c>
      <c r="C595" s="5">
        <v>7.4</v>
      </c>
      <c r="F595" s="116" t="s">
        <v>1099</v>
      </c>
      <c r="G595" s="98">
        <v>435.1</v>
      </c>
      <c r="H595" s="98">
        <v>9.8000000000000007</v>
      </c>
    </row>
    <row r="596" spans="1:8" x14ac:dyDescent="0.2">
      <c r="A596" s="2" t="s">
        <v>1103</v>
      </c>
      <c r="B596" s="5">
        <v>479</v>
      </c>
      <c r="C596" s="5">
        <v>3.8</v>
      </c>
      <c r="F596" s="116" t="s">
        <v>1103</v>
      </c>
      <c r="G596" s="98">
        <v>466.4</v>
      </c>
      <c r="H596" s="98">
        <v>4.5999999999999996</v>
      </c>
    </row>
    <row r="597" spans="1:8" x14ac:dyDescent="0.2">
      <c r="A597" s="2" t="s">
        <v>1105</v>
      </c>
      <c r="B597" s="5">
        <v>546</v>
      </c>
      <c r="C597" s="5">
        <v>6.5</v>
      </c>
      <c r="F597" s="179"/>
      <c r="G597" s="179"/>
      <c r="H597" s="179"/>
    </row>
    <row r="598" spans="1:8" x14ac:dyDescent="0.2">
      <c r="A598" s="2" t="s">
        <v>1106</v>
      </c>
      <c r="B598" s="5">
        <v>393.7</v>
      </c>
      <c r="C598" s="5">
        <v>15</v>
      </c>
      <c r="F598" s="120" t="s">
        <v>457</v>
      </c>
      <c r="G598" s="179"/>
      <c r="H598" s="179"/>
    </row>
    <row r="599" spans="1:8" x14ac:dyDescent="0.2">
      <c r="A599" s="2" t="s">
        <v>1109</v>
      </c>
      <c r="B599" s="5">
        <v>792.8</v>
      </c>
      <c r="C599" s="5">
        <v>7.2</v>
      </c>
      <c r="F599" s="120" t="s">
        <v>456</v>
      </c>
      <c r="G599" s="179"/>
      <c r="H599" s="179"/>
    </row>
    <row r="600" spans="1:8" x14ac:dyDescent="0.2">
      <c r="A600" s="2" t="s">
        <v>1110</v>
      </c>
      <c r="B600" s="5">
        <v>427.2</v>
      </c>
      <c r="C600" s="5">
        <v>6.4</v>
      </c>
      <c r="F600" s="120" t="s">
        <v>455</v>
      </c>
      <c r="G600" s="179"/>
      <c r="H600" s="179"/>
    </row>
    <row r="601" spans="1:8" x14ac:dyDescent="0.2">
      <c r="A601" s="2" t="s">
        <v>1112</v>
      </c>
      <c r="B601" s="5">
        <v>459.5</v>
      </c>
      <c r="C601" s="5">
        <v>4.5</v>
      </c>
    </row>
    <row r="602" spans="1:8" x14ac:dyDescent="0.2">
      <c r="A602" s="2" t="s">
        <v>1114</v>
      </c>
      <c r="B602" s="5">
        <v>508.9</v>
      </c>
      <c r="C602" s="5">
        <v>3</v>
      </c>
    </row>
    <row r="603" spans="1:8" x14ac:dyDescent="0.2">
      <c r="A603" s="2" t="s">
        <v>1115</v>
      </c>
      <c r="B603" s="5">
        <v>651.70000000000005</v>
      </c>
      <c r="C603" s="5">
        <v>6.9</v>
      </c>
    </row>
    <row r="604" spans="1:8" x14ac:dyDescent="0.2">
      <c r="A604" s="2" t="s">
        <v>1117</v>
      </c>
      <c r="B604" s="5">
        <v>694.5</v>
      </c>
      <c r="C604" s="5">
        <v>5.8</v>
      </c>
    </row>
    <row r="605" spans="1:8" x14ac:dyDescent="0.2">
      <c r="A605" s="2" t="s">
        <v>1119</v>
      </c>
      <c r="B605" s="5">
        <v>484.9</v>
      </c>
      <c r="C605" s="5">
        <v>4.3</v>
      </c>
    </row>
    <row r="606" spans="1:8" x14ac:dyDescent="0.2">
      <c r="A606" s="2" t="s">
        <v>1120</v>
      </c>
      <c r="B606" s="5">
        <v>590.6</v>
      </c>
      <c r="C606" s="5">
        <v>7.9</v>
      </c>
    </row>
    <row r="607" spans="1:8" x14ac:dyDescent="0.2">
      <c r="A607" s="2" t="s">
        <v>1122</v>
      </c>
      <c r="B607" s="5">
        <v>665.6</v>
      </c>
      <c r="C607" s="5">
        <v>5</v>
      </c>
    </row>
    <row r="608" spans="1:8" x14ac:dyDescent="0.2">
      <c r="A608" s="2" t="s">
        <v>1124</v>
      </c>
      <c r="B608" s="5">
        <v>416</v>
      </c>
      <c r="C608" s="5">
        <v>4.3</v>
      </c>
    </row>
    <row r="609" spans="1:3" x14ac:dyDescent="0.2">
      <c r="A609" s="2" t="s">
        <v>1125</v>
      </c>
      <c r="B609" s="5">
        <v>484</v>
      </c>
      <c r="C609" s="5">
        <v>7.2</v>
      </c>
    </row>
    <row r="610" spans="1:3" x14ac:dyDescent="0.2">
      <c r="A610" s="2" t="s">
        <v>1127</v>
      </c>
      <c r="B610" s="5">
        <v>494.5</v>
      </c>
      <c r="C610" s="5">
        <v>6.3</v>
      </c>
    </row>
    <row r="611" spans="1:3" x14ac:dyDescent="0.2">
      <c r="A611" s="2" t="s">
        <v>1129</v>
      </c>
      <c r="B611" s="5">
        <v>434.1</v>
      </c>
      <c r="C611" s="5">
        <v>4.8</v>
      </c>
    </row>
    <row r="612" spans="1:3" x14ac:dyDescent="0.2">
      <c r="A612" s="2" t="s">
        <v>1130</v>
      </c>
      <c r="B612" s="5">
        <v>525.20000000000005</v>
      </c>
      <c r="C612" s="5">
        <v>5.9</v>
      </c>
    </row>
    <row r="613" spans="1:3" x14ac:dyDescent="0.2">
      <c r="A613" s="2" t="s">
        <v>1131</v>
      </c>
      <c r="B613" s="5">
        <v>610.20000000000005</v>
      </c>
      <c r="C613" s="5">
        <v>6.7</v>
      </c>
    </row>
    <row r="614" spans="1:3" x14ac:dyDescent="0.2">
      <c r="A614" s="2" t="s">
        <v>1132</v>
      </c>
      <c r="B614" s="5">
        <v>461</v>
      </c>
      <c r="C614" s="5">
        <v>8.4</v>
      </c>
    </row>
    <row r="615" spans="1:3" x14ac:dyDescent="0.2">
      <c r="A615" s="2" t="s">
        <v>1133</v>
      </c>
      <c r="B615" s="5">
        <v>445.6</v>
      </c>
      <c r="C615" s="5">
        <v>9</v>
      </c>
    </row>
    <row r="616" spans="1:3" x14ac:dyDescent="0.2">
      <c r="A616" s="2" t="s">
        <v>1135</v>
      </c>
      <c r="B616" s="5">
        <v>492.3</v>
      </c>
      <c r="C616" s="5">
        <v>4.7</v>
      </c>
    </row>
    <row r="618" spans="1:3" x14ac:dyDescent="0.2">
      <c r="A618" s="27" t="s">
        <v>457</v>
      </c>
    </row>
    <row r="619" spans="1:3" x14ac:dyDescent="0.2">
      <c r="A619" s="27" t="s">
        <v>456</v>
      </c>
    </row>
    <row r="620" spans="1:3" x14ac:dyDescent="0.2">
      <c r="A620" s="27" t="s">
        <v>455</v>
      </c>
    </row>
  </sheetData>
  <sortState ref="A11:C616">
    <sortCondition ref="A11:A616"/>
  </sortState>
  <mergeCells count="2">
    <mergeCell ref="B9:C9"/>
    <mergeCell ref="G9:H9"/>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7"/>
  <sheetViews>
    <sheetView workbookViewId="0">
      <selection activeCell="H17" sqref="H17"/>
    </sheetView>
  </sheetViews>
  <sheetFormatPr defaultColWidth="8.85546875" defaultRowHeight="12.75" x14ac:dyDescent="0.2"/>
  <cols>
    <col min="1" max="16384" width="8.85546875" style="3"/>
  </cols>
  <sheetData>
    <row r="1" spans="1:5" ht="15.75" x14ac:dyDescent="0.2">
      <c r="A1" s="9" t="s">
        <v>466</v>
      </c>
      <c r="B1"/>
      <c r="C1"/>
      <c r="D1"/>
      <c r="E1" t="s">
        <v>1229</v>
      </c>
    </row>
    <row r="2" spans="1:5" x14ac:dyDescent="0.2">
      <c r="A2" s="8" t="s">
        <v>1161</v>
      </c>
      <c r="B2"/>
      <c r="C2"/>
      <c r="D2"/>
      <c r="E2"/>
    </row>
    <row r="3" spans="1:5" x14ac:dyDescent="0.2">
      <c r="A3"/>
      <c r="B3"/>
      <c r="C3"/>
      <c r="D3"/>
      <c r="E3"/>
    </row>
    <row r="4" spans="1:5" x14ac:dyDescent="0.2">
      <c r="A4" s="96" t="s">
        <v>29</v>
      </c>
      <c r="B4" s="96" t="s">
        <v>465</v>
      </c>
      <c r="C4"/>
      <c r="D4"/>
      <c r="E4"/>
    </row>
    <row r="5" spans="1:5" x14ac:dyDescent="0.2">
      <c r="A5" s="96" t="s">
        <v>34</v>
      </c>
      <c r="B5" s="96" t="s">
        <v>464</v>
      </c>
      <c r="C5"/>
      <c r="D5"/>
      <c r="E5"/>
    </row>
    <row r="6" spans="1:5" x14ac:dyDescent="0.2">
      <c r="A6"/>
      <c r="B6"/>
      <c r="C6"/>
      <c r="D6"/>
      <c r="E6"/>
    </row>
    <row r="7" spans="1:5" ht="21.95" customHeight="1" x14ac:dyDescent="0.2">
      <c r="A7" s="6" t="s">
        <v>26</v>
      </c>
      <c r="B7" s="231" t="s">
        <v>463</v>
      </c>
      <c r="C7" s="224"/>
      <c r="D7" s="224"/>
      <c r="E7" s="224"/>
    </row>
    <row r="8" spans="1:5" ht="26.1" customHeight="1" x14ac:dyDescent="0.2">
      <c r="A8"/>
      <c r="B8" s="1" t="s">
        <v>24</v>
      </c>
      <c r="C8" s="1" t="s">
        <v>462</v>
      </c>
      <c r="D8" s="1" t="s">
        <v>36</v>
      </c>
      <c r="E8" s="1" t="s">
        <v>29</v>
      </c>
    </row>
    <row r="9" spans="1:5" x14ac:dyDescent="0.2">
      <c r="A9" s="2" t="s">
        <v>1160</v>
      </c>
      <c r="B9" s="97">
        <v>29200</v>
      </c>
      <c r="C9" s="97">
        <v>38100</v>
      </c>
      <c r="D9" s="98">
        <v>76.599999999999994</v>
      </c>
      <c r="E9" s="98">
        <v>8.5</v>
      </c>
    </row>
    <row r="10" spans="1:5" x14ac:dyDescent="0.2">
      <c r="A10" s="2" t="s">
        <v>1159</v>
      </c>
      <c r="B10" s="97">
        <v>28097500</v>
      </c>
      <c r="C10" s="97">
        <v>40044400</v>
      </c>
      <c r="D10" s="98">
        <v>70.2</v>
      </c>
      <c r="E10" s="98">
        <v>0.2</v>
      </c>
    </row>
    <row r="11" spans="1:5" x14ac:dyDescent="0.2">
      <c r="A11" s="2" t="s">
        <v>1158</v>
      </c>
      <c r="B11" s="97">
        <v>27334300</v>
      </c>
      <c r="C11" s="97">
        <v>38894500</v>
      </c>
      <c r="D11" s="98">
        <v>70.3</v>
      </c>
      <c r="E11" s="98">
        <v>0.2</v>
      </c>
    </row>
    <row r="12" spans="1:5" x14ac:dyDescent="0.2">
      <c r="A12" s="2" t="s">
        <v>1157</v>
      </c>
      <c r="B12" s="97">
        <v>23665000</v>
      </c>
      <c r="C12" s="97">
        <v>33600100</v>
      </c>
      <c r="D12" s="98">
        <v>70.400000000000006</v>
      </c>
      <c r="E12" s="98">
        <v>0.2</v>
      </c>
    </row>
    <row r="13" spans="1:5" x14ac:dyDescent="0.2">
      <c r="A13" s="2" t="s">
        <v>1156</v>
      </c>
      <c r="B13" s="97">
        <v>1255400</v>
      </c>
      <c r="C13" s="97">
        <v>1894500</v>
      </c>
      <c r="D13" s="98">
        <v>66.3</v>
      </c>
      <c r="E13" s="98">
        <v>0.6</v>
      </c>
    </row>
    <row r="14" spans="1:5" x14ac:dyDescent="0.2">
      <c r="A14" s="2" t="s">
        <v>1155</v>
      </c>
      <c r="B14" s="97">
        <v>2413900</v>
      </c>
      <c r="C14" s="97">
        <v>3399900</v>
      </c>
      <c r="D14" s="98">
        <v>71</v>
      </c>
      <c r="E14" s="98">
        <v>0.5</v>
      </c>
    </row>
    <row r="15" spans="1:5" x14ac:dyDescent="0.2">
      <c r="A15" s="2" t="s">
        <v>1154</v>
      </c>
      <c r="B15" s="97">
        <v>763100</v>
      </c>
      <c r="C15" s="97">
        <v>1149800</v>
      </c>
      <c r="D15" s="98">
        <v>66.400000000000006</v>
      </c>
      <c r="E15" s="98">
        <v>1.4</v>
      </c>
    </row>
    <row r="16" spans="1:5" x14ac:dyDescent="0.2">
      <c r="A16" s="2" t="s">
        <v>1153</v>
      </c>
      <c r="B16" s="97">
        <v>24920400</v>
      </c>
      <c r="C16" s="97">
        <v>35494600</v>
      </c>
      <c r="D16" s="98">
        <v>70.2</v>
      </c>
      <c r="E16" s="98">
        <v>0.2</v>
      </c>
    </row>
    <row r="17" spans="1:5" x14ac:dyDescent="0.2">
      <c r="A17" s="2" t="s">
        <v>667</v>
      </c>
      <c r="B17" s="97">
        <v>44900</v>
      </c>
      <c r="C17" s="97">
        <v>62900</v>
      </c>
      <c r="D17" s="98">
        <v>71.400000000000006</v>
      </c>
      <c r="E17" s="98">
        <v>2.8</v>
      </c>
    </row>
    <row r="18" spans="1:5" x14ac:dyDescent="0.2">
      <c r="A18" s="2" t="s">
        <v>657</v>
      </c>
      <c r="B18" s="97">
        <v>216600</v>
      </c>
      <c r="C18" s="97">
        <v>328800</v>
      </c>
      <c r="D18" s="98">
        <v>65.900000000000006</v>
      </c>
      <c r="E18" s="98">
        <v>3.1</v>
      </c>
    </row>
    <row r="19" spans="1:5" x14ac:dyDescent="0.2">
      <c r="A19" s="2" t="s">
        <v>769</v>
      </c>
      <c r="B19" s="97">
        <v>35700</v>
      </c>
      <c r="C19" s="97">
        <v>58200</v>
      </c>
      <c r="D19" s="98">
        <v>61.4</v>
      </c>
      <c r="E19" s="98">
        <v>3</v>
      </c>
    </row>
    <row r="20" spans="1:5" x14ac:dyDescent="0.2">
      <c r="A20" s="2" t="s">
        <v>849</v>
      </c>
      <c r="B20" s="97">
        <v>52900</v>
      </c>
      <c r="C20" s="97">
        <v>92100</v>
      </c>
      <c r="D20" s="98">
        <v>57.4</v>
      </c>
      <c r="E20" s="98">
        <v>2.9</v>
      </c>
    </row>
    <row r="21" spans="1:5" x14ac:dyDescent="0.2">
      <c r="A21" s="2" t="s">
        <v>898</v>
      </c>
      <c r="B21" s="97">
        <v>129700</v>
      </c>
      <c r="C21" s="97">
        <v>193300</v>
      </c>
      <c r="D21" s="98">
        <v>67.099999999999994</v>
      </c>
      <c r="E21" s="98">
        <v>3.1</v>
      </c>
    </row>
    <row r="22" spans="1:5" x14ac:dyDescent="0.2">
      <c r="A22" s="2" t="s">
        <v>933</v>
      </c>
      <c r="B22" s="97">
        <v>53000</v>
      </c>
      <c r="C22" s="97">
        <v>85500</v>
      </c>
      <c r="D22" s="98">
        <v>62</v>
      </c>
      <c r="E22" s="98">
        <v>2.9</v>
      </c>
    </row>
    <row r="23" spans="1:5" x14ac:dyDescent="0.2">
      <c r="A23" s="2" t="s">
        <v>1026</v>
      </c>
      <c r="B23" s="97">
        <v>86100</v>
      </c>
      <c r="C23" s="97">
        <v>122400</v>
      </c>
      <c r="D23" s="98">
        <v>70.400000000000006</v>
      </c>
      <c r="E23" s="98">
        <v>2.9</v>
      </c>
    </row>
    <row r="24" spans="1:5" x14ac:dyDescent="0.2">
      <c r="A24" s="2" t="s">
        <v>737</v>
      </c>
      <c r="B24" s="97">
        <v>84000</v>
      </c>
      <c r="C24" s="97">
        <v>124100</v>
      </c>
      <c r="D24" s="98">
        <v>67.7</v>
      </c>
      <c r="E24" s="98">
        <v>2.9</v>
      </c>
    </row>
    <row r="25" spans="1:5" x14ac:dyDescent="0.2">
      <c r="A25" s="2" t="s">
        <v>864</v>
      </c>
      <c r="B25" s="97">
        <v>127300</v>
      </c>
      <c r="C25" s="97">
        <v>198200</v>
      </c>
      <c r="D25" s="98">
        <v>64.2</v>
      </c>
      <c r="E25" s="98">
        <v>3</v>
      </c>
    </row>
    <row r="26" spans="1:5" x14ac:dyDescent="0.2">
      <c r="A26" s="2" t="s">
        <v>889</v>
      </c>
      <c r="B26" s="97">
        <v>92300</v>
      </c>
      <c r="C26" s="97">
        <v>126600</v>
      </c>
      <c r="D26" s="98">
        <v>72.900000000000006</v>
      </c>
      <c r="E26" s="98">
        <v>2.6</v>
      </c>
    </row>
    <row r="27" spans="1:5" x14ac:dyDescent="0.2">
      <c r="A27" s="2" t="s">
        <v>1004</v>
      </c>
      <c r="B27" s="97">
        <v>63500</v>
      </c>
      <c r="C27" s="97">
        <v>98600</v>
      </c>
      <c r="D27" s="98">
        <v>64.400000000000006</v>
      </c>
      <c r="E27" s="98">
        <v>2.8</v>
      </c>
    </row>
    <row r="28" spans="1:5" x14ac:dyDescent="0.2">
      <c r="A28" s="2" t="s">
        <v>1034</v>
      </c>
      <c r="B28" s="97">
        <v>118200</v>
      </c>
      <c r="C28" s="97">
        <v>185400</v>
      </c>
      <c r="D28" s="98">
        <v>63.8</v>
      </c>
      <c r="E28" s="98">
        <v>2.8</v>
      </c>
    </row>
    <row r="29" spans="1:5" x14ac:dyDescent="0.2">
      <c r="A29" s="2" t="s">
        <v>577</v>
      </c>
      <c r="B29" s="97">
        <v>54200</v>
      </c>
      <c r="C29" s="97">
        <v>87500</v>
      </c>
      <c r="D29" s="98">
        <v>62</v>
      </c>
      <c r="E29" s="98">
        <v>2.9</v>
      </c>
    </row>
    <row r="30" spans="1:5" x14ac:dyDescent="0.2">
      <c r="A30" s="2" t="s">
        <v>579</v>
      </c>
      <c r="B30" s="97">
        <v>56000</v>
      </c>
      <c r="C30" s="97">
        <v>83500</v>
      </c>
      <c r="D30" s="98">
        <v>67.099999999999994</v>
      </c>
      <c r="E30" s="98">
        <v>2.7</v>
      </c>
    </row>
    <row r="31" spans="1:5" x14ac:dyDescent="0.2">
      <c r="A31" s="2" t="s">
        <v>638</v>
      </c>
      <c r="B31" s="97">
        <v>166200</v>
      </c>
      <c r="C31" s="97">
        <v>226200</v>
      </c>
      <c r="D31" s="98">
        <v>73.5</v>
      </c>
      <c r="E31" s="98">
        <v>3.3</v>
      </c>
    </row>
    <row r="32" spans="1:5" x14ac:dyDescent="0.2">
      <c r="A32" s="2" t="s">
        <v>1139</v>
      </c>
      <c r="B32" s="97">
        <v>152700</v>
      </c>
      <c r="C32" s="97">
        <v>207400</v>
      </c>
      <c r="D32" s="98">
        <v>73.599999999999994</v>
      </c>
      <c r="E32" s="98">
        <v>3.5</v>
      </c>
    </row>
    <row r="33" spans="1:5" x14ac:dyDescent="0.2">
      <c r="A33" s="2" t="s">
        <v>755</v>
      </c>
      <c r="B33" s="97">
        <v>51700</v>
      </c>
      <c r="C33" s="97">
        <v>77400</v>
      </c>
      <c r="D33" s="98">
        <v>66.8</v>
      </c>
      <c r="E33" s="98">
        <v>2.9</v>
      </c>
    </row>
    <row r="34" spans="1:5" x14ac:dyDescent="0.2">
      <c r="A34" s="2" t="s">
        <v>1084</v>
      </c>
      <c r="B34" s="97">
        <v>97600</v>
      </c>
      <c r="C34" s="97">
        <v>127800</v>
      </c>
      <c r="D34" s="98">
        <v>76.400000000000006</v>
      </c>
      <c r="E34" s="98">
        <v>2.7</v>
      </c>
    </row>
    <row r="35" spans="1:5" x14ac:dyDescent="0.2">
      <c r="A35" s="2" t="s">
        <v>665</v>
      </c>
      <c r="B35" s="97">
        <v>221300</v>
      </c>
      <c r="C35" s="97">
        <v>306200</v>
      </c>
      <c r="D35" s="98">
        <v>72.3</v>
      </c>
      <c r="E35" s="98">
        <v>2.7</v>
      </c>
    </row>
    <row r="36" spans="1:5" x14ac:dyDescent="0.2">
      <c r="A36" s="2" t="s">
        <v>584</v>
      </c>
      <c r="B36" s="97">
        <v>109600</v>
      </c>
      <c r="C36" s="97">
        <v>167900</v>
      </c>
      <c r="D36" s="98">
        <v>65.3</v>
      </c>
      <c r="E36" s="98">
        <v>3.1</v>
      </c>
    </row>
    <row r="37" spans="1:5" x14ac:dyDescent="0.2">
      <c r="A37" s="2" t="s">
        <v>612</v>
      </c>
      <c r="B37" s="97">
        <v>82900</v>
      </c>
      <c r="C37" s="97">
        <v>117200</v>
      </c>
      <c r="D37" s="98">
        <v>70.7</v>
      </c>
      <c r="E37" s="98">
        <v>2.9</v>
      </c>
    </row>
    <row r="38" spans="1:5" x14ac:dyDescent="0.2">
      <c r="A38" s="2" t="s">
        <v>835</v>
      </c>
      <c r="B38" s="97">
        <v>208200</v>
      </c>
      <c r="C38" s="97">
        <v>353600</v>
      </c>
      <c r="D38" s="98">
        <v>58.9</v>
      </c>
      <c r="E38" s="98">
        <v>2.6</v>
      </c>
    </row>
    <row r="39" spans="1:5" x14ac:dyDescent="0.2">
      <c r="A39" s="2" t="s">
        <v>906</v>
      </c>
      <c r="B39" s="97">
        <v>91600</v>
      </c>
      <c r="C39" s="97">
        <v>138600</v>
      </c>
      <c r="D39" s="98">
        <v>66.099999999999994</v>
      </c>
      <c r="E39" s="98">
        <v>2.8</v>
      </c>
    </row>
    <row r="40" spans="1:5" x14ac:dyDescent="0.2">
      <c r="A40" s="2" t="s">
        <v>945</v>
      </c>
      <c r="B40" s="97">
        <v>86500</v>
      </c>
      <c r="C40" s="97">
        <v>131400</v>
      </c>
      <c r="D40" s="98">
        <v>65.8</v>
      </c>
      <c r="E40" s="98">
        <v>2.7</v>
      </c>
    </row>
    <row r="41" spans="1:5" x14ac:dyDescent="0.2">
      <c r="A41" s="2" t="s">
        <v>959</v>
      </c>
      <c r="B41" s="97">
        <v>98500</v>
      </c>
      <c r="C41" s="97">
        <v>150300</v>
      </c>
      <c r="D41" s="98">
        <v>65.5</v>
      </c>
      <c r="E41" s="98">
        <v>2.7</v>
      </c>
    </row>
    <row r="42" spans="1:5" x14ac:dyDescent="0.2">
      <c r="A42" s="2" t="s">
        <v>1024</v>
      </c>
      <c r="B42" s="97">
        <v>134100</v>
      </c>
      <c r="C42" s="97">
        <v>179600</v>
      </c>
      <c r="D42" s="98">
        <v>74.7</v>
      </c>
      <c r="E42" s="98">
        <v>2.7</v>
      </c>
    </row>
    <row r="43" spans="1:5" x14ac:dyDescent="0.2">
      <c r="A43" s="2" t="s">
        <v>1045</v>
      </c>
      <c r="B43" s="97">
        <v>90800</v>
      </c>
      <c r="C43" s="97">
        <v>139300</v>
      </c>
      <c r="D43" s="98">
        <v>65.2</v>
      </c>
      <c r="E43" s="98">
        <v>3</v>
      </c>
    </row>
    <row r="44" spans="1:5" x14ac:dyDescent="0.2">
      <c r="A44" s="2" t="s">
        <v>1070</v>
      </c>
      <c r="B44" s="97">
        <v>100200</v>
      </c>
      <c r="C44" s="97">
        <v>138100</v>
      </c>
      <c r="D44" s="98">
        <v>72.5</v>
      </c>
      <c r="E44" s="98">
        <v>2.7</v>
      </c>
    </row>
    <row r="45" spans="1:5" x14ac:dyDescent="0.2">
      <c r="A45" s="2" t="s">
        <v>1111</v>
      </c>
      <c r="B45" s="97">
        <v>140200</v>
      </c>
      <c r="C45" s="97">
        <v>198600</v>
      </c>
      <c r="D45" s="98">
        <v>70.599999999999994</v>
      </c>
      <c r="E45" s="98">
        <v>2.7</v>
      </c>
    </row>
    <row r="46" spans="1:5" x14ac:dyDescent="0.2">
      <c r="A46" s="2" t="s">
        <v>814</v>
      </c>
      <c r="B46" s="97">
        <v>539200</v>
      </c>
      <c r="C46" s="97">
        <v>737400</v>
      </c>
      <c r="D46" s="98">
        <v>73.099999999999994</v>
      </c>
      <c r="E46" s="98">
        <v>1.9</v>
      </c>
    </row>
    <row r="47" spans="1:5" x14ac:dyDescent="0.2">
      <c r="A47" s="2" t="s">
        <v>810</v>
      </c>
      <c r="B47" s="97">
        <v>58900</v>
      </c>
      <c r="C47" s="97">
        <v>94800</v>
      </c>
      <c r="D47" s="98">
        <v>62.1</v>
      </c>
      <c r="E47" s="98">
        <v>2.9</v>
      </c>
    </row>
    <row r="48" spans="1:5" x14ac:dyDescent="0.2">
      <c r="A48" s="2" t="s">
        <v>827</v>
      </c>
      <c r="B48" s="97">
        <v>180200</v>
      </c>
      <c r="C48" s="97">
        <v>302300</v>
      </c>
      <c r="D48" s="98">
        <v>59.6</v>
      </c>
      <c r="E48" s="98">
        <v>2.7</v>
      </c>
    </row>
    <row r="49" spans="1:5" x14ac:dyDescent="0.2">
      <c r="A49" s="2" t="s">
        <v>968</v>
      </c>
      <c r="B49" s="97">
        <v>119000</v>
      </c>
      <c r="C49" s="97">
        <v>167700</v>
      </c>
      <c r="D49" s="98">
        <v>70.900000000000006</v>
      </c>
      <c r="E49" s="98">
        <v>2.8</v>
      </c>
    </row>
    <row r="50" spans="1:5" x14ac:dyDescent="0.2">
      <c r="A50" s="2" t="s">
        <v>1016</v>
      </c>
      <c r="B50" s="97">
        <v>78100</v>
      </c>
      <c r="C50" s="97">
        <v>113300</v>
      </c>
      <c r="D50" s="98">
        <v>69</v>
      </c>
      <c r="E50" s="98">
        <v>2.9</v>
      </c>
    </row>
    <row r="51" spans="1:5" x14ac:dyDescent="0.2">
      <c r="A51" s="2" t="s">
        <v>1118</v>
      </c>
      <c r="B51" s="97">
        <v>124900</v>
      </c>
      <c r="C51" s="97">
        <v>188700</v>
      </c>
      <c r="D51" s="98">
        <v>66.2</v>
      </c>
      <c r="E51" s="98">
        <v>2.8</v>
      </c>
    </row>
    <row r="52" spans="1:5" x14ac:dyDescent="0.2">
      <c r="A52" s="2" t="s">
        <v>707</v>
      </c>
      <c r="B52" s="97">
        <v>156500</v>
      </c>
      <c r="C52" s="97">
        <v>208300</v>
      </c>
      <c r="D52" s="98">
        <v>75.099999999999994</v>
      </c>
      <c r="E52" s="98">
        <v>2.7</v>
      </c>
    </row>
    <row r="53" spans="1:5" x14ac:dyDescent="0.2">
      <c r="A53" s="2" t="s">
        <v>804</v>
      </c>
      <c r="B53" s="97">
        <v>111900</v>
      </c>
      <c r="C53" s="97">
        <v>179100</v>
      </c>
      <c r="D53" s="98">
        <v>62.5</v>
      </c>
      <c r="E53" s="98">
        <v>2.6</v>
      </c>
    </row>
    <row r="54" spans="1:5" x14ac:dyDescent="0.2">
      <c r="A54" s="2" t="s">
        <v>878</v>
      </c>
      <c r="B54" s="97">
        <v>67900</v>
      </c>
      <c r="C54" s="97">
        <v>97700</v>
      </c>
      <c r="D54" s="98">
        <v>69.5</v>
      </c>
      <c r="E54" s="98">
        <v>2.9</v>
      </c>
    </row>
    <row r="55" spans="1:5" x14ac:dyDescent="0.2">
      <c r="A55" s="2" t="s">
        <v>884</v>
      </c>
      <c r="B55" s="97">
        <v>73200</v>
      </c>
      <c r="C55" s="97">
        <v>101400</v>
      </c>
      <c r="D55" s="98">
        <v>72.2</v>
      </c>
      <c r="E55" s="98">
        <v>2.8</v>
      </c>
    </row>
    <row r="56" spans="1:5" x14ac:dyDescent="0.2">
      <c r="A56" s="2" t="s">
        <v>1134</v>
      </c>
      <c r="B56" s="97">
        <v>98700</v>
      </c>
      <c r="C56" s="97">
        <v>136800</v>
      </c>
      <c r="D56" s="98">
        <v>72.2</v>
      </c>
      <c r="E56" s="98">
        <v>2.9</v>
      </c>
    </row>
    <row r="57" spans="1:5" x14ac:dyDescent="0.2">
      <c r="A57" s="2" t="s">
        <v>894</v>
      </c>
      <c r="B57" s="97">
        <v>268800</v>
      </c>
      <c r="C57" s="97">
        <v>366200</v>
      </c>
      <c r="D57" s="98">
        <v>73.400000000000006</v>
      </c>
      <c r="E57" s="98">
        <v>2.7</v>
      </c>
    </row>
    <row r="58" spans="1:5" x14ac:dyDescent="0.2">
      <c r="A58" s="2" t="s">
        <v>562</v>
      </c>
      <c r="B58" s="97">
        <v>94300</v>
      </c>
      <c r="C58" s="97">
        <v>144400</v>
      </c>
      <c r="D58" s="98">
        <v>65.3</v>
      </c>
      <c r="E58" s="98">
        <v>2.8</v>
      </c>
    </row>
    <row r="59" spans="1:5" x14ac:dyDescent="0.2">
      <c r="A59" s="2" t="s">
        <v>678</v>
      </c>
      <c r="B59" s="97">
        <v>125000</v>
      </c>
      <c r="C59" s="97">
        <v>183300</v>
      </c>
      <c r="D59" s="98">
        <v>68.2</v>
      </c>
      <c r="E59" s="98">
        <v>2.8</v>
      </c>
    </row>
    <row r="60" spans="1:5" x14ac:dyDescent="0.2">
      <c r="A60" s="2" t="s">
        <v>950</v>
      </c>
      <c r="B60" s="97">
        <v>109600</v>
      </c>
      <c r="C60" s="97">
        <v>161900</v>
      </c>
      <c r="D60" s="98">
        <v>67.7</v>
      </c>
      <c r="E60" s="98">
        <v>2.7</v>
      </c>
    </row>
    <row r="61" spans="1:5" x14ac:dyDescent="0.2">
      <c r="A61" s="2" t="s">
        <v>972</v>
      </c>
      <c r="B61" s="97">
        <v>247200</v>
      </c>
      <c r="C61" s="97">
        <v>372300</v>
      </c>
      <c r="D61" s="98">
        <v>66.400000000000006</v>
      </c>
      <c r="E61" s="98">
        <v>2.9</v>
      </c>
    </row>
    <row r="62" spans="1:5" x14ac:dyDescent="0.2">
      <c r="A62" s="2" t="s">
        <v>591</v>
      </c>
      <c r="B62" s="97">
        <v>200500</v>
      </c>
      <c r="C62" s="97">
        <v>326900</v>
      </c>
      <c r="D62" s="98">
        <v>61.3</v>
      </c>
      <c r="E62" s="98">
        <v>2.9</v>
      </c>
    </row>
    <row r="63" spans="1:5" x14ac:dyDescent="0.2">
      <c r="A63" s="2" t="s">
        <v>616</v>
      </c>
      <c r="B63" s="97">
        <v>88600</v>
      </c>
      <c r="C63" s="97">
        <v>130000</v>
      </c>
      <c r="D63" s="98">
        <v>68.099999999999994</v>
      </c>
      <c r="E63" s="98">
        <v>2.9</v>
      </c>
    </row>
    <row r="64" spans="1:5" x14ac:dyDescent="0.2">
      <c r="A64" s="2" t="s">
        <v>808</v>
      </c>
      <c r="B64" s="97">
        <v>183000</v>
      </c>
      <c r="C64" s="97">
        <v>264800</v>
      </c>
      <c r="D64" s="98">
        <v>69.099999999999994</v>
      </c>
      <c r="E64" s="98">
        <v>2.9</v>
      </c>
    </row>
    <row r="65" spans="1:5" x14ac:dyDescent="0.2">
      <c r="A65" s="2" t="s">
        <v>816</v>
      </c>
      <c r="B65" s="97">
        <v>376000</v>
      </c>
      <c r="C65" s="97">
        <v>545200</v>
      </c>
      <c r="D65" s="98">
        <v>69</v>
      </c>
      <c r="E65" s="98">
        <v>2.4</v>
      </c>
    </row>
    <row r="66" spans="1:5" x14ac:dyDescent="0.2">
      <c r="A66" s="2" t="s">
        <v>1075</v>
      </c>
      <c r="B66" s="97">
        <v>142400</v>
      </c>
      <c r="C66" s="97">
        <v>207700</v>
      </c>
      <c r="D66" s="98">
        <v>68.599999999999994</v>
      </c>
      <c r="E66" s="98">
        <v>2.8</v>
      </c>
    </row>
    <row r="67" spans="1:5" x14ac:dyDescent="0.2">
      <c r="A67" s="2" t="s">
        <v>673</v>
      </c>
      <c r="B67" s="97">
        <v>109100</v>
      </c>
      <c r="C67" s="97">
        <v>156700</v>
      </c>
      <c r="D67" s="98">
        <v>69.7</v>
      </c>
      <c r="E67" s="98">
        <v>2.8</v>
      </c>
    </row>
    <row r="68" spans="1:5" x14ac:dyDescent="0.2">
      <c r="A68" s="2" t="s">
        <v>818</v>
      </c>
      <c r="B68" s="97">
        <v>127500</v>
      </c>
      <c r="C68" s="97">
        <v>206400</v>
      </c>
      <c r="D68" s="98">
        <v>61.8</v>
      </c>
      <c r="E68" s="98">
        <v>2.8</v>
      </c>
    </row>
    <row r="69" spans="1:5" x14ac:dyDescent="0.2">
      <c r="A69" s="2" t="s">
        <v>901</v>
      </c>
      <c r="B69" s="97">
        <v>117200</v>
      </c>
      <c r="C69" s="97">
        <v>217900</v>
      </c>
      <c r="D69" s="98">
        <v>53.8</v>
      </c>
      <c r="E69" s="98">
        <v>2.8</v>
      </c>
    </row>
    <row r="70" spans="1:5" x14ac:dyDescent="0.2">
      <c r="A70" s="2" t="s">
        <v>956</v>
      </c>
      <c r="B70" s="97">
        <v>16300</v>
      </c>
      <c r="C70" s="97">
        <v>21300</v>
      </c>
      <c r="D70" s="98">
        <v>76.7</v>
      </c>
      <c r="E70" s="98">
        <v>4.5999999999999996</v>
      </c>
    </row>
    <row r="71" spans="1:5" x14ac:dyDescent="0.2">
      <c r="A71" s="2" t="s">
        <v>675</v>
      </c>
      <c r="B71" s="97">
        <v>348900</v>
      </c>
      <c r="C71" s="97">
        <v>483500</v>
      </c>
      <c r="D71" s="98">
        <v>72.2</v>
      </c>
      <c r="E71" s="98">
        <v>2.5</v>
      </c>
    </row>
    <row r="72" spans="1:5" x14ac:dyDescent="0.2">
      <c r="A72" s="2" t="s">
        <v>820</v>
      </c>
      <c r="B72" s="97">
        <v>305700</v>
      </c>
      <c r="C72" s="97">
        <v>418000</v>
      </c>
      <c r="D72" s="98">
        <v>73.099999999999994</v>
      </c>
      <c r="E72" s="98">
        <v>2.5</v>
      </c>
    </row>
    <row r="73" spans="1:5" x14ac:dyDescent="0.2">
      <c r="A73" s="2" t="s">
        <v>826</v>
      </c>
      <c r="B73" s="97">
        <v>319100</v>
      </c>
      <c r="C73" s="97">
        <v>428800</v>
      </c>
      <c r="D73" s="98">
        <v>74.400000000000006</v>
      </c>
      <c r="E73" s="98">
        <v>2.4</v>
      </c>
    </row>
    <row r="74" spans="1:5" x14ac:dyDescent="0.2">
      <c r="A74" s="2" t="s">
        <v>896</v>
      </c>
      <c r="B74" s="97">
        <v>338400</v>
      </c>
      <c r="C74" s="97">
        <v>441300</v>
      </c>
      <c r="D74" s="98">
        <v>76.7</v>
      </c>
      <c r="E74" s="98">
        <v>2.2999999999999998</v>
      </c>
    </row>
    <row r="75" spans="1:5" x14ac:dyDescent="0.2">
      <c r="A75" s="2" t="s">
        <v>903</v>
      </c>
      <c r="B75" s="97">
        <v>355400</v>
      </c>
      <c r="C75" s="97">
        <v>496000</v>
      </c>
      <c r="D75" s="98">
        <v>71.7</v>
      </c>
      <c r="E75" s="98">
        <v>2.4</v>
      </c>
    </row>
    <row r="76" spans="1:5" x14ac:dyDescent="0.2">
      <c r="A76" s="2" t="s">
        <v>775</v>
      </c>
      <c r="B76" s="97">
        <v>78000</v>
      </c>
      <c r="C76" s="97">
        <v>105900</v>
      </c>
      <c r="D76" s="98">
        <v>73.7</v>
      </c>
      <c r="E76" s="98">
        <v>2.8</v>
      </c>
    </row>
    <row r="77" spans="1:5" x14ac:dyDescent="0.2">
      <c r="A77" s="2" t="s">
        <v>977</v>
      </c>
      <c r="B77" s="97">
        <v>133200</v>
      </c>
      <c r="C77" s="97">
        <v>175200</v>
      </c>
      <c r="D77" s="98">
        <v>76</v>
      </c>
      <c r="E77" s="98">
        <v>2.6</v>
      </c>
    </row>
    <row r="78" spans="1:5" x14ac:dyDescent="0.2">
      <c r="A78" s="2" t="s">
        <v>1028</v>
      </c>
      <c r="B78" s="97">
        <v>100100</v>
      </c>
      <c r="C78" s="97">
        <v>153200</v>
      </c>
      <c r="D78" s="98">
        <v>65.400000000000006</v>
      </c>
      <c r="E78" s="98">
        <v>2.8</v>
      </c>
    </row>
    <row r="79" spans="1:5" x14ac:dyDescent="0.2">
      <c r="A79" s="2" t="s">
        <v>1051</v>
      </c>
      <c r="B79" s="97">
        <v>70800</v>
      </c>
      <c r="C79" s="97">
        <v>105100</v>
      </c>
      <c r="D79" s="98">
        <v>67.400000000000006</v>
      </c>
      <c r="E79" s="98">
        <v>2.8</v>
      </c>
    </row>
    <row r="80" spans="1:5" x14ac:dyDescent="0.2">
      <c r="A80" s="2" t="s">
        <v>1019</v>
      </c>
      <c r="B80" s="97">
        <v>376000</v>
      </c>
      <c r="C80" s="97">
        <v>523900</v>
      </c>
      <c r="D80" s="98">
        <v>71.8</v>
      </c>
      <c r="E80" s="98">
        <v>2.2999999999999998</v>
      </c>
    </row>
    <row r="81" spans="1:5" x14ac:dyDescent="0.2">
      <c r="A81" s="2" t="s">
        <v>1087</v>
      </c>
      <c r="B81" s="97">
        <v>248700</v>
      </c>
      <c r="C81" s="97">
        <v>339300</v>
      </c>
      <c r="D81" s="98">
        <v>73.3</v>
      </c>
      <c r="E81" s="98">
        <v>2.8</v>
      </c>
    </row>
    <row r="82" spans="1:5" x14ac:dyDescent="0.2">
      <c r="A82" s="2" t="s">
        <v>574</v>
      </c>
      <c r="B82" s="97">
        <v>395600</v>
      </c>
      <c r="C82" s="97">
        <v>670000</v>
      </c>
      <c r="D82" s="98">
        <v>59</v>
      </c>
      <c r="E82" s="98">
        <v>2.4</v>
      </c>
    </row>
    <row r="83" spans="1:5" x14ac:dyDescent="0.2">
      <c r="A83" s="2" t="s">
        <v>659</v>
      </c>
      <c r="B83" s="97">
        <v>137300</v>
      </c>
      <c r="C83" s="97">
        <v>207600</v>
      </c>
      <c r="D83" s="98">
        <v>66.2</v>
      </c>
      <c r="E83" s="98">
        <v>2.7</v>
      </c>
    </row>
    <row r="84" spans="1:5" x14ac:dyDescent="0.2">
      <c r="A84" s="2" t="s">
        <v>682</v>
      </c>
      <c r="B84" s="97">
        <v>129000</v>
      </c>
      <c r="C84" s="97">
        <v>190400</v>
      </c>
      <c r="D84" s="98">
        <v>67.8</v>
      </c>
      <c r="E84" s="98">
        <v>3</v>
      </c>
    </row>
    <row r="85" spans="1:5" x14ac:dyDescent="0.2">
      <c r="A85" s="2" t="s">
        <v>961</v>
      </c>
      <c r="B85" s="97">
        <v>113600</v>
      </c>
      <c r="C85" s="97">
        <v>182900</v>
      </c>
      <c r="D85" s="98">
        <v>62.1</v>
      </c>
      <c r="E85" s="98">
        <v>2.7</v>
      </c>
    </row>
    <row r="86" spans="1:5" x14ac:dyDescent="0.2">
      <c r="A86" s="2" t="s">
        <v>981</v>
      </c>
      <c r="B86" s="97">
        <v>88200</v>
      </c>
      <c r="C86" s="97">
        <v>126500</v>
      </c>
      <c r="D86" s="98">
        <v>69.7</v>
      </c>
      <c r="E86" s="98">
        <v>2.9</v>
      </c>
    </row>
    <row r="87" spans="1:5" x14ac:dyDescent="0.2">
      <c r="A87" s="2" t="s">
        <v>1078</v>
      </c>
      <c r="B87" s="97">
        <v>101600</v>
      </c>
      <c r="C87" s="97">
        <v>157500</v>
      </c>
      <c r="D87" s="98">
        <v>64.5</v>
      </c>
      <c r="E87" s="98">
        <v>2.9</v>
      </c>
    </row>
    <row r="88" spans="1:5" x14ac:dyDescent="0.2">
      <c r="A88" s="2" t="s">
        <v>1123</v>
      </c>
      <c r="B88" s="97">
        <v>89500</v>
      </c>
      <c r="C88" s="97">
        <v>149400</v>
      </c>
      <c r="D88" s="98">
        <v>59.9</v>
      </c>
      <c r="E88" s="98">
        <v>2.9</v>
      </c>
    </row>
    <row r="89" spans="1:5" x14ac:dyDescent="0.2">
      <c r="A89" s="2" t="s">
        <v>1126</v>
      </c>
      <c r="B89" s="97">
        <v>257200</v>
      </c>
      <c r="C89" s="97">
        <v>352600</v>
      </c>
      <c r="D89" s="98">
        <v>72.900000000000006</v>
      </c>
      <c r="E89" s="98">
        <v>2.8</v>
      </c>
    </row>
    <row r="90" spans="1:5" x14ac:dyDescent="0.2">
      <c r="A90" s="2" t="s">
        <v>570</v>
      </c>
      <c r="B90" s="97">
        <v>76500</v>
      </c>
      <c r="C90" s="97">
        <v>102800</v>
      </c>
      <c r="D90" s="98">
        <v>74.5</v>
      </c>
      <c r="E90" s="98">
        <v>4.3</v>
      </c>
    </row>
    <row r="91" spans="1:5" x14ac:dyDescent="0.2">
      <c r="A91" s="2" t="s">
        <v>630</v>
      </c>
      <c r="B91" s="97">
        <v>125000</v>
      </c>
      <c r="C91" s="97">
        <v>164200</v>
      </c>
      <c r="D91" s="98">
        <v>76.099999999999994</v>
      </c>
      <c r="E91" s="98">
        <v>3.3</v>
      </c>
    </row>
    <row r="92" spans="1:5" x14ac:dyDescent="0.2">
      <c r="A92" s="2" t="s">
        <v>830</v>
      </c>
      <c r="B92" s="97">
        <v>87200</v>
      </c>
      <c r="C92" s="97">
        <v>127400</v>
      </c>
      <c r="D92" s="98">
        <v>68.5</v>
      </c>
      <c r="E92" s="98">
        <v>3</v>
      </c>
    </row>
    <row r="93" spans="1:5" x14ac:dyDescent="0.2">
      <c r="A93" s="2" t="s">
        <v>917</v>
      </c>
      <c r="B93" s="97">
        <v>76900</v>
      </c>
      <c r="C93" s="97">
        <v>111600</v>
      </c>
      <c r="D93" s="98">
        <v>68.900000000000006</v>
      </c>
      <c r="E93" s="98">
        <v>2.9</v>
      </c>
    </row>
    <row r="94" spans="1:5" x14ac:dyDescent="0.2">
      <c r="A94" s="2" t="s">
        <v>1009</v>
      </c>
      <c r="B94" s="97">
        <v>72800</v>
      </c>
      <c r="C94" s="97">
        <v>101800</v>
      </c>
      <c r="D94" s="98">
        <v>71.400000000000006</v>
      </c>
      <c r="E94" s="98">
        <v>2.8</v>
      </c>
    </row>
    <row r="95" spans="1:5" x14ac:dyDescent="0.2">
      <c r="A95" s="2" t="s">
        <v>1060</v>
      </c>
      <c r="B95" s="97">
        <v>76000</v>
      </c>
      <c r="C95" s="97">
        <v>105200</v>
      </c>
      <c r="D95" s="98">
        <v>72.2</v>
      </c>
      <c r="E95" s="98">
        <v>3</v>
      </c>
    </row>
    <row r="96" spans="1:5" x14ac:dyDescent="0.2">
      <c r="A96" s="2" t="s">
        <v>619</v>
      </c>
      <c r="B96" s="97">
        <v>291800</v>
      </c>
      <c r="C96" s="97">
        <v>393700</v>
      </c>
      <c r="D96" s="98">
        <v>74.099999999999994</v>
      </c>
      <c r="E96" s="98">
        <v>2.6</v>
      </c>
    </row>
    <row r="97" spans="1:5" x14ac:dyDescent="0.2">
      <c r="A97" s="2" t="s">
        <v>724</v>
      </c>
      <c r="B97" s="97">
        <v>647600</v>
      </c>
      <c r="C97" s="97">
        <v>885500</v>
      </c>
      <c r="D97" s="98">
        <v>73.099999999999994</v>
      </c>
      <c r="E97" s="98">
        <v>1.8</v>
      </c>
    </row>
    <row r="98" spans="1:5" x14ac:dyDescent="0.2">
      <c r="A98" s="2" t="s">
        <v>777</v>
      </c>
      <c r="B98" s="97">
        <v>527000</v>
      </c>
      <c r="C98" s="97">
        <v>706200</v>
      </c>
      <c r="D98" s="98">
        <v>74.599999999999994</v>
      </c>
      <c r="E98" s="98">
        <v>2</v>
      </c>
    </row>
    <row r="99" spans="1:5" x14ac:dyDescent="0.2">
      <c r="A99" s="2" t="s">
        <v>871</v>
      </c>
      <c r="B99" s="97">
        <v>378500</v>
      </c>
      <c r="C99" s="97">
        <v>526100</v>
      </c>
      <c r="D99" s="98">
        <v>71.900000000000006</v>
      </c>
      <c r="E99" s="98">
        <v>2.4</v>
      </c>
    </row>
    <row r="100" spans="1:5" x14ac:dyDescent="0.2">
      <c r="A100" s="2" t="s">
        <v>1032</v>
      </c>
      <c r="B100" s="97">
        <v>326900</v>
      </c>
      <c r="C100" s="97">
        <v>436200</v>
      </c>
      <c r="D100" s="98">
        <v>75</v>
      </c>
      <c r="E100" s="98">
        <v>2.2999999999999998</v>
      </c>
    </row>
    <row r="101" spans="1:5" x14ac:dyDescent="0.2">
      <c r="A101" s="2" t="s">
        <v>620</v>
      </c>
      <c r="B101" s="97">
        <v>118300</v>
      </c>
      <c r="C101" s="97">
        <v>175500</v>
      </c>
      <c r="D101" s="98">
        <v>67.400000000000006</v>
      </c>
      <c r="E101" s="98">
        <v>4</v>
      </c>
    </row>
    <row r="102" spans="1:5" x14ac:dyDescent="0.2">
      <c r="A102" s="2" t="s">
        <v>645</v>
      </c>
      <c r="B102" s="97">
        <v>4000</v>
      </c>
      <c r="C102" s="97">
        <v>8100</v>
      </c>
      <c r="D102" s="98">
        <v>48.8</v>
      </c>
      <c r="E102" s="99" t="s">
        <v>461</v>
      </c>
    </row>
    <row r="103" spans="1:5" x14ac:dyDescent="0.2">
      <c r="A103" s="2" t="s">
        <v>753</v>
      </c>
      <c r="B103" s="97">
        <v>107500</v>
      </c>
      <c r="C103" s="97">
        <v>155700</v>
      </c>
      <c r="D103" s="98">
        <v>69</v>
      </c>
      <c r="E103" s="98">
        <v>3.7</v>
      </c>
    </row>
    <row r="104" spans="1:5" x14ac:dyDescent="0.2">
      <c r="A104" s="2" t="s">
        <v>758</v>
      </c>
      <c r="B104" s="97">
        <v>86300</v>
      </c>
      <c r="C104" s="97">
        <v>126000</v>
      </c>
      <c r="D104" s="98">
        <v>68.5</v>
      </c>
      <c r="E104" s="98">
        <v>3.6</v>
      </c>
    </row>
    <row r="105" spans="1:5" x14ac:dyDescent="0.2">
      <c r="A105" s="2" t="s">
        <v>762</v>
      </c>
      <c r="B105" s="97">
        <v>104100</v>
      </c>
      <c r="C105" s="97">
        <v>160800</v>
      </c>
      <c r="D105" s="98">
        <v>64.7</v>
      </c>
      <c r="E105" s="98">
        <v>4</v>
      </c>
    </row>
    <row r="106" spans="1:5" x14ac:dyDescent="0.2">
      <c r="A106" s="2" t="s">
        <v>797</v>
      </c>
      <c r="B106" s="97">
        <v>97600</v>
      </c>
      <c r="C106" s="97">
        <v>146500</v>
      </c>
      <c r="D106" s="98">
        <v>66.599999999999994</v>
      </c>
      <c r="E106" s="98">
        <v>3.7</v>
      </c>
    </row>
    <row r="107" spans="1:5" x14ac:dyDescent="0.2">
      <c r="A107" s="2" t="s">
        <v>799</v>
      </c>
      <c r="B107" s="97">
        <v>75700</v>
      </c>
      <c r="C107" s="97">
        <v>118800</v>
      </c>
      <c r="D107" s="98">
        <v>63.7</v>
      </c>
      <c r="E107" s="98">
        <v>4</v>
      </c>
    </row>
    <row r="108" spans="1:5" x14ac:dyDescent="0.2">
      <c r="A108" s="2" t="s">
        <v>812</v>
      </c>
      <c r="B108" s="97">
        <v>155700</v>
      </c>
      <c r="C108" s="97">
        <v>215000</v>
      </c>
      <c r="D108" s="98">
        <v>72.400000000000006</v>
      </c>
      <c r="E108" s="98">
        <v>3.8</v>
      </c>
    </row>
    <row r="109" spans="1:5" x14ac:dyDescent="0.2">
      <c r="A109" s="2" t="s">
        <v>822</v>
      </c>
      <c r="B109" s="97">
        <v>129400</v>
      </c>
      <c r="C109" s="97">
        <v>191100</v>
      </c>
      <c r="D109" s="98">
        <v>67.7</v>
      </c>
      <c r="E109" s="98">
        <v>4.2</v>
      </c>
    </row>
    <row r="110" spans="1:5" x14ac:dyDescent="0.2">
      <c r="A110" s="2" t="s">
        <v>867</v>
      </c>
      <c r="B110" s="97">
        <v>88000</v>
      </c>
      <c r="C110" s="97">
        <v>163900</v>
      </c>
      <c r="D110" s="98">
        <v>53.7</v>
      </c>
      <c r="E110" s="98">
        <v>3.7</v>
      </c>
    </row>
    <row r="111" spans="1:5" x14ac:dyDescent="0.2">
      <c r="A111" s="2" t="s">
        <v>1011</v>
      </c>
      <c r="B111" s="97">
        <v>147700</v>
      </c>
      <c r="C111" s="97">
        <v>215900</v>
      </c>
      <c r="D111" s="98">
        <v>68.400000000000006</v>
      </c>
      <c r="E111" s="98">
        <v>4</v>
      </c>
    </row>
    <row r="112" spans="1:5" x14ac:dyDescent="0.2">
      <c r="A112" s="2" t="s">
        <v>1068</v>
      </c>
      <c r="B112" s="97">
        <v>107500</v>
      </c>
      <c r="C112" s="97">
        <v>180100</v>
      </c>
      <c r="D112" s="98">
        <v>59.7</v>
      </c>
      <c r="E112" s="98">
        <v>3.7</v>
      </c>
    </row>
    <row r="113" spans="1:5" x14ac:dyDescent="0.2">
      <c r="A113" s="2" t="s">
        <v>1082</v>
      </c>
      <c r="B113" s="97">
        <v>159300</v>
      </c>
      <c r="C113" s="97">
        <v>215100</v>
      </c>
      <c r="D113" s="98">
        <v>74.099999999999994</v>
      </c>
      <c r="E113" s="98">
        <v>4</v>
      </c>
    </row>
    <row r="114" spans="1:5" x14ac:dyDescent="0.2">
      <c r="A114" s="2" t="s">
        <v>1108</v>
      </c>
      <c r="B114" s="97">
        <v>119800</v>
      </c>
      <c r="C114" s="97">
        <v>192000</v>
      </c>
      <c r="D114" s="98">
        <v>62.4</v>
      </c>
      <c r="E114" s="98">
        <v>4.2</v>
      </c>
    </row>
    <row r="115" spans="1:5" x14ac:dyDescent="0.2">
      <c r="A115" s="2" t="s">
        <v>558</v>
      </c>
      <c r="B115" s="97">
        <v>71500</v>
      </c>
      <c r="C115" s="97">
        <v>115200</v>
      </c>
      <c r="D115" s="98">
        <v>62.1</v>
      </c>
      <c r="E115" s="98">
        <v>3.9</v>
      </c>
    </row>
    <row r="116" spans="1:5" x14ac:dyDescent="0.2">
      <c r="A116" s="2" t="s">
        <v>560</v>
      </c>
      <c r="B116" s="97">
        <v>161700</v>
      </c>
      <c r="C116" s="97">
        <v>230500</v>
      </c>
      <c r="D116" s="98">
        <v>70.099999999999994</v>
      </c>
      <c r="E116" s="98">
        <v>3.8</v>
      </c>
    </row>
    <row r="117" spans="1:5" x14ac:dyDescent="0.2">
      <c r="A117" s="2" t="s">
        <v>572</v>
      </c>
      <c r="B117" s="97">
        <v>102900</v>
      </c>
      <c r="C117" s="97">
        <v>145900</v>
      </c>
      <c r="D117" s="98">
        <v>70.599999999999994</v>
      </c>
      <c r="E117" s="98">
        <v>3.7</v>
      </c>
    </row>
    <row r="118" spans="1:5" x14ac:dyDescent="0.2">
      <c r="A118" s="2" t="s">
        <v>595</v>
      </c>
      <c r="B118" s="97">
        <v>109900</v>
      </c>
      <c r="C118" s="97">
        <v>175300</v>
      </c>
      <c r="D118" s="98">
        <v>62.7</v>
      </c>
      <c r="E118" s="98">
        <v>4.5999999999999996</v>
      </c>
    </row>
    <row r="119" spans="1:5" x14ac:dyDescent="0.2">
      <c r="A119" s="2" t="s">
        <v>605</v>
      </c>
      <c r="B119" s="97">
        <v>148200</v>
      </c>
      <c r="C119" s="97">
        <v>202600</v>
      </c>
      <c r="D119" s="98">
        <v>73.099999999999994</v>
      </c>
      <c r="E119" s="98">
        <v>4.0999999999999996</v>
      </c>
    </row>
    <row r="120" spans="1:5" x14ac:dyDescent="0.2">
      <c r="A120" s="2" t="s">
        <v>663</v>
      </c>
      <c r="B120" s="97">
        <v>169700</v>
      </c>
      <c r="C120" s="97">
        <v>232500</v>
      </c>
      <c r="D120" s="98">
        <v>73</v>
      </c>
      <c r="E120" s="98">
        <v>4</v>
      </c>
    </row>
    <row r="121" spans="1:5" x14ac:dyDescent="0.2">
      <c r="A121" s="2" t="s">
        <v>688</v>
      </c>
      <c r="B121" s="97">
        <v>155700</v>
      </c>
      <c r="C121" s="97">
        <v>224300</v>
      </c>
      <c r="D121" s="98">
        <v>69.400000000000006</v>
      </c>
      <c r="E121" s="98">
        <v>4</v>
      </c>
    </row>
    <row r="122" spans="1:5" x14ac:dyDescent="0.2">
      <c r="A122" s="2" t="s">
        <v>719</v>
      </c>
      <c r="B122" s="97">
        <v>119700</v>
      </c>
      <c r="C122" s="97">
        <v>189300</v>
      </c>
      <c r="D122" s="98">
        <v>63.2</v>
      </c>
      <c r="E122" s="98">
        <v>3.6</v>
      </c>
    </row>
    <row r="123" spans="1:5" x14ac:dyDescent="0.2">
      <c r="A123" s="2" t="s">
        <v>748</v>
      </c>
      <c r="B123" s="97">
        <v>102800</v>
      </c>
      <c r="C123" s="97">
        <v>154200</v>
      </c>
      <c r="D123" s="98">
        <v>66.7</v>
      </c>
      <c r="E123" s="98">
        <v>3.6</v>
      </c>
    </row>
    <row r="124" spans="1:5" x14ac:dyDescent="0.2">
      <c r="A124" s="2" t="s">
        <v>766</v>
      </c>
      <c r="B124" s="97">
        <v>111500</v>
      </c>
      <c r="C124" s="97">
        <v>155900</v>
      </c>
      <c r="D124" s="98">
        <v>71.5</v>
      </c>
      <c r="E124" s="98">
        <v>3.9</v>
      </c>
    </row>
    <row r="125" spans="1:5" x14ac:dyDescent="0.2">
      <c r="A125" s="2" t="s">
        <v>773</v>
      </c>
      <c r="B125" s="97">
        <v>106800</v>
      </c>
      <c r="C125" s="97">
        <v>153400</v>
      </c>
      <c r="D125" s="98">
        <v>69.7</v>
      </c>
      <c r="E125" s="98">
        <v>4</v>
      </c>
    </row>
    <row r="126" spans="1:5" x14ac:dyDescent="0.2">
      <c r="A126" s="2" t="s">
        <v>782</v>
      </c>
      <c r="B126" s="97">
        <v>124000</v>
      </c>
      <c r="C126" s="97">
        <v>177900</v>
      </c>
      <c r="D126" s="98">
        <v>69.7</v>
      </c>
      <c r="E126" s="98">
        <v>3.9</v>
      </c>
    </row>
    <row r="127" spans="1:5" x14ac:dyDescent="0.2">
      <c r="A127" s="2" t="s">
        <v>786</v>
      </c>
      <c r="B127" s="97">
        <v>124700</v>
      </c>
      <c r="C127" s="97">
        <v>168300</v>
      </c>
      <c r="D127" s="98">
        <v>74.099999999999994</v>
      </c>
      <c r="E127" s="98">
        <v>3.5</v>
      </c>
    </row>
    <row r="128" spans="1:5" x14ac:dyDescent="0.2">
      <c r="A128" s="2" t="s">
        <v>806</v>
      </c>
      <c r="B128" s="97">
        <v>85900</v>
      </c>
      <c r="C128" s="97">
        <v>120600</v>
      </c>
      <c r="D128" s="98">
        <v>71.3</v>
      </c>
      <c r="E128" s="98">
        <v>3.9</v>
      </c>
    </row>
    <row r="129" spans="1:5" x14ac:dyDescent="0.2">
      <c r="A129" s="2" t="s">
        <v>844</v>
      </c>
      <c r="B129" s="97">
        <v>105700</v>
      </c>
      <c r="C129" s="97">
        <v>148500</v>
      </c>
      <c r="D129" s="98">
        <v>71.2</v>
      </c>
      <c r="E129" s="98">
        <v>3.5</v>
      </c>
    </row>
    <row r="130" spans="1:5" x14ac:dyDescent="0.2">
      <c r="A130" s="2" t="s">
        <v>931</v>
      </c>
      <c r="B130" s="97">
        <v>119000</v>
      </c>
      <c r="C130" s="97">
        <v>182600</v>
      </c>
      <c r="D130" s="98">
        <v>65.099999999999994</v>
      </c>
      <c r="E130" s="98">
        <v>3.7</v>
      </c>
    </row>
    <row r="131" spans="1:5" x14ac:dyDescent="0.2">
      <c r="A131" s="2" t="s">
        <v>942</v>
      </c>
      <c r="B131" s="97">
        <v>96700</v>
      </c>
      <c r="C131" s="97">
        <v>127800</v>
      </c>
      <c r="D131" s="98">
        <v>75.7</v>
      </c>
      <c r="E131" s="98">
        <v>3.7</v>
      </c>
    </row>
    <row r="132" spans="1:5" x14ac:dyDescent="0.2">
      <c r="A132" s="2" t="s">
        <v>1038</v>
      </c>
      <c r="B132" s="97">
        <v>100200</v>
      </c>
      <c r="C132" s="97">
        <v>129900</v>
      </c>
      <c r="D132" s="98">
        <v>77.2</v>
      </c>
      <c r="E132" s="98">
        <v>3.5</v>
      </c>
    </row>
    <row r="133" spans="1:5" x14ac:dyDescent="0.2">
      <c r="A133" s="2" t="s">
        <v>1080</v>
      </c>
      <c r="B133" s="97">
        <v>104600</v>
      </c>
      <c r="C133" s="97">
        <v>155200</v>
      </c>
      <c r="D133" s="98">
        <v>67.400000000000006</v>
      </c>
      <c r="E133" s="98">
        <v>3.8</v>
      </c>
    </row>
    <row r="134" spans="1:5" x14ac:dyDescent="0.2">
      <c r="A134" s="2" t="s">
        <v>589</v>
      </c>
      <c r="B134" s="97">
        <v>62300</v>
      </c>
      <c r="C134" s="97">
        <v>76900</v>
      </c>
      <c r="D134" s="98">
        <v>81</v>
      </c>
      <c r="E134" s="98">
        <v>2.7</v>
      </c>
    </row>
    <row r="135" spans="1:5" x14ac:dyDescent="0.2">
      <c r="A135" s="2" t="s">
        <v>600</v>
      </c>
      <c r="B135" s="97">
        <v>124300</v>
      </c>
      <c r="C135" s="97">
        <v>178000</v>
      </c>
      <c r="D135" s="98">
        <v>69.8</v>
      </c>
      <c r="E135" s="98">
        <v>2.9</v>
      </c>
    </row>
    <row r="136" spans="1:5" x14ac:dyDescent="0.2">
      <c r="A136" s="2" t="s">
        <v>793</v>
      </c>
      <c r="B136" s="97">
        <v>51200</v>
      </c>
      <c r="C136" s="97">
        <v>80300</v>
      </c>
      <c r="D136" s="98">
        <v>63.8</v>
      </c>
      <c r="E136" s="98">
        <v>3</v>
      </c>
    </row>
    <row r="137" spans="1:5" x14ac:dyDescent="0.2">
      <c r="A137" s="2" t="s">
        <v>838</v>
      </c>
      <c r="B137" s="97">
        <v>116400</v>
      </c>
      <c r="C137" s="97">
        <v>168100</v>
      </c>
      <c r="D137" s="98">
        <v>69.3</v>
      </c>
      <c r="E137" s="98">
        <v>3.4</v>
      </c>
    </row>
    <row r="138" spans="1:5" x14ac:dyDescent="0.2">
      <c r="A138" s="2" t="s">
        <v>853</v>
      </c>
      <c r="B138" s="97">
        <v>118500</v>
      </c>
      <c r="C138" s="97">
        <v>162400</v>
      </c>
      <c r="D138" s="98">
        <v>73</v>
      </c>
      <c r="E138" s="98">
        <v>2.9</v>
      </c>
    </row>
    <row r="139" spans="1:5" x14ac:dyDescent="0.2">
      <c r="A139" s="2" t="s">
        <v>923</v>
      </c>
      <c r="B139" s="97">
        <v>97600</v>
      </c>
      <c r="C139" s="97">
        <v>140600</v>
      </c>
      <c r="D139" s="98">
        <v>69.400000000000006</v>
      </c>
      <c r="E139" s="98">
        <v>3</v>
      </c>
    </row>
    <row r="140" spans="1:5" x14ac:dyDescent="0.2">
      <c r="A140" s="2" t="s">
        <v>929</v>
      </c>
      <c r="B140" s="97">
        <v>79000</v>
      </c>
      <c r="C140" s="97">
        <v>108900</v>
      </c>
      <c r="D140" s="98">
        <v>72.5</v>
      </c>
      <c r="E140" s="98">
        <v>2.9</v>
      </c>
    </row>
    <row r="141" spans="1:5" x14ac:dyDescent="0.2">
      <c r="A141" s="2" t="s">
        <v>979</v>
      </c>
      <c r="B141" s="97">
        <v>60900</v>
      </c>
      <c r="C141" s="97">
        <v>88300</v>
      </c>
      <c r="D141" s="98">
        <v>68.900000000000006</v>
      </c>
      <c r="E141" s="98">
        <v>2.8</v>
      </c>
    </row>
    <row r="142" spans="1:5" x14ac:dyDescent="0.2">
      <c r="A142" s="2" t="s">
        <v>1007</v>
      </c>
      <c r="B142" s="97">
        <v>115000</v>
      </c>
      <c r="C142" s="97">
        <v>167700</v>
      </c>
      <c r="D142" s="98">
        <v>68.599999999999994</v>
      </c>
      <c r="E142" s="98">
        <v>2.9</v>
      </c>
    </row>
    <row r="143" spans="1:5" x14ac:dyDescent="0.2">
      <c r="A143" s="2" t="s">
        <v>1094</v>
      </c>
      <c r="B143" s="97">
        <v>78100</v>
      </c>
      <c r="C143" s="97">
        <v>98300</v>
      </c>
      <c r="D143" s="98">
        <v>79.400000000000006</v>
      </c>
      <c r="E143" s="98">
        <v>2.6</v>
      </c>
    </row>
    <row r="144" spans="1:5" x14ac:dyDescent="0.2">
      <c r="A144" s="2" t="s">
        <v>1116</v>
      </c>
      <c r="B144" s="97">
        <v>68800</v>
      </c>
      <c r="C144" s="97">
        <v>92600</v>
      </c>
      <c r="D144" s="98">
        <v>74.2</v>
      </c>
      <c r="E144" s="98">
        <v>2.9</v>
      </c>
    </row>
    <row r="145" spans="1:5" x14ac:dyDescent="0.2">
      <c r="A145" s="2" t="s">
        <v>1121</v>
      </c>
      <c r="B145" s="97">
        <v>85600</v>
      </c>
      <c r="C145" s="97">
        <v>108200</v>
      </c>
      <c r="D145" s="98">
        <v>79.099999999999994</v>
      </c>
      <c r="E145" s="98">
        <v>2.8</v>
      </c>
    </row>
    <row r="146" spans="1:5" x14ac:dyDescent="0.2">
      <c r="A146" s="2" t="s">
        <v>610</v>
      </c>
      <c r="B146" s="97">
        <v>234000</v>
      </c>
      <c r="C146" s="97">
        <v>308400</v>
      </c>
      <c r="D146" s="98">
        <v>75.900000000000006</v>
      </c>
      <c r="E146" s="98">
        <v>2.8</v>
      </c>
    </row>
    <row r="147" spans="1:5" x14ac:dyDescent="0.2">
      <c r="A147" s="2" t="s">
        <v>710</v>
      </c>
      <c r="B147" s="97">
        <v>221500</v>
      </c>
      <c r="C147" s="97">
        <v>300300</v>
      </c>
      <c r="D147" s="98">
        <v>73.8</v>
      </c>
      <c r="E147" s="98">
        <v>2.8</v>
      </c>
    </row>
    <row r="148" spans="1:5" x14ac:dyDescent="0.2">
      <c r="A148" s="2" t="s">
        <v>760</v>
      </c>
      <c r="B148" s="97">
        <v>617000</v>
      </c>
      <c r="C148" s="97">
        <v>808600</v>
      </c>
      <c r="D148" s="98">
        <v>76.3</v>
      </c>
      <c r="E148" s="98">
        <v>1.8</v>
      </c>
    </row>
    <row r="149" spans="1:5" x14ac:dyDescent="0.2">
      <c r="A149" s="2" t="s">
        <v>801</v>
      </c>
      <c r="B149" s="97">
        <v>639300</v>
      </c>
      <c r="C149" s="97">
        <v>879400</v>
      </c>
      <c r="D149" s="98">
        <v>72.7</v>
      </c>
      <c r="E149" s="98">
        <v>1.9</v>
      </c>
    </row>
    <row r="150" spans="1:5" x14ac:dyDescent="0.2">
      <c r="A150" s="2" t="s">
        <v>911</v>
      </c>
      <c r="B150" s="97">
        <v>317700</v>
      </c>
      <c r="C150" s="97">
        <v>413200</v>
      </c>
      <c r="D150" s="98">
        <v>76.900000000000006</v>
      </c>
      <c r="E150" s="98">
        <v>2.6</v>
      </c>
    </row>
    <row r="151" spans="1:5" x14ac:dyDescent="0.2">
      <c r="A151" s="2" t="s">
        <v>1036</v>
      </c>
      <c r="B151" s="97">
        <v>546700</v>
      </c>
      <c r="C151" s="97">
        <v>710300</v>
      </c>
      <c r="D151" s="98">
        <v>77</v>
      </c>
      <c r="E151" s="98">
        <v>2</v>
      </c>
    </row>
    <row r="152" spans="1:5" x14ac:dyDescent="0.2">
      <c r="A152" s="2" t="s">
        <v>1107</v>
      </c>
      <c r="B152" s="97">
        <v>374400</v>
      </c>
      <c r="C152" s="97">
        <v>483400</v>
      </c>
      <c r="D152" s="98">
        <v>77.5</v>
      </c>
      <c r="E152" s="98">
        <v>2.4</v>
      </c>
    </row>
    <row r="153" spans="1:5" x14ac:dyDescent="0.2">
      <c r="A153" s="2" t="s">
        <v>568</v>
      </c>
      <c r="B153" s="97">
        <v>81200</v>
      </c>
      <c r="C153" s="97">
        <v>116700</v>
      </c>
      <c r="D153" s="98">
        <v>69.599999999999994</v>
      </c>
      <c r="E153" s="98">
        <v>3.1</v>
      </c>
    </row>
    <row r="154" spans="1:5" x14ac:dyDescent="0.2">
      <c r="A154" s="2" t="s">
        <v>587</v>
      </c>
      <c r="B154" s="97">
        <v>74400</v>
      </c>
      <c r="C154" s="97">
        <v>105200</v>
      </c>
      <c r="D154" s="98">
        <v>70.7</v>
      </c>
      <c r="E154" s="98">
        <v>2.8</v>
      </c>
    </row>
    <row r="155" spans="1:5" x14ac:dyDescent="0.2">
      <c r="A155" s="2" t="s">
        <v>602</v>
      </c>
      <c r="B155" s="97">
        <v>231100</v>
      </c>
      <c r="C155" s="97">
        <v>309000</v>
      </c>
      <c r="D155" s="98">
        <v>74.8</v>
      </c>
      <c r="E155" s="98">
        <v>2.7</v>
      </c>
    </row>
    <row r="156" spans="1:5" x14ac:dyDescent="0.2">
      <c r="A156" s="2" t="s">
        <v>654</v>
      </c>
      <c r="B156" s="97">
        <v>225900</v>
      </c>
      <c r="C156" s="97">
        <v>325000</v>
      </c>
      <c r="D156" s="98">
        <v>69.5</v>
      </c>
      <c r="E156" s="98">
        <v>3</v>
      </c>
    </row>
    <row r="157" spans="1:5" x14ac:dyDescent="0.2">
      <c r="A157" s="2" t="s">
        <v>795</v>
      </c>
      <c r="B157" s="99" t="s">
        <v>458</v>
      </c>
      <c r="C157" s="99" t="s">
        <v>458</v>
      </c>
      <c r="D157" s="99" t="s">
        <v>458</v>
      </c>
      <c r="E157" s="99" t="s">
        <v>458</v>
      </c>
    </row>
    <row r="158" spans="1:5" x14ac:dyDescent="0.2">
      <c r="A158" s="2" t="s">
        <v>887</v>
      </c>
      <c r="B158" s="97">
        <v>100000</v>
      </c>
      <c r="C158" s="97">
        <v>128800</v>
      </c>
      <c r="D158" s="98">
        <v>77.599999999999994</v>
      </c>
      <c r="E158" s="98">
        <v>2.7</v>
      </c>
    </row>
    <row r="159" spans="1:5" x14ac:dyDescent="0.2">
      <c r="A159" s="2" t="s">
        <v>919</v>
      </c>
      <c r="B159" s="97">
        <v>119600</v>
      </c>
      <c r="C159" s="97">
        <v>170800</v>
      </c>
      <c r="D159" s="98">
        <v>70</v>
      </c>
      <c r="E159" s="98">
        <v>3</v>
      </c>
    </row>
    <row r="160" spans="1:5" x14ac:dyDescent="0.2">
      <c r="A160" s="2" t="s">
        <v>921</v>
      </c>
      <c r="B160" s="97">
        <v>64800</v>
      </c>
      <c r="C160" s="97">
        <v>86300</v>
      </c>
      <c r="D160" s="98">
        <v>75.099999999999994</v>
      </c>
      <c r="E160" s="98">
        <v>2.7</v>
      </c>
    </row>
    <row r="161" spans="1:5" x14ac:dyDescent="0.2">
      <c r="A161" s="2" t="s">
        <v>990</v>
      </c>
      <c r="B161" s="97">
        <v>136000</v>
      </c>
      <c r="C161" s="97">
        <v>169300</v>
      </c>
      <c r="D161" s="98">
        <v>80.3</v>
      </c>
      <c r="E161" s="98">
        <v>2.6</v>
      </c>
    </row>
    <row r="162" spans="1:5" x14ac:dyDescent="0.2">
      <c r="A162" s="2" t="s">
        <v>1043</v>
      </c>
      <c r="B162" s="97">
        <v>100000</v>
      </c>
      <c r="C162" s="97">
        <v>132200</v>
      </c>
      <c r="D162" s="98">
        <v>75.599999999999994</v>
      </c>
      <c r="E162" s="98">
        <v>2.9</v>
      </c>
    </row>
    <row r="163" spans="1:5" x14ac:dyDescent="0.2">
      <c r="A163" s="2" t="s">
        <v>1063</v>
      </c>
      <c r="B163" s="97">
        <v>53800</v>
      </c>
      <c r="C163" s="97">
        <v>77800</v>
      </c>
      <c r="D163" s="98">
        <v>69.2</v>
      </c>
      <c r="E163" s="98">
        <v>2.9</v>
      </c>
    </row>
    <row r="164" spans="1:5" x14ac:dyDescent="0.2">
      <c r="A164" s="2" t="s">
        <v>1113</v>
      </c>
      <c r="B164" s="97">
        <v>212400</v>
      </c>
      <c r="C164" s="97">
        <v>278900</v>
      </c>
      <c r="D164" s="98">
        <v>76.099999999999994</v>
      </c>
      <c r="E164" s="98">
        <v>2.8</v>
      </c>
    </row>
    <row r="165" spans="1:5" x14ac:dyDescent="0.2">
      <c r="A165" s="2" t="s">
        <v>677</v>
      </c>
      <c r="B165" s="97">
        <v>329900</v>
      </c>
      <c r="C165" s="97">
        <v>451800</v>
      </c>
      <c r="D165" s="98">
        <v>73</v>
      </c>
      <c r="E165" s="98">
        <v>2.5</v>
      </c>
    </row>
    <row r="166" spans="1:5" x14ac:dyDescent="0.2">
      <c r="A166" s="2" t="s">
        <v>680</v>
      </c>
      <c r="B166" s="97">
        <v>166800</v>
      </c>
      <c r="C166" s="97">
        <v>228900</v>
      </c>
      <c r="D166" s="98">
        <v>72.8</v>
      </c>
      <c r="E166" s="98">
        <v>2.7</v>
      </c>
    </row>
    <row r="167" spans="1:5" x14ac:dyDescent="0.2">
      <c r="A167" s="2" t="s">
        <v>743</v>
      </c>
      <c r="B167" s="97">
        <v>279100</v>
      </c>
      <c r="C167" s="97">
        <v>369500</v>
      </c>
      <c r="D167" s="98">
        <v>75.5</v>
      </c>
      <c r="E167" s="98">
        <v>2.7</v>
      </c>
    </row>
    <row r="168" spans="1:5" x14ac:dyDescent="0.2">
      <c r="A168" s="2" t="s">
        <v>983</v>
      </c>
      <c r="B168" s="97">
        <v>227000</v>
      </c>
      <c r="C168" s="97">
        <v>314900</v>
      </c>
      <c r="D168" s="98">
        <v>72.099999999999994</v>
      </c>
      <c r="E168" s="98">
        <v>2.9</v>
      </c>
    </row>
    <row r="169" spans="1:5" x14ac:dyDescent="0.2">
      <c r="A169" s="2" t="s">
        <v>547</v>
      </c>
      <c r="B169" s="97">
        <v>29000</v>
      </c>
      <c r="C169" s="97">
        <v>41800</v>
      </c>
      <c r="D169" s="98">
        <v>69.5</v>
      </c>
      <c r="E169" s="98">
        <v>3.3</v>
      </c>
    </row>
    <row r="170" spans="1:5" x14ac:dyDescent="0.2">
      <c r="A170" s="2" t="s">
        <v>751</v>
      </c>
      <c r="B170" s="97">
        <v>50100</v>
      </c>
      <c r="C170" s="97">
        <v>73100</v>
      </c>
      <c r="D170" s="98">
        <v>68.599999999999994</v>
      </c>
      <c r="E170" s="98">
        <v>3</v>
      </c>
    </row>
    <row r="171" spans="1:5" x14ac:dyDescent="0.2">
      <c r="A171" s="2" t="s">
        <v>650</v>
      </c>
      <c r="B171" s="97">
        <v>44400</v>
      </c>
      <c r="C171" s="97">
        <v>64400</v>
      </c>
      <c r="D171" s="98">
        <v>68.900000000000006</v>
      </c>
      <c r="E171" s="98">
        <v>2.9</v>
      </c>
    </row>
    <row r="172" spans="1:5" x14ac:dyDescent="0.2">
      <c r="A172" s="2" t="s">
        <v>671</v>
      </c>
      <c r="B172" s="97">
        <v>39600</v>
      </c>
      <c r="C172" s="97">
        <v>58500</v>
      </c>
      <c r="D172" s="98">
        <v>67.599999999999994</v>
      </c>
      <c r="E172" s="98">
        <v>2.8</v>
      </c>
    </row>
    <row r="173" spans="1:5" x14ac:dyDescent="0.2">
      <c r="A173" s="2" t="s">
        <v>732</v>
      </c>
      <c r="B173" s="97">
        <v>68900</v>
      </c>
      <c r="C173" s="97">
        <v>95700</v>
      </c>
      <c r="D173" s="98">
        <v>72</v>
      </c>
      <c r="E173" s="98">
        <v>2.8</v>
      </c>
    </row>
    <row r="174" spans="1:5" x14ac:dyDescent="0.2">
      <c r="A174" s="2" t="s">
        <v>1128</v>
      </c>
      <c r="B174" s="97">
        <v>62200</v>
      </c>
      <c r="C174" s="97">
        <v>85300</v>
      </c>
      <c r="D174" s="98">
        <v>72.900000000000006</v>
      </c>
      <c r="E174" s="98">
        <v>2.9</v>
      </c>
    </row>
    <row r="175" spans="1:5" x14ac:dyDescent="0.2">
      <c r="A175" s="2" t="s">
        <v>925</v>
      </c>
      <c r="B175" s="97">
        <v>55300</v>
      </c>
      <c r="C175" s="97">
        <v>79000</v>
      </c>
      <c r="D175" s="98">
        <v>70.099999999999994</v>
      </c>
      <c r="E175" s="98">
        <v>2.9</v>
      </c>
    </row>
    <row r="176" spans="1:5" x14ac:dyDescent="0.2">
      <c r="A176" s="2" t="s">
        <v>632</v>
      </c>
      <c r="B176" s="97">
        <v>32700</v>
      </c>
      <c r="C176" s="97">
        <v>48500</v>
      </c>
      <c r="D176" s="98">
        <v>67.5</v>
      </c>
      <c r="E176" s="98">
        <v>3.4</v>
      </c>
    </row>
    <row r="177" spans="1:5" x14ac:dyDescent="0.2">
      <c r="A177" s="2" t="s">
        <v>912</v>
      </c>
      <c r="B177" s="97">
        <v>47100</v>
      </c>
      <c r="C177" s="97">
        <v>70900</v>
      </c>
      <c r="D177" s="98">
        <v>66.400000000000006</v>
      </c>
      <c r="E177" s="98">
        <v>2.8</v>
      </c>
    </row>
    <row r="178" spans="1:5" x14ac:dyDescent="0.2">
      <c r="A178" s="2" t="s">
        <v>627</v>
      </c>
      <c r="B178" s="97">
        <v>72100</v>
      </c>
      <c r="C178" s="97">
        <v>109900</v>
      </c>
      <c r="D178" s="98">
        <v>65.599999999999994</v>
      </c>
      <c r="E178" s="98">
        <v>3</v>
      </c>
    </row>
    <row r="179" spans="1:5" x14ac:dyDescent="0.2">
      <c r="A179" s="2" t="s">
        <v>1041</v>
      </c>
      <c r="B179" s="97">
        <v>91300</v>
      </c>
      <c r="C179" s="97">
        <v>149100</v>
      </c>
      <c r="D179" s="98">
        <v>61.2</v>
      </c>
      <c r="E179" s="98">
        <v>2.9</v>
      </c>
    </row>
    <row r="180" spans="1:5" x14ac:dyDescent="0.2">
      <c r="A180" s="2" t="s">
        <v>860</v>
      </c>
      <c r="B180" s="97">
        <v>54700</v>
      </c>
      <c r="C180" s="97">
        <v>86400</v>
      </c>
      <c r="D180" s="98">
        <v>63.3</v>
      </c>
      <c r="E180" s="98">
        <v>3</v>
      </c>
    </row>
    <row r="181" spans="1:5" x14ac:dyDescent="0.2">
      <c r="A181" s="2" t="s">
        <v>598</v>
      </c>
      <c r="B181" s="97">
        <v>58000</v>
      </c>
      <c r="C181" s="97">
        <v>84500</v>
      </c>
      <c r="D181" s="98">
        <v>68.7</v>
      </c>
      <c r="E181" s="98">
        <v>2.9</v>
      </c>
    </row>
    <row r="182" spans="1:5" x14ac:dyDescent="0.2">
      <c r="A182" s="2" t="s">
        <v>1057</v>
      </c>
      <c r="B182" s="97">
        <v>54200</v>
      </c>
      <c r="C182" s="97">
        <v>78200</v>
      </c>
      <c r="D182" s="98">
        <v>69.400000000000006</v>
      </c>
      <c r="E182" s="98">
        <v>2.8</v>
      </c>
    </row>
    <row r="183" spans="1:5" x14ac:dyDescent="0.2">
      <c r="A183" s="2" t="s">
        <v>624</v>
      </c>
      <c r="B183" s="97">
        <v>150100</v>
      </c>
      <c r="C183" s="97">
        <v>233500</v>
      </c>
      <c r="D183" s="98">
        <v>64.3</v>
      </c>
      <c r="E183" s="98">
        <v>3.1</v>
      </c>
    </row>
    <row r="184" spans="1:5" x14ac:dyDescent="0.2">
      <c r="A184" s="2" t="s">
        <v>939</v>
      </c>
      <c r="B184" s="97">
        <v>92800</v>
      </c>
      <c r="C184" s="97">
        <v>148900</v>
      </c>
      <c r="D184" s="98">
        <v>62.3</v>
      </c>
      <c r="E184" s="98">
        <v>3</v>
      </c>
    </row>
    <row r="185" spans="1:5" x14ac:dyDescent="0.2">
      <c r="A185" s="2" t="s">
        <v>842</v>
      </c>
      <c r="B185" s="97">
        <v>22700</v>
      </c>
      <c r="C185" s="97">
        <v>35200</v>
      </c>
      <c r="D185" s="98">
        <v>64.599999999999994</v>
      </c>
      <c r="E185" s="98">
        <v>3.7</v>
      </c>
    </row>
    <row r="186" spans="1:5" x14ac:dyDescent="0.2">
      <c r="A186" s="2" t="s">
        <v>614</v>
      </c>
      <c r="B186" s="97">
        <v>69800</v>
      </c>
      <c r="C186" s="97">
        <v>108900</v>
      </c>
      <c r="D186" s="98">
        <v>64.099999999999994</v>
      </c>
      <c r="E186" s="98">
        <v>3</v>
      </c>
    </row>
    <row r="187" spans="1:5" x14ac:dyDescent="0.2">
      <c r="A187" s="2" t="s">
        <v>581</v>
      </c>
      <c r="B187" s="97">
        <v>26300</v>
      </c>
      <c r="C187" s="97">
        <v>43500</v>
      </c>
      <c r="D187" s="98">
        <v>60.4</v>
      </c>
      <c r="E187" s="98">
        <v>3.8</v>
      </c>
    </row>
    <row r="188" spans="1:5" x14ac:dyDescent="0.2">
      <c r="A188" s="2" t="s">
        <v>1065</v>
      </c>
      <c r="B188" s="97">
        <v>37300</v>
      </c>
      <c r="C188" s="97">
        <v>57600</v>
      </c>
      <c r="D188" s="98">
        <v>64.8</v>
      </c>
      <c r="E188" s="98">
        <v>2.9</v>
      </c>
    </row>
    <row r="189" spans="1:5" x14ac:dyDescent="0.2">
      <c r="A189" s="2" t="s">
        <v>856</v>
      </c>
      <c r="B189" s="97">
        <v>38000</v>
      </c>
      <c r="C189" s="97">
        <v>53500</v>
      </c>
      <c r="D189" s="98">
        <v>71.099999999999994</v>
      </c>
      <c r="E189" s="98">
        <v>2.8</v>
      </c>
    </row>
    <row r="190" spans="1:5" x14ac:dyDescent="0.2">
      <c r="A190" s="2" t="s">
        <v>869</v>
      </c>
      <c r="B190" s="97">
        <v>58600</v>
      </c>
      <c r="C190" s="97">
        <v>88100</v>
      </c>
      <c r="D190" s="98">
        <v>66.5</v>
      </c>
      <c r="E190" s="98">
        <v>2.8</v>
      </c>
    </row>
    <row r="191" spans="1:5" x14ac:dyDescent="0.2">
      <c r="A191" s="2" t="s">
        <v>540</v>
      </c>
      <c r="B191" s="97">
        <v>114200</v>
      </c>
      <c r="C191" s="97">
        <v>149300</v>
      </c>
      <c r="D191" s="98">
        <v>76.5</v>
      </c>
      <c r="E191" s="98">
        <v>2.7</v>
      </c>
    </row>
    <row r="192" spans="1:5" x14ac:dyDescent="0.2">
      <c r="A192" s="2" t="s">
        <v>542</v>
      </c>
      <c r="B192" s="97">
        <v>128300</v>
      </c>
      <c r="C192" s="97">
        <v>158500</v>
      </c>
      <c r="D192" s="98">
        <v>80.900000000000006</v>
      </c>
      <c r="E192" s="98">
        <v>2.6</v>
      </c>
    </row>
    <row r="193" spans="1:5" x14ac:dyDescent="0.2">
      <c r="A193" s="2" t="s">
        <v>549</v>
      </c>
      <c r="B193" s="97">
        <v>49200</v>
      </c>
      <c r="C193" s="97">
        <v>67300</v>
      </c>
      <c r="D193" s="98">
        <v>73.2</v>
      </c>
      <c r="E193" s="98">
        <v>3</v>
      </c>
    </row>
    <row r="194" spans="1:5" x14ac:dyDescent="0.2">
      <c r="A194" s="2" t="s">
        <v>551</v>
      </c>
      <c r="B194" s="97">
        <v>38200</v>
      </c>
      <c r="C194" s="97">
        <v>52700</v>
      </c>
      <c r="D194" s="98">
        <v>72.5</v>
      </c>
      <c r="E194" s="98">
        <v>2.7</v>
      </c>
    </row>
    <row r="195" spans="1:5" x14ac:dyDescent="0.2">
      <c r="A195" s="2" t="s">
        <v>647</v>
      </c>
      <c r="B195" s="97">
        <v>24500</v>
      </c>
      <c r="C195" s="97">
        <v>33000</v>
      </c>
      <c r="D195" s="98">
        <v>74.2</v>
      </c>
      <c r="E195" s="98">
        <v>4.7</v>
      </c>
    </row>
    <row r="196" spans="1:5" x14ac:dyDescent="0.2">
      <c r="A196" s="2" t="s">
        <v>684</v>
      </c>
      <c r="B196" s="97">
        <v>63200</v>
      </c>
      <c r="C196" s="97">
        <v>90100</v>
      </c>
      <c r="D196" s="98">
        <v>70.099999999999994</v>
      </c>
      <c r="E196" s="98">
        <v>3.1</v>
      </c>
    </row>
    <row r="197" spans="1:5" x14ac:dyDescent="0.2">
      <c r="A197" s="2" t="s">
        <v>686</v>
      </c>
      <c r="B197" s="97">
        <v>66300</v>
      </c>
      <c r="C197" s="97">
        <v>94000</v>
      </c>
      <c r="D197" s="98">
        <v>70.5</v>
      </c>
      <c r="E197" s="98">
        <v>2.8</v>
      </c>
    </row>
    <row r="198" spans="1:5" x14ac:dyDescent="0.2">
      <c r="A198" s="2" t="s">
        <v>691</v>
      </c>
      <c r="B198" s="97">
        <v>54000</v>
      </c>
      <c r="C198" s="97">
        <v>77000</v>
      </c>
      <c r="D198" s="98">
        <v>70.2</v>
      </c>
      <c r="E198" s="98">
        <v>2.9</v>
      </c>
    </row>
    <row r="199" spans="1:5" x14ac:dyDescent="0.2">
      <c r="A199" s="2" t="s">
        <v>696</v>
      </c>
      <c r="B199" s="97">
        <v>47800</v>
      </c>
      <c r="C199" s="97">
        <v>65800</v>
      </c>
      <c r="D199" s="98">
        <v>72.599999999999994</v>
      </c>
      <c r="E199" s="98">
        <v>2.9</v>
      </c>
    </row>
    <row r="200" spans="1:5" x14ac:dyDescent="0.2">
      <c r="A200" s="2" t="s">
        <v>701</v>
      </c>
      <c r="B200" s="97">
        <v>44000</v>
      </c>
      <c r="C200" s="97">
        <v>60900</v>
      </c>
      <c r="D200" s="98">
        <v>72.2</v>
      </c>
      <c r="E200" s="98">
        <v>3</v>
      </c>
    </row>
    <row r="201" spans="1:5" x14ac:dyDescent="0.2">
      <c r="A201" s="2" t="s">
        <v>705</v>
      </c>
      <c r="B201" s="97">
        <v>40300</v>
      </c>
      <c r="C201" s="97">
        <v>55600</v>
      </c>
      <c r="D201" s="98">
        <v>72.5</v>
      </c>
      <c r="E201" s="98">
        <v>2.8</v>
      </c>
    </row>
    <row r="202" spans="1:5" x14ac:dyDescent="0.2">
      <c r="A202" s="2" t="s">
        <v>714</v>
      </c>
      <c r="B202" s="97">
        <v>241900</v>
      </c>
      <c r="C202" s="97">
        <v>338600</v>
      </c>
      <c r="D202" s="98">
        <v>71.5</v>
      </c>
      <c r="E202" s="98">
        <v>2.7</v>
      </c>
    </row>
    <row r="203" spans="1:5" x14ac:dyDescent="0.2">
      <c r="A203" s="2" t="s">
        <v>716</v>
      </c>
      <c r="B203" s="97">
        <v>10300</v>
      </c>
      <c r="C203" s="97">
        <v>15800</v>
      </c>
      <c r="D203" s="98">
        <v>65.3</v>
      </c>
      <c r="E203" s="98">
        <v>7.7</v>
      </c>
    </row>
    <row r="204" spans="1:5" x14ac:dyDescent="0.2">
      <c r="A204" s="2" t="s">
        <v>726</v>
      </c>
      <c r="B204" s="97">
        <v>72500</v>
      </c>
      <c r="C204" s="97">
        <v>99900</v>
      </c>
      <c r="D204" s="98">
        <v>72.599999999999994</v>
      </c>
      <c r="E204" s="98">
        <v>2.8</v>
      </c>
    </row>
    <row r="205" spans="1:5" x14ac:dyDescent="0.2">
      <c r="A205" s="2" t="s">
        <v>730</v>
      </c>
      <c r="B205" s="97">
        <v>166300</v>
      </c>
      <c r="C205" s="97">
        <v>234800</v>
      </c>
      <c r="D205" s="98">
        <v>70.8</v>
      </c>
      <c r="E205" s="98">
        <v>2.9</v>
      </c>
    </row>
    <row r="206" spans="1:5" x14ac:dyDescent="0.2">
      <c r="A206" s="2" t="s">
        <v>740</v>
      </c>
      <c r="B206" s="97">
        <v>255700</v>
      </c>
      <c r="C206" s="97">
        <v>410500</v>
      </c>
      <c r="D206" s="98">
        <v>62.3</v>
      </c>
      <c r="E206" s="98">
        <v>2.6</v>
      </c>
    </row>
    <row r="207" spans="1:5" x14ac:dyDescent="0.2">
      <c r="A207" s="2" t="s">
        <v>780</v>
      </c>
      <c r="B207" s="97">
        <v>108300</v>
      </c>
      <c r="C207" s="97">
        <v>139300</v>
      </c>
      <c r="D207" s="98">
        <v>77.8</v>
      </c>
      <c r="E207" s="98">
        <v>2.5</v>
      </c>
    </row>
    <row r="208" spans="1:5" x14ac:dyDescent="0.2">
      <c r="A208" s="2" t="s">
        <v>790</v>
      </c>
      <c r="B208" s="97">
        <v>35700</v>
      </c>
      <c r="C208" s="97">
        <v>50700</v>
      </c>
      <c r="D208" s="98">
        <v>70.400000000000006</v>
      </c>
      <c r="E208" s="98">
        <v>3.3</v>
      </c>
    </row>
    <row r="209" spans="1:5" x14ac:dyDescent="0.2">
      <c r="A209" s="2" t="s">
        <v>851</v>
      </c>
      <c r="B209" s="97">
        <v>38100</v>
      </c>
      <c r="C209" s="97">
        <v>52400</v>
      </c>
      <c r="D209" s="98">
        <v>72.7</v>
      </c>
      <c r="E209" s="98">
        <v>3.2</v>
      </c>
    </row>
    <row r="210" spans="1:5" x14ac:dyDescent="0.2">
      <c r="A210" s="2" t="s">
        <v>858</v>
      </c>
      <c r="B210" s="97">
        <v>42900</v>
      </c>
      <c r="C210" s="97">
        <v>54700</v>
      </c>
      <c r="D210" s="98">
        <v>78.3</v>
      </c>
      <c r="E210" s="98">
        <v>2.9</v>
      </c>
    </row>
    <row r="211" spans="1:5" x14ac:dyDescent="0.2">
      <c r="A211" s="2" t="s">
        <v>872</v>
      </c>
      <c r="B211" s="97">
        <v>52500</v>
      </c>
      <c r="C211" s="97">
        <v>85500</v>
      </c>
      <c r="D211" s="98">
        <v>61.4</v>
      </c>
      <c r="E211" s="98">
        <v>3</v>
      </c>
    </row>
    <row r="212" spans="1:5" x14ac:dyDescent="0.2">
      <c r="A212" s="2" t="s">
        <v>882</v>
      </c>
      <c r="B212" s="97">
        <v>148800</v>
      </c>
      <c r="C212" s="97">
        <v>211400</v>
      </c>
      <c r="D212" s="98">
        <v>70.400000000000006</v>
      </c>
      <c r="E212" s="98">
        <v>2.8</v>
      </c>
    </row>
    <row r="213" spans="1:5" x14ac:dyDescent="0.2">
      <c r="A213" s="2" t="s">
        <v>908</v>
      </c>
      <c r="B213" s="97">
        <v>9900</v>
      </c>
      <c r="C213" s="97">
        <v>12700</v>
      </c>
      <c r="D213" s="98">
        <v>77.5</v>
      </c>
      <c r="E213" s="98">
        <v>5.0999999999999996</v>
      </c>
    </row>
    <row r="214" spans="1:5" x14ac:dyDescent="0.2">
      <c r="A214" s="2" t="s">
        <v>915</v>
      </c>
      <c r="B214" s="97">
        <v>69000</v>
      </c>
      <c r="C214" s="97">
        <v>92000</v>
      </c>
      <c r="D214" s="98">
        <v>75</v>
      </c>
      <c r="E214" s="98">
        <v>2.7</v>
      </c>
    </row>
    <row r="215" spans="1:5" x14ac:dyDescent="0.2">
      <c r="A215" s="2" t="s">
        <v>937</v>
      </c>
      <c r="B215" s="97">
        <v>74200</v>
      </c>
      <c r="C215" s="97">
        <v>110300</v>
      </c>
      <c r="D215" s="98">
        <v>67.2</v>
      </c>
      <c r="E215" s="98">
        <v>2.8</v>
      </c>
    </row>
    <row r="216" spans="1:5" x14ac:dyDescent="0.2">
      <c r="A216" s="2" t="s">
        <v>965</v>
      </c>
      <c r="B216" s="97">
        <v>50800</v>
      </c>
      <c r="C216" s="97">
        <v>70300</v>
      </c>
      <c r="D216" s="98">
        <v>72.2</v>
      </c>
      <c r="E216" s="98">
        <v>2.8</v>
      </c>
    </row>
    <row r="217" spans="1:5" x14ac:dyDescent="0.2">
      <c r="A217" s="2" t="s">
        <v>975</v>
      </c>
      <c r="B217" s="97">
        <v>12000</v>
      </c>
      <c r="C217" s="97">
        <v>14300</v>
      </c>
      <c r="D217" s="98">
        <v>83.8</v>
      </c>
      <c r="E217" s="98">
        <v>4</v>
      </c>
    </row>
    <row r="218" spans="1:5" x14ac:dyDescent="0.2">
      <c r="A218" s="2" t="s">
        <v>984</v>
      </c>
      <c r="B218" s="97">
        <v>47000</v>
      </c>
      <c r="C218" s="97">
        <v>69200</v>
      </c>
      <c r="D218" s="98">
        <v>67.900000000000006</v>
      </c>
      <c r="E218" s="98">
        <v>2.9</v>
      </c>
    </row>
    <row r="219" spans="1:5" x14ac:dyDescent="0.2">
      <c r="A219" s="2" t="s">
        <v>996</v>
      </c>
      <c r="B219" s="97">
        <v>146100</v>
      </c>
      <c r="C219" s="97">
        <v>204200</v>
      </c>
      <c r="D219" s="98">
        <v>71.599999999999994</v>
      </c>
      <c r="E219" s="98">
        <v>2.7</v>
      </c>
    </row>
    <row r="220" spans="1:5" x14ac:dyDescent="0.2">
      <c r="A220" s="2" t="s">
        <v>1022</v>
      </c>
      <c r="B220" s="97">
        <v>39300</v>
      </c>
      <c r="C220" s="97">
        <v>56500</v>
      </c>
      <c r="D220" s="98">
        <v>69.5</v>
      </c>
      <c r="E220" s="98">
        <v>3.2</v>
      </c>
    </row>
    <row r="221" spans="1:5" x14ac:dyDescent="0.2">
      <c r="A221" s="2" t="s">
        <v>1098</v>
      </c>
      <c r="B221" s="97">
        <v>40500</v>
      </c>
      <c r="C221" s="97">
        <v>59500</v>
      </c>
      <c r="D221" s="98">
        <v>68</v>
      </c>
      <c r="E221" s="98">
        <v>2.9</v>
      </c>
    </row>
    <row r="222" spans="1:5" x14ac:dyDescent="0.2">
      <c r="A222" s="2" t="s">
        <v>1102</v>
      </c>
      <c r="B222" s="97">
        <v>82600</v>
      </c>
      <c r="C222" s="97">
        <v>113100</v>
      </c>
      <c r="D222" s="98">
        <v>73</v>
      </c>
      <c r="E222" s="98">
        <v>2.9</v>
      </c>
    </row>
    <row r="223" spans="1:5" x14ac:dyDescent="0.2">
      <c r="A223" s="2" t="s">
        <v>668</v>
      </c>
      <c r="B223" s="97">
        <v>44900</v>
      </c>
      <c r="C223" s="97">
        <v>62900</v>
      </c>
      <c r="D223" s="98">
        <v>71.400000000000006</v>
      </c>
      <c r="E223" s="98">
        <v>2.8</v>
      </c>
    </row>
    <row r="224" spans="1:5" x14ac:dyDescent="0.2">
      <c r="A224" s="2" t="s">
        <v>658</v>
      </c>
      <c r="B224" s="97">
        <v>216600</v>
      </c>
      <c r="C224" s="97">
        <v>328800</v>
      </c>
      <c r="D224" s="98">
        <v>65.900000000000006</v>
      </c>
      <c r="E224" s="98">
        <v>3.1</v>
      </c>
    </row>
    <row r="225" spans="1:5" x14ac:dyDescent="0.2">
      <c r="A225" s="2" t="s">
        <v>770</v>
      </c>
      <c r="B225" s="97">
        <v>35700</v>
      </c>
      <c r="C225" s="97">
        <v>58200</v>
      </c>
      <c r="D225" s="98">
        <v>61.4</v>
      </c>
      <c r="E225" s="98">
        <v>3</v>
      </c>
    </row>
    <row r="226" spans="1:5" x14ac:dyDescent="0.2">
      <c r="A226" s="2" t="s">
        <v>850</v>
      </c>
      <c r="B226" s="97">
        <v>52900</v>
      </c>
      <c r="C226" s="97">
        <v>92100</v>
      </c>
      <c r="D226" s="98">
        <v>57.4</v>
      </c>
      <c r="E226" s="98">
        <v>2.9</v>
      </c>
    </row>
    <row r="227" spans="1:5" x14ac:dyDescent="0.2">
      <c r="A227" s="2" t="s">
        <v>899</v>
      </c>
      <c r="B227" s="97">
        <v>129700</v>
      </c>
      <c r="C227" s="97">
        <v>193300</v>
      </c>
      <c r="D227" s="98">
        <v>67.099999999999994</v>
      </c>
      <c r="E227" s="98">
        <v>3.1</v>
      </c>
    </row>
    <row r="228" spans="1:5" x14ac:dyDescent="0.2">
      <c r="A228" s="2" t="s">
        <v>934</v>
      </c>
      <c r="B228" s="97">
        <v>53000</v>
      </c>
      <c r="C228" s="97">
        <v>85500</v>
      </c>
      <c r="D228" s="98">
        <v>62</v>
      </c>
      <c r="E228" s="98">
        <v>2.9</v>
      </c>
    </row>
    <row r="229" spans="1:5" x14ac:dyDescent="0.2">
      <c r="A229" s="2" t="s">
        <v>1027</v>
      </c>
      <c r="B229" s="97">
        <v>86100</v>
      </c>
      <c r="C229" s="97">
        <v>122400</v>
      </c>
      <c r="D229" s="98">
        <v>70.400000000000006</v>
      </c>
      <c r="E229" s="98">
        <v>2.9</v>
      </c>
    </row>
    <row r="230" spans="1:5" x14ac:dyDescent="0.2">
      <c r="A230" s="2" t="s">
        <v>738</v>
      </c>
      <c r="B230" s="97">
        <v>84000</v>
      </c>
      <c r="C230" s="97">
        <v>124100</v>
      </c>
      <c r="D230" s="98">
        <v>67.7</v>
      </c>
      <c r="E230" s="98">
        <v>2.9</v>
      </c>
    </row>
    <row r="231" spans="1:5" x14ac:dyDescent="0.2">
      <c r="A231" s="2" t="s">
        <v>865</v>
      </c>
      <c r="B231" s="97">
        <v>127300</v>
      </c>
      <c r="C231" s="97">
        <v>198200</v>
      </c>
      <c r="D231" s="98">
        <v>64.2</v>
      </c>
      <c r="E231" s="98">
        <v>3</v>
      </c>
    </row>
    <row r="232" spans="1:5" x14ac:dyDescent="0.2">
      <c r="A232" s="2" t="s">
        <v>890</v>
      </c>
      <c r="B232" s="97">
        <v>92300</v>
      </c>
      <c r="C232" s="97">
        <v>126600</v>
      </c>
      <c r="D232" s="98">
        <v>72.900000000000006</v>
      </c>
      <c r="E232" s="98">
        <v>2.6</v>
      </c>
    </row>
    <row r="233" spans="1:5" x14ac:dyDescent="0.2">
      <c r="A233" s="2" t="s">
        <v>1005</v>
      </c>
      <c r="B233" s="97">
        <v>63500</v>
      </c>
      <c r="C233" s="97">
        <v>98600</v>
      </c>
      <c r="D233" s="98">
        <v>64.400000000000006</v>
      </c>
      <c r="E233" s="98">
        <v>2.8</v>
      </c>
    </row>
    <row r="234" spans="1:5" x14ac:dyDescent="0.2">
      <c r="A234" s="2" t="s">
        <v>1035</v>
      </c>
      <c r="B234" s="97">
        <v>118200</v>
      </c>
      <c r="C234" s="97">
        <v>185400</v>
      </c>
      <c r="D234" s="98">
        <v>63.8</v>
      </c>
      <c r="E234" s="98">
        <v>2.8</v>
      </c>
    </row>
    <row r="235" spans="1:5" x14ac:dyDescent="0.2">
      <c r="A235" s="2" t="s">
        <v>578</v>
      </c>
      <c r="B235" s="97">
        <v>54200</v>
      </c>
      <c r="C235" s="97">
        <v>87500</v>
      </c>
      <c r="D235" s="98">
        <v>62</v>
      </c>
      <c r="E235" s="98">
        <v>2.9</v>
      </c>
    </row>
    <row r="236" spans="1:5" x14ac:dyDescent="0.2">
      <c r="A236" s="2" t="s">
        <v>580</v>
      </c>
      <c r="B236" s="97">
        <v>56000</v>
      </c>
      <c r="C236" s="97">
        <v>83500</v>
      </c>
      <c r="D236" s="98">
        <v>67.099999999999994</v>
      </c>
      <c r="E236" s="98">
        <v>2.7</v>
      </c>
    </row>
    <row r="237" spans="1:5" x14ac:dyDescent="0.2">
      <c r="A237" s="2" t="s">
        <v>639</v>
      </c>
      <c r="B237" s="97">
        <v>166200</v>
      </c>
      <c r="C237" s="97">
        <v>226200</v>
      </c>
      <c r="D237" s="98">
        <v>73.5</v>
      </c>
      <c r="E237" s="98">
        <v>3.3</v>
      </c>
    </row>
    <row r="238" spans="1:5" x14ac:dyDescent="0.2">
      <c r="A238" s="2" t="s">
        <v>1140</v>
      </c>
      <c r="B238" s="97">
        <v>152700</v>
      </c>
      <c r="C238" s="97">
        <v>207400</v>
      </c>
      <c r="D238" s="98">
        <v>73.599999999999994</v>
      </c>
      <c r="E238" s="98">
        <v>3.5</v>
      </c>
    </row>
    <row r="239" spans="1:5" x14ac:dyDescent="0.2">
      <c r="A239" s="2" t="s">
        <v>756</v>
      </c>
      <c r="B239" s="97">
        <v>51700</v>
      </c>
      <c r="C239" s="97">
        <v>77400</v>
      </c>
      <c r="D239" s="98">
        <v>66.8</v>
      </c>
      <c r="E239" s="98">
        <v>2.9</v>
      </c>
    </row>
    <row r="240" spans="1:5" x14ac:dyDescent="0.2">
      <c r="A240" s="2" t="s">
        <v>1085</v>
      </c>
      <c r="B240" s="97">
        <v>97600</v>
      </c>
      <c r="C240" s="97">
        <v>127800</v>
      </c>
      <c r="D240" s="98">
        <v>76.400000000000006</v>
      </c>
      <c r="E240" s="98">
        <v>2.7</v>
      </c>
    </row>
    <row r="241" spans="1:5" x14ac:dyDescent="0.2">
      <c r="A241" s="2" t="s">
        <v>545</v>
      </c>
      <c r="B241" s="97">
        <v>42700</v>
      </c>
      <c r="C241" s="97">
        <v>57100</v>
      </c>
      <c r="D241" s="98">
        <v>74.8</v>
      </c>
      <c r="E241" s="98">
        <v>6.1</v>
      </c>
    </row>
    <row r="242" spans="1:5" x14ac:dyDescent="0.2">
      <c r="A242" s="2" t="s">
        <v>564</v>
      </c>
      <c r="B242" s="97">
        <v>29500</v>
      </c>
      <c r="C242" s="97">
        <v>45100</v>
      </c>
      <c r="D242" s="98">
        <v>65.5</v>
      </c>
      <c r="E242" s="98">
        <v>7.8</v>
      </c>
    </row>
    <row r="243" spans="1:5" x14ac:dyDescent="0.2">
      <c r="A243" s="2" t="s">
        <v>626</v>
      </c>
      <c r="B243" s="97">
        <v>49600</v>
      </c>
      <c r="C243" s="97">
        <v>67800</v>
      </c>
      <c r="D243" s="98">
        <v>73.099999999999994</v>
      </c>
      <c r="E243" s="98">
        <v>5.9</v>
      </c>
    </row>
    <row r="244" spans="1:5" x14ac:dyDescent="0.2">
      <c r="A244" s="2" t="s">
        <v>652</v>
      </c>
      <c r="B244" s="97">
        <v>29200</v>
      </c>
      <c r="C244" s="97">
        <v>44000</v>
      </c>
      <c r="D244" s="98">
        <v>66.3</v>
      </c>
      <c r="E244" s="98">
        <v>8.1999999999999993</v>
      </c>
    </row>
    <row r="245" spans="1:5" x14ac:dyDescent="0.2">
      <c r="A245" s="2" t="s">
        <v>713</v>
      </c>
      <c r="B245" s="97">
        <v>23200</v>
      </c>
      <c r="C245" s="97">
        <v>31800</v>
      </c>
      <c r="D245" s="98">
        <v>72.900000000000006</v>
      </c>
      <c r="E245" s="98">
        <v>8.1999999999999993</v>
      </c>
    </row>
    <row r="246" spans="1:5" x14ac:dyDescent="0.2">
      <c r="A246" s="2" t="s">
        <v>995</v>
      </c>
      <c r="B246" s="97">
        <v>47100</v>
      </c>
      <c r="C246" s="97">
        <v>60400</v>
      </c>
      <c r="D246" s="98">
        <v>78</v>
      </c>
      <c r="E246" s="98">
        <v>5.5</v>
      </c>
    </row>
    <row r="247" spans="1:5" x14ac:dyDescent="0.2">
      <c r="A247" s="2" t="s">
        <v>585</v>
      </c>
      <c r="B247" s="97">
        <v>109600</v>
      </c>
      <c r="C247" s="97">
        <v>167900</v>
      </c>
      <c r="D247" s="98">
        <v>65.3</v>
      </c>
      <c r="E247" s="98">
        <v>3.1</v>
      </c>
    </row>
    <row r="248" spans="1:5" x14ac:dyDescent="0.2">
      <c r="A248" s="2" t="s">
        <v>613</v>
      </c>
      <c r="B248" s="97">
        <v>82900</v>
      </c>
      <c r="C248" s="97">
        <v>117200</v>
      </c>
      <c r="D248" s="98">
        <v>70.7</v>
      </c>
      <c r="E248" s="98">
        <v>2.9</v>
      </c>
    </row>
    <row r="249" spans="1:5" x14ac:dyDescent="0.2">
      <c r="A249" s="2" t="s">
        <v>836</v>
      </c>
      <c r="B249" s="97">
        <v>208200</v>
      </c>
      <c r="C249" s="97">
        <v>353600</v>
      </c>
      <c r="D249" s="98">
        <v>58.9</v>
      </c>
      <c r="E249" s="98">
        <v>2.6</v>
      </c>
    </row>
    <row r="250" spans="1:5" x14ac:dyDescent="0.2">
      <c r="A250" s="2" t="s">
        <v>907</v>
      </c>
      <c r="B250" s="97">
        <v>91600</v>
      </c>
      <c r="C250" s="97">
        <v>138600</v>
      </c>
      <c r="D250" s="98">
        <v>66.099999999999994</v>
      </c>
      <c r="E250" s="98">
        <v>2.8</v>
      </c>
    </row>
    <row r="251" spans="1:5" x14ac:dyDescent="0.2">
      <c r="A251" s="2" t="s">
        <v>946</v>
      </c>
      <c r="B251" s="97">
        <v>86500</v>
      </c>
      <c r="C251" s="97">
        <v>131400</v>
      </c>
      <c r="D251" s="98">
        <v>65.8</v>
      </c>
      <c r="E251" s="98">
        <v>2.7</v>
      </c>
    </row>
    <row r="252" spans="1:5" x14ac:dyDescent="0.2">
      <c r="A252" s="2" t="s">
        <v>960</v>
      </c>
      <c r="B252" s="97">
        <v>98500</v>
      </c>
      <c r="C252" s="97">
        <v>150300</v>
      </c>
      <c r="D252" s="98">
        <v>65.5</v>
      </c>
      <c r="E252" s="98">
        <v>2.7</v>
      </c>
    </row>
    <row r="253" spans="1:5" x14ac:dyDescent="0.2">
      <c r="A253" s="2" t="s">
        <v>1025</v>
      </c>
      <c r="B253" s="97">
        <v>134100</v>
      </c>
      <c r="C253" s="97">
        <v>179600</v>
      </c>
      <c r="D253" s="98">
        <v>74.7</v>
      </c>
      <c r="E253" s="98">
        <v>2.7</v>
      </c>
    </row>
    <row r="254" spans="1:5" x14ac:dyDescent="0.2">
      <c r="A254" s="2" t="s">
        <v>1046</v>
      </c>
      <c r="B254" s="97">
        <v>90800</v>
      </c>
      <c r="C254" s="97">
        <v>139300</v>
      </c>
      <c r="D254" s="98">
        <v>65.2</v>
      </c>
      <c r="E254" s="98">
        <v>3</v>
      </c>
    </row>
    <row r="255" spans="1:5" x14ac:dyDescent="0.2">
      <c r="A255" s="2" t="s">
        <v>1071</v>
      </c>
      <c r="B255" s="97">
        <v>100200</v>
      </c>
      <c r="C255" s="97">
        <v>138100</v>
      </c>
      <c r="D255" s="98">
        <v>72.5</v>
      </c>
      <c r="E255" s="98">
        <v>2.7</v>
      </c>
    </row>
    <row r="256" spans="1:5" x14ac:dyDescent="0.2">
      <c r="A256" s="2" t="s">
        <v>1112</v>
      </c>
      <c r="B256" s="97">
        <v>140200</v>
      </c>
      <c r="C256" s="97">
        <v>198600</v>
      </c>
      <c r="D256" s="98">
        <v>70.599999999999994</v>
      </c>
      <c r="E256" s="98">
        <v>2.7</v>
      </c>
    </row>
    <row r="257" spans="1:5" x14ac:dyDescent="0.2">
      <c r="A257" s="2" t="s">
        <v>611</v>
      </c>
      <c r="B257" s="97">
        <v>38900</v>
      </c>
      <c r="C257" s="97">
        <v>52900</v>
      </c>
      <c r="D257" s="98">
        <v>73.599999999999994</v>
      </c>
      <c r="E257" s="98">
        <v>7.4</v>
      </c>
    </row>
    <row r="258" spans="1:5" x14ac:dyDescent="0.2">
      <c r="A258" s="2" t="s">
        <v>643</v>
      </c>
      <c r="B258" s="97">
        <v>50500</v>
      </c>
      <c r="C258" s="97">
        <v>66700</v>
      </c>
      <c r="D258" s="98">
        <v>75.8</v>
      </c>
      <c r="E258" s="98">
        <v>5.7</v>
      </c>
    </row>
    <row r="259" spans="1:5" x14ac:dyDescent="0.2">
      <c r="A259" s="2" t="s">
        <v>736</v>
      </c>
      <c r="B259" s="97">
        <v>34300</v>
      </c>
      <c r="C259" s="97">
        <v>45900</v>
      </c>
      <c r="D259" s="98">
        <v>74.599999999999994</v>
      </c>
      <c r="E259" s="98">
        <v>7.8</v>
      </c>
    </row>
    <row r="260" spans="1:5" x14ac:dyDescent="0.2">
      <c r="A260" s="2" t="s">
        <v>789</v>
      </c>
      <c r="B260" s="97">
        <v>35500</v>
      </c>
      <c r="C260" s="97">
        <v>49400</v>
      </c>
      <c r="D260" s="98">
        <v>71.8</v>
      </c>
      <c r="E260" s="98">
        <v>7</v>
      </c>
    </row>
    <row r="261" spans="1:5" x14ac:dyDescent="0.2">
      <c r="A261" s="2" t="s">
        <v>815</v>
      </c>
      <c r="B261" s="97">
        <v>66200</v>
      </c>
      <c r="C261" s="97">
        <v>89500</v>
      </c>
      <c r="D261" s="98">
        <v>73.900000000000006</v>
      </c>
      <c r="E261" s="98">
        <v>6.1</v>
      </c>
    </row>
    <row r="262" spans="1:5" x14ac:dyDescent="0.2">
      <c r="A262" s="2" t="s">
        <v>914</v>
      </c>
      <c r="B262" s="97">
        <v>40600</v>
      </c>
      <c r="C262" s="97">
        <v>56600</v>
      </c>
      <c r="D262" s="98">
        <v>71.7</v>
      </c>
      <c r="E262" s="98">
        <v>7.2</v>
      </c>
    </row>
    <row r="263" spans="1:5" x14ac:dyDescent="0.2">
      <c r="A263" s="2" t="s">
        <v>927</v>
      </c>
      <c r="B263" s="97">
        <v>59100</v>
      </c>
      <c r="C263" s="97">
        <v>87600</v>
      </c>
      <c r="D263" s="98">
        <v>67.5</v>
      </c>
      <c r="E263" s="98">
        <v>5.6</v>
      </c>
    </row>
    <row r="264" spans="1:5" x14ac:dyDescent="0.2">
      <c r="A264" s="2" t="s">
        <v>941</v>
      </c>
      <c r="B264" s="97">
        <v>27400</v>
      </c>
      <c r="C264" s="97">
        <v>35700</v>
      </c>
      <c r="D264" s="98">
        <v>76.900000000000006</v>
      </c>
      <c r="E264" s="98">
        <v>7.8</v>
      </c>
    </row>
    <row r="265" spans="1:5" x14ac:dyDescent="0.2">
      <c r="A265" s="2" t="s">
        <v>948</v>
      </c>
      <c r="B265" s="97">
        <v>26900</v>
      </c>
      <c r="C265" s="97">
        <v>44000</v>
      </c>
      <c r="D265" s="98">
        <v>61.1</v>
      </c>
      <c r="E265" s="98">
        <v>9.1999999999999993</v>
      </c>
    </row>
    <row r="266" spans="1:5" x14ac:dyDescent="0.2">
      <c r="A266" s="2" t="s">
        <v>1001</v>
      </c>
      <c r="B266" s="97">
        <v>56700</v>
      </c>
      <c r="C266" s="97">
        <v>72900</v>
      </c>
      <c r="D266" s="98">
        <v>77.900000000000006</v>
      </c>
      <c r="E266" s="98">
        <v>5.5</v>
      </c>
    </row>
    <row r="267" spans="1:5" x14ac:dyDescent="0.2">
      <c r="A267" s="2" t="s">
        <v>1100</v>
      </c>
      <c r="B267" s="97">
        <v>54400</v>
      </c>
      <c r="C267" s="97">
        <v>68700</v>
      </c>
      <c r="D267" s="98">
        <v>79.099999999999994</v>
      </c>
      <c r="E267" s="98">
        <v>5.9</v>
      </c>
    </row>
    <row r="268" spans="1:5" x14ac:dyDescent="0.2">
      <c r="A268" s="2" t="s">
        <v>1132</v>
      </c>
      <c r="B268" s="97">
        <v>48600</v>
      </c>
      <c r="C268" s="97">
        <v>67400</v>
      </c>
      <c r="D268" s="98">
        <v>72</v>
      </c>
      <c r="E268" s="98">
        <v>6.7</v>
      </c>
    </row>
    <row r="269" spans="1:5" x14ac:dyDescent="0.2">
      <c r="A269" s="2" t="s">
        <v>811</v>
      </c>
      <c r="B269" s="97">
        <v>58900</v>
      </c>
      <c r="C269" s="97">
        <v>94800</v>
      </c>
      <c r="D269" s="98">
        <v>62.1</v>
      </c>
      <c r="E269" s="98">
        <v>2.9</v>
      </c>
    </row>
    <row r="270" spans="1:5" x14ac:dyDescent="0.2">
      <c r="A270" s="2" t="s">
        <v>828</v>
      </c>
      <c r="B270" s="97">
        <v>180200</v>
      </c>
      <c r="C270" s="97">
        <v>302300</v>
      </c>
      <c r="D270" s="98">
        <v>59.6</v>
      </c>
      <c r="E270" s="98">
        <v>2.7</v>
      </c>
    </row>
    <row r="271" spans="1:5" x14ac:dyDescent="0.2">
      <c r="A271" s="2" t="s">
        <v>969</v>
      </c>
      <c r="B271" s="97">
        <v>119000</v>
      </c>
      <c r="C271" s="97">
        <v>167700</v>
      </c>
      <c r="D271" s="98">
        <v>70.900000000000006</v>
      </c>
      <c r="E271" s="98">
        <v>2.8</v>
      </c>
    </row>
    <row r="272" spans="1:5" x14ac:dyDescent="0.2">
      <c r="A272" s="2" t="s">
        <v>1017</v>
      </c>
      <c r="B272" s="97">
        <v>78100</v>
      </c>
      <c r="C272" s="97">
        <v>113300</v>
      </c>
      <c r="D272" s="98">
        <v>69</v>
      </c>
      <c r="E272" s="98">
        <v>2.9</v>
      </c>
    </row>
    <row r="273" spans="1:5" x14ac:dyDescent="0.2">
      <c r="A273" s="2" t="s">
        <v>1119</v>
      </c>
      <c r="B273" s="97">
        <v>124900</v>
      </c>
      <c r="C273" s="97">
        <v>188700</v>
      </c>
      <c r="D273" s="98">
        <v>66.2</v>
      </c>
      <c r="E273" s="98">
        <v>2.8</v>
      </c>
    </row>
    <row r="274" spans="1:5" x14ac:dyDescent="0.2">
      <c r="A274" s="2" t="s">
        <v>708</v>
      </c>
      <c r="B274" s="97">
        <v>156500</v>
      </c>
      <c r="C274" s="97">
        <v>208300</v>
      </c>
      <c r="D274" s="98">
        <v>75.099999999999994</v>
      </c>
      <c r="E274" s="98">
        <v>2.7</v>
      </c>
    </row>
    <row r="275" spans="1:5" x14ac:dyDescent="0.2">
      <c r="A275" s="2" t="s">
        <v>805</v>
      </c>
      <c r="B275" s="97">
        <v>111900</v>
      </c>
      <c r="C275" s="97">
        <v>179100</v>
      </c>
      <c r="D275" s="98">
        <v>62.5</v>
      </c>
      <c r="E275" s="98">
        <v>2.6</v>
      </c>
    </row>
    <row r="276" spans="1:5" x14ac:dyDescent="0.2">
      <c r="A276" s="2" t="s">
        <v>879</v>
      </c>
      <c r="B276" s="97">
        <v>67900</v>
      </c>
      <c r="C276" s="97">
        <v>97700</v>
      </c>
      <c r="D276" s="98">
        <v>69.5</v>
      </c>
      <c r="E276" s="98">
        <v>2.9</v>
      </c>
    </row>
    <row r="277" spans="1:5" x14ac:dyDescent="0.2">
      <c r="A277" s="2" t="s">
        <v>885</v>
      </c>
      <c r="B277" s="97">
        <v>73200</v>
      </c>
      <c r="C277" s="97">
        <v>101400</v>
      </c>
      <c r="D277" s="98">
        <v>72.2</v>
      </c>
      <c r="E277" s="98">
        <v>2.8</v>
      </c>
    </row>
    <row r="278" spans="1:5" x14ac:dyDescent="0.2">
      <c r="A278" s="2" t="s">
        <v>1135</v>
      </c>
      <c r="B278" s="97">
        <v>98700</v>
      </c>
      <c r="C278" s="97">
        <v>136800</v>
      </c>
      <c r="D278" s="98">
        <v>72.2</v>
      </c>
      <c r="E278" s="98">
        <v>2.9</v>
      </c>
    </row>
    <row r="279" spans="1:5" x14ac:dyDescent="0.2">
      <c r="A279" s="2" t="s">
        <v>661</v>
      </c>
      <c r="B279" s="97">
        <v>25900</v>
      </c>
      <c r="C279" s="97">
        <v>32700</v>
      </c>
      <c r="D279" s="98">
        <v>79.400000000000006</v>
      </c>
      <c r="E279" s="98">
        <v>8.1</v>
      </c>
    </row>
    <row r="280" spans="1:5" x14ac:dyDescent="0.2">
      <c r="A280" s="2" t="s">
        <v>757</v>
      </c>
      <c r="B280" s="97">
        <v>39600</v>
      </c>
      <c r="C280" s="97">
        <v>52800</v>
      </c>
      <c r="D280" s="98">
        <v>75.099999999999994</v>
      </c>
      <c r="E280" s="98">
        <v>7</v>
      </c>
    </row>
    <row r="281" spans="1:5" x14ac:dyDescent="0.2">
      <c r="A281" s="2" t="s">
        <v>765</v>
      </c>
      <c r="B281" s="97">
        <v>69900</v>
      </c>
      <c r="C281" s="97">
        <v>99300</v>
      </c>
      <c r="D281" s="98">
        <v>70.400000000000006</v>
      </c>
      <c r="E281" s="98">
        <v>5.3</v>
      </c>
    </row>
    <row r="282" spans="1:5" x14ac:dyDescent="0.2">
      <c r="A282" s="2" t="s">
        <v>944</v>
      </c>
      <c r="B282" s="97">
        <v>22500</v>
      </c>
      <c r="C282" s="97">
        <v>30600</v>
      </c>
      <c r="D282" s="98">
        <v>73.8</v>
      </c>
      <c r="E282" s="98">
        <v>8.5</v>
      </c>
    </row>
    <row r="283" spans="1:5" x14ac:dyDescent="0.2">
      <c r="A283" s="2" t="s">
        <v>958</v>
      </c>
      <c r="B283" s="97">
        <v>25200</v>
      </c>
      <c r="C283" s="97">
        <v>32200</v>
      </c>
      <c r="D283" s="98">
        <v>78.3</v>
      </c>
      <c r="E283" s="98">
        <v>9</v>
      </c>
    </row>
    <row r="284" spans="1:5" x14ac:dyDescent="0.2">
      <c r="A284" s="2" t="s">
        <v>963</v>
      </c>
      <c r="B284" s="97">
        <v>44800</v>
      </c>
      <c r="C284" s="97">
        <v>63600</v>
      </c>
      <c r="D284" s="98">
        <v>70.400000000000006</v>
      </c>
      <c r="E284" s="98">
        <v>6.9</v>
      </c>
    </row>
    <row r="285" spans="1:5" x14ac:dyDescent="0.2">
      <c r="A285" s="2" t="s">
        <v>970</v>
      </c>
      <c r="B285" s="97">
        <v>40700</v>
      </c>
      <c r="C285" s="97">
        <v>55100</v>
      </c>
      <c r="D285" s="98">
        <v>73.900000000000006</v>
      </c>
      <c r="E285" s="98">
        <v>6.5</v>
      </c>
    </row>
    <row r="286" spans="1:5" x14ac:dyDescent="0.2">
      <c r="A286" s="2" t="s">
        <v>563</v>
      </c>
      <c r="B286" s="97">
        <v>94300</v>
      </c>
      <c r="C286" s="97">
        <v>144400</v>
      </c>
      <c r="D286" s="98">
        <v>65.3</v>
      </c>
      <c r="E286" s="98">
        <v>2.8</v>
      </c>
    </row>
    <row r="287" spans="1:5" x14ac:dyDescent="0.2">
      <c r="A287" s="2" t="s">
        <v>679</v>
      </c>
      <c r="B287" s="97">
        <v>125000</v>
      </c>
      <c r="C287" s="97">
        <v>183300</v>
      </c>
      <c r="D287" s="98">
        <v>68.2</v>
      </c>
      <c r="E287" s="98">
        <v>2.8</v>
      </c>
    </row>
    <row r="288" spans="1:5" x14ac:dyDescent="0.2">
      <c r="A288" s="2" t="s">
        <v>951</v>
      </c>
      <c r="B288" s="97">
        <v>109600</v>
      </c>
      <c r="C288" s="97">
        <v>161900</v>
      </c>
      <c r="D288" s="98">
        <v>67.7</v>
      </c>
      <c r="E288" s="98">
        <v>2.7</v>
      </c>
    </row>
    <row r="289" spans="1:5" x14ac:dyDescent="0.2">
      <c r="A289" s="2" t="s">
        <v>973</v>
      </c>
      <c r="B289" s="97">
        <v>247200</v>
      </c>
      <c r="C289" s="97">
        <v>372300</v>
      </c>
      <c r="D289" s="98">
        <v>66.400000000000006</v>
      </c>
      <c r="E289" s="98">
        <v>2.9</v>
      </c>
    </row>
    <row r="290" spans="1:5" x14ac:dyDescent="0.2">
      <c r="A290" s="2" t="s">
        <v>592</v>
      </c>
      <c r="B290" s="97">
        <v>200500</v>
      </c>
      <c r="C290" s="97">
        <v>326900</v>
      </c>
      <c r="D290" s="98">
        <v>61.3</v>
      </c>
      <c r="E290" s="98">
        <v>2.9</v>
      </c>
    </row>
    <row r="291" spans="1:5" x14ac:dyDescent="0.2">
      <c r="A291" s="2" t="s">
        <v>617</v>
      </c>
      <c r="B291" s="97">
        <v>88600</v>
      </c>
      <c r="C291" s="97">
        <v>130000</v>
      </c>
      <c r="D291" s="98">
        <v>68.099999999999994</v>
      </c>
      <c r="E291" s="98">
        <v>2.9</v>
      </c>
    </row>
    <row r="292" spans="1:5" x14ac:dyDescent="0.2">
      <c r="A292" s="2" t="s">
        <v>809</v>
      </c>
      <c r="B292" s="97">
        <v>183000</v>
      </c>
      <c r="C292" s="97">
        <v>264800</v>
      </c>
      <c r="D292" s="98">
        <v>69.099999999999994</v>
      </c>
      <c r="E292" s="98">
        <v>2.9</v>
      </c>
    </row>
    <row r="293" spans="1:5" x14ac:dyDescent="0.2">
      <c r="A293" s="2" t="s">
        <v>817</v>
      </c>
      <c r="B293" s="97">
        <v>376000</v>
      </c>
      <c r="C293" s="97">
        <v>545200</v>
      </c>
      <c r="D293" s="98">
        <v>69</v>
      </c>
      <c r="E293" s="98">
        <v>2.4</v>
      </c>
    </row>
    <row r="294" spans="1:5" x14ac:dyDescent="0.2">
      <c r="A294" s="2" t="s">
        <v>1076</v>
      </c>
      <c r="B294" s="97">
        <v>142400</v>
      </c>
      <c r="C294" s="97">
        <v>207700</v>
      </c>
      <c r="D294" s="98">
        <v>68.599999999999994</v>
      </c>
      <c r="E294" s="98">
        <v>2.8</v>
      </c>
    </row>
    <row r="295" spans="1:5" x14ac:dyDescent="0.2">
      <c r="A295" s="2" t="s">
        <v>674</v>
      </c>
      <c r="B295" s="97">
        <v>109100</v>
      </c>
      <c r="C295" s="97">
        <v>156700</v>
      </c>
      <c r="D295" s="98">
        <v>69.7</v>
      </c>
      <c r="E295" s="98">
        <v>2.8</v>
      </c>
    </row>
    <row r="296" spans="1:5" x14ac:dyDescent="0.2">
      <c r="A296" s="2" t="s">
        <v>819</v>
      </c>
      <c r="B296" s="97">
        <v>127500</v>
      </c>
      <c r="C296" s="97">
        <v>206400</v>
      </c>
      <c r="D296" s="98">
        <v>61.8</v>
      </c>
      <c r="E296" s="98">
        <v>2.8</v>
      </c>
    </row>
    <row r="297" spans="1:5" x14ac:dyDescent="0.2">
      <c r="A297" s="2" t="s">
        <v>902</v>
      </c>
      <c r="B297" s="97">
        <v>117200</v>
      </c>
      <c r="C297" s="97">
        <v>217900</v>
      </c>
      <c r="D297" s="98">
        <v>53.8</v>
      </c>
      <c r="E297" s="98">
        <v>2.8</v>
      </c>
    </row>
    <row r="298" spans="1:5" x14ac:dyDescent="0.2">
      <c r="A298" s="2" t="s">
        <v>957</v>
      </c>
      <c r="B298" s="97">
        <v>16300</v>
      </c>
      <c r="C298" s="97">
        <v>21300</v>
      </c>
      <c r="D298" s="98">
        <v>76.7</v>
      </c>
      <c r="E298" s="98">
        <v>4.5999999999999996</v>
      </c>
    </row>
    <row r="299" spans="1:5" x14ac:dyDescent="0.2">
      <c r="A299" s="2" t="s">
        <v>546</v>
      </c>
      <c r="B299" s="97">
        <v>56500</v>
      </c>
      <c r="C299" s="97">
        <v>78100</v>
      </c>
      <c r="D299" s="98">
        <v>72.3</v>
      </c>
      <c r="E299" s="98">
        <v>6.7</v>
      </c>
    </row>
    <row r="300" spans="1:5" x14ac:dyDescent="0.2">
      <c r="A300" s="2" t="s">
        <v>583</v>
      </c>
      <c r="B300" s="97">
        <v>33400</v>
      </c>
      <c r="C300" s="97">
        <v>47300</v>
      </c>
      <c r="D300" s="98">
        <v>70.7</v>
      </c>
      <c r="E300" s="98">
        <v>7.8</v>
      </c>
    </row>
    <row r="301" spans="1:5" x14ac:dyDescent="0.2">
      <c r="A301" s="2" t="s">
        <v>640</v>
      </c>
      <c r="B301" s="97">
        <v>44500</v>
      </c>
      <c r="C301" s="97">
        <v>64500</v>
      </c>
      <c r="D301" s="98">
        <v>69</v>
      </c>
      <c r="E301" s="98">
        <v>6.9</v>
      </c>
    </row>
    <row r="302" spans="1:5" x14ac:dyDescent="0.2">
      <c r="A302" s="2" t="s">
        <v>676</v>
      </c>
      <c r="B302" s="97">
        <v>30800</v>
      </c>
      <c r="C302" s="97">
        <v>41000</v>
      </c>
      <c r="D302" s="98">
        <v>75.099999999999994</v>
      </c>
      <c r="E302" s="98">
        <v>8.6</v>
      </c>
    </row>
    <row r="303" spans="1:5" x14ac:dyDescent="0.2">
      <c r="A303" s="2" t="s">
        <v>723</v>
      </c>
      <c r="B303" s="97">
        <v>51000</v>
      </c>
      <c r="C303" s="97">
        <v>70100</v>
      </c>
      <c r="D303" s="98">
        <v>72.7</v>
      </c>
      <c r="E303" s="98">
        <v>7</v>
      </c>
    </row>
    <row r="304" spans="1:5" x14ac:dyDescent="0.2">
      <c r="A304" s="2" t="s">
        <v>779</v>
      </c>
      <c r="B304" s="97">
        <v>43400</v>
      </c>
      <c r="C304" s="97">
        <v>59400</v>
      </c>
      <c r="D304" s="98">
        <v>73.099999999999994</v>
      </c>
      <c r="E304" s="98">
        <v>6.4</v>
      </c>
    </row>
    <row r="305" spans="1:5" x14ac:dyDescent="0.2">
      <c r="A305" s="2" t="s">
        <v>877</v>
      </c>
      <c r="B305" s="97">
        <v>40000</v>
      </c>
      <c r="C305" s="97">
        <v>62100</v>
      </c>
      <c r="D305" s="98">
        <v>64.400000000000006</v>
      </c>
      <c r="E305" s="98">
        <v>7</v>
      </c>
    </row>
    <row r="306" spans="1:5" x14ac:dyDescent="0.2">
      <c r="A306" s="2" t="s">
        <v>988</v>
      </c>
      <c r="B306" s="97">
        <v>49300</v>
      </c>
      <c r="C306" s="97">
        <v>61000</v>
      </c>
      <c r="D306" s="98">
        <v>80.900000000000006</v>
      </c>
      <c r="E306" s="98">
        <v>6.2</v>
      </c>
    </row>
    <row r="307" spans="1:5" x14ac:dyDescent="0.2">
      <c r="A307" s="2" t="s">
        <v>576</v>
      </c>
      <c r="B307" s="97">
        <v>47900</v>
      </c>
      <c r="C307" s="97">
        <v>61200</v>
      </c>
      <c r="D307" s="98">
        <v>78.2</v>
      </c>
      <c r="E307" s="98">
        <v>6.5</v>
      </c>
    </row>
    <row r="308" spans="1:5" x14ac:dyDescent="0.2">
      <c r="A308" s="2" t="s">
        <v>634</v>
      </c>
      <c r="B308" s="97">
        <v>78200</v>
      </c>
      <c r="C308" s="97">
        <v>111900</v>
      </c>
      <c r="D308" s="98">
        <v>69.900000000000006</v>
      </c>
      <c r="E308" s="98">
        <v>5</v>
      </c>
    </row>
    <row r="309" spans="1:5" x14ac:dyDescent="0.2">
      <c r="A309" s="2" t="s">
        <v>761</v>
      </c>
      <c r="B309" s="97">
        <v>37700</v>
      </c>
      <c r="C309" s="97">
        <v>50900</v>
      </c>
      <c r="D309" s="98">
        <v>74</v>
      </c>
      <c r="E309" s="98">
        <v>7.1</v>
      </c>
    </row>
    <row r="310" spans="1:5" x14ac:dyDescent="0.2">
      <c r="A310" s="2" t="s">
        <v>784</v>
      </c>
      <c r="B310" s="97">
        <v>46400</v>
      </c>
      <c r="C310" s="97">
        <v>67900</v>
      </c>
      <c r="D310" s="98">
        <v>68.3</v>
      </c>
      <c r="E310" s="98">
        <v>7.1</v>
      </c>
    </row>
    <row r="311" spans="1:5" x14ac:dyDescent="0.2">
      <c r="A311" s="2" t="s">
        <v>840</v>
      </c>
      <c r="B311" s="97">
        <v>23300</v>
      </c>
      <c r="C311" s="97">
        <v>31800</v>
      </c>
      <c r="D311" s="98">
        <v>73.400000000000006</v>
      </c>
      <c r="E311" s="98">
        <v>8.4</v>
      </c>
    </row>
    <row r="312" spans="1:5" x14ac:dyDescent="0.2">
      <c r="A312" s="2" t="s">
        <v>893</v>
      </c>
      <c r="B312" s="97">
        <v>45400</v>
      </c>
      <c r="C312" s="97">
        <v>56900</v>
      </c>
      <c r="D312" s="98">
        <v>79.7</v>
      </c>
      <c r="E312" s="98">
        <v>6</v>
      </c>
    </row>
    <row r="313" spans="1:5" x14ac:dyDescent="0.2">
      <c r="A313" s="2" t="s">
        <v>905</v>
      </c>
      <c r="B313" s="97">
        <v>26800</v>
      </c>
      <c r="C313" s="97">
        <v>37300</v>
      </c>
      <c r="D313" s="98">
        <v>71.900000000000006</v>
      </c>
      <c r="E313" s="98">
        <v>8.9</v>
      </c>
    </row>
    <row r="314" spans="1:5" x14ac:dyDescent="0.2">
      <c r="A314" s="2" t="s">
        <v>586</v>
      </c>
      <c r="B314" s="97">
        <v>25100</v>
      </c>
      <c r="C314" s="97">
        <v>37600</v>
      </c>
      <c r="D314" s="98">
        <v>66.8</v>
      </c>
      <c r="E314" s="98">
        <v>8.6</v>
      </c>
    </row>
    <row r="315" spans="1:5" x14ac:dyDescent="0.2">
      <c r="A315" s="2" t="s">
        <v>700</v>
      </c>
      <c r="B315" s="97">
        <v>61400</v>
      </c>
      <c r="C315" s="97">
        <v>82500</v>
      </c>
      <c r="D315" s="98">
        <v>74.400000000000006</v>
      </c>
      <c r="E315" s="98">
        <v>5.9</v>
      </c>
    </row>
    <row r="316" spans="1:5" x14ac:dyDescent="0.2">
      <c r="A316" s="2" t="s">
        <v>825</v>
      </c>
      <c r="B316" s="97">
        <v>47400</v>
      </c>
      <c r="C316" s="97">
        <v>59200</v>
      </c>
      <c r="D316" s="98">
        <v>80</v>
      </c>
      <c r="E316" s="98">
        <v>6.5</v>
      </c>
    </row>
    <row r="317" spans="1:5" x14ac:dyDescent="0.2">
      <c r="A317" s="2" t="s">
        <v>881</v>
      </c>
      <c r="B317" s="97">
        <v>48300</v>
      </c>
      <c r="C317" s="97">
        <v>63800</v>
      </c>
      <c r="D317" s="98">
        <v>75.8</v>
      </c>
      <c r="E317" s="98">
        <v>6</v>
      </c>
    </row>
    <row r="318" spans="1:5" x14ac:dyDescent="0.2">
      <c r="A318" s="2" t="s">
        <v>993</v>
      </c>
      <c r="B318" s="97">
        <v>39300</v>
      </c>
      <c r="C318" s="97">
        <v>49000</v>
      </c>
      <c r="D318" s="98">
        <v>80.2</v>
      </c>
      <c r="E318" s="98">
        <v>6.7</v>
      </c>
    </row>
    <row r="319" spans="1:5" x14ac:dyDescent="0.2">
      <c r="A319" s="2" t="s">
        <v>994</v>
      </c>
      <c r="B319" s="97">
        <v>61200</v>
      </c>
      <c r="C319" s="97">
        <v>82000</v>
      </c>
      <c r="D319" s="98">
        <v>74.7</v>
      </c>
      <c r="E319" s="98">
        <v>5.4</v>
      </c>
    </row>
    <row r="320" spans="1:5" x14ac:dyDescent="0.2">
      <c r="A320" s="2" t="s">
        <v>1101</v>
      </c>
      <c r="B320" s="97">
        <v>36400</v>
      </c>
      <c r="C320" s="97">
        <v>54800</v>
      </c>
      <c r="D320" s="98">
        <v>66.5</v>
      </c>
      <c r="E320" s="98">
        <v>7</v>
      </c>
    </row>
    <row r="321" spans="1:5" x14ac:dyDescent="0.2">
      <c r="A321" s="2" t="s">
        <v>653</v>
      </c>
      <c r="B321" s="97">
        <v>27400</v>
      </c>
      <c r="C321" s="97">
        <v>35500</v>
      </c>
      <c r="D321" s="98">
        <v>77</v>
      </c>
      <c r="E321" s="98">
        <v>7.6</v>
      </c>
    </row>
    <row r="322" spans="1:5" x14ac:dyDescent="0.2">
      <c r="A322" s="2" t="s">
        <v>670</v>
      </c>
      <c r="B322" s="97">
        <v>35100</v>
      </c>
      <c r="C322" s="97">
        <v>50500</v>
      </c>
      <c r="D322" s="98">
        <v>69.5</v>
      </c>
      <c r="E322" s="98">
        <v>7.6</v>
      </c>
    </row>
    <row r="323" spans="1:5" x14ac:dyDescent="0.2">
      <c r="A323" s="2" t="s">
        <v>704</v>
      </c>
      <c r="B323" s="97">
        <v>43500</v>
      </c>
      <c r="C323" s="97">
        <v>53000</v>
      </c>
      <c r="D323" s="98">
        <v>82</v>
      </c>
      <c r="E323" s="98">
        <v>6</v>
      </c>
    </row>
    <row r="324" spans="1:5" x14ac:dyDescent="0.2">
      <c r="A324" s="2" t="s">
        <v>802</v>
      </c>
      <c r="B324" s="97">
        <v>44900</v>
      </c>
      <c r="C324" s="97">
        <v>58200</v>
      </c>
      <c r="D324" s="98">
        <v>77.2</v>
      </c>
      <c r="E324" s="98">
        <v>7.2</v>
      </c>
    </row>
    <row r="325" spans="1:5" x14ac:dyDescent="0.2">
      <c r="A325" s="2" t="s">
        <v>895</v>
      </c>
      <c r="B325" s="97">
        <v>106900</v>
      </c>
      <c r="C325" s="97">
        <v>140400</v>
      </c>
      <c r="D325" s="98">
        <v>76.099999999999994</v>
      </c>
      <c r="E325" s="98">
        <v>4.2</v>
      </c>
    </row>
    <row r="326" spans="1:5" x14ac:dyDescent="0.2">
      <c r="A326" s="2" t="s">
        <v>999</v>
      </c>
      <c r="B326" s="97">
        <v>43200</v>
      </c>
      <c r="C326" s="97">
        <v>56000</v>
      </c>
      <c r="D326" s="98">
        <v>77.2</v>
      </c>
      <c r="E326" s="98">
        <v>6.2</v>
      </c>
    </row>
    <row r="327" spans="1:5" x14ac:dyDescent="0.2">
      <c r="A327" s="2" t="s">
        <v>1092</v>
      </c>
      <c r="B327" s="97">
        <v>37400</v>
      </c>
      <c r="C327" s="97">
        <v>47700</v>
      </c>
      <c r="D327" s="98">
        <v>78.400000000000006</v>
      </c>
      <c r="E327" s="98">
        <v>6.6</v>
      </c>
    </row>
    <row r="328" spans="1:5" x14ac:dyDescent="0.2">
      <c r="A328" s="2" t="s">
        <v>554</v>
      </c>
      <c r="B328" s="97">
        <v>49500</v>
      </c>
      <c r="C328" s="97">
        <v>74000</v>
      </c>
      <c r="D328" s="98">
        <v>66.900000000000006</v>
      </c>
      <c r="E328" s="98">
        <v>6.5</v>
      </c>
    </row>
    <row r="329" spans="1:5" x14ac:dyDescent="0.2">
      <c r="A329" s="2" t="s">
        <v>567</v>
      </c>
      <c r="B329" s="97">
        <v>49900</v>
      </c>
      <c r="C329" s="97">
        <v>70000</v>
      </c>
      <c r="D329" s="98">
        <v>71.2</v>
      </c>
      <c r="E329" s="98">
        <v>6.6</v>
      </c>
    </row>
    <row r="330" spans="1:5" x14ac:dyDescent="0.2">
      <c r="A330" s="2" t="s">
        <v>609</v>
      </c>
      <c r="B330" s="97">
        <v>56200</v>
      </c>
      <c r="C330" s="97">
        <v>72900</v>
      </c>
      <c r="D330" s="98">
        <v>77.2</v>
      </c>
      <c r="E330" s="98">
        <v>6.2</v>
      </c>
    </row>
    <row r="331" spans="1:5" x14ac:dyDescent="0.2">
      <c r="A331" s="2" t="s">
        <v>739</v>
      </c>
      <c r="B331" s="97">
        <v>54300</v>
      </c>
      <c r="C331" s="97">
        <v>72900</v>
      </c>
      <c r="D331" s="98">
        <v>74.400000000000006</v>
      </c>
      <c r="E331" s="98">
        <v>6.5</v>
      </c>
    </row>
    <row r="332" spans="1:5" x14ac:dyDescent="0.2">
      <c r="A332" s="2" t="s">
        <v>837</v>
      </c>
      <c r="B332" s="97">
        <v>40800</v>
      </c>
      <c r="C332" s="97">
        <v>64600</v>
      </c>
      <c r="D332" s="98">
        <v>63.2</v>
      </c>
      <c r="E332" s="98">
        <v>7.6</v>
      </c>
    </row>
    <row r="333" spans="1:5" x14ac:dyDescent="0.2">
      <c r="A333" s="2" t="s">
        <v>863</v>
      </c>
      <c r="B333" s="97">
        <v>50100</v>
      </c>
      <c r="C333" s="97">
        <v>68900</v>
      </c>
      <c r="D333" s="98">
        <v>72.7</v>
      </c>
      <c r="E333" s="98">
        <v>6</v>
      </c>
    </row>
    <row r="334" spans="1:5" x14ac:dyDescent="0.2">
      <c r="A334" s="2" t="s">
        <v>954</v>
      </c>
      <c r="B334" s="97">
        <v>54600</v>
      </c>
      <c r="C334" s="97">
        <v>72700</v>
      </c>
      <c r="D334" s="98">
        <v>75</v>
      </c>
      <c r="E334" s="98">
        <v>5.9</v>
      </c>
    </row>
    <row r="335" spans="1:5" x14ac:dyDescent="0.2">
      <c r="A335" s="2" t="s">
        <v>776</v>
      </c>
      <c r="B335" s="97">
        <v>78000</v>
      </c>
      <c r="C335" s="97">
        <v>105900</v>
      </c>
      <c r="D335" s="98">
        <v>73.7</v>
      </c>
      <c r="E335" s="98">
        <v>2.8</v>
      </c>
    </row>
    <row r="336" spans="1:5" x14ac:dyDescent="0.2">
      <c r="A336" s="2" t="s">
        <v>978</v>
      </c>
      <c r="B336" s="97">
        <v>133200</v>
      </c>
      <c r="C336" s="97">
        <v>175200</v>
      </c>
      <c r="D336" s="98">
        <v>76</v>
      </c>
      <c r="E336" s="98">
        <v>2.6</v>
      </c>
    </row>
    <row r="337" spans="1:5" x14ac:dyDescent="0.2">
      <c r="A337" s="2" t="s">
        <v>1029</v>
      </c>
      <c r="B337" s="97">
        <v>100100</v>
      </c>
      <c r="C337" s="97">
        <v>153200</v>
      </c>
      <c r="D337" s="98">
        <v>65.400000000000006</v>
      </c>
      <c r="E337" s="98">
        <v>2.8</v>
      </c>
    </row>
    <row r="338" spans="1:5" x14ac:dyDescent="0.2">
      <c r="A338" s="2" t="s">
        <v>1052</v>
      </c>
      <c r="B338" s="97">
        <v>70800</v>
      </c>
      <c r="C338" s="97">
        <v>105100</v>
      </c>
      <c r="D338" s="98">
        <v>67.400000000000006</v>
      </c>
      <c r="E338" s="98">
        <v>2.8</v>
      </c>
    </row>
    <row r="339" spans="1:5" x14ac:dyDescent="0.2">
      <c r="A339" s="2" t="s">
        <v>622</v>
      </c>
      <c r="B339" s="97">
        <v>47500</v>
      </c>
      <c r="C339" s="97">
        <v>61100</v>
      </c>
      <c r="D339" s="98">
        <v>77.599999999999994</v>
      </c>
      <c r="E339" s="98">
        <v>5.8</v>
      </c>
    </row>
    <row r="340" spans="1:5" x14ac:dyDescent="0.2">
      <c r="A340" s="2" t="s">
        <v>709</v>
      </c>
      <c r="B340" s="97">
        <v>51900</v>
      </c>
      <c r="C340" s="97">
        <v>70100</v>
      </c>
      <c r="D340" s="98">
        <v>74.099999999999994</v>
      </c>
      <c r="E340" s="98">
        <v>5.6</v>
      </c>
    </row>
    <row r="341" spans="1:5" x14ac:dyDescent="0.2">
      <c r="A341" s="2" t="s">
        <v>824</v>
      </c>
      <c r="B341" s="97">
        <v>46900</v>
      </c>
      <c r="C341" s="97">
        <v>60100</v>
      </c>
      <c r="D341" s="98">
        <v>78</v>
      </c>
      <c r="E341" s="98">
        <v>6.3</v>
      </c>
    </row>
    <row r="342" spans="1:5" x14ac:dyDescent="0.2">
      <c r="A342" s="2" t="s">
        <v>866</v>
      </c>
      <c r="B342" s="97">
        <v>52500</v>
      </c>
      <c r="C342" s="97">
        <v>77200</v>
      </c>
      <c r="D342" s="98">
        <v>68</v>
      </c>
      <c r="E342" s="98">
        <v>6.7</v>
      </c>
    </row>
    <row r="343" spans="1:5" x14ac:dyDescent="0.2">
      <c r="A343" s="2" t="s">
        <v>1003</v>
      </c>
      <c r="B343" s="97">
        <v>46000</v>
      </c>
      <c r="C343" s="97">
        <v>66300</v>
      </c>
      <c r="D343" s="98">
        <v>69.400000000000006</v>
      </c>
      <c r="E343" s="98">
        <v>6.4</v>
      </c>
    </row>
    <row r="344" spans="1:5" x14ac:dyDescent="0.2">
      <c r="A344" s="2" t="s">
        <v>1018</v>
      </c>
      <c r="B344" s="97">
        <v>57400</v>
      </c>
      <c r="C344" s="97">
        <v>80800</v>
      </c>
      <c r="D344" s="98">
        <v>71</v>
      </c>
      <c r="E344" s="98">
        <v>5.8</v>
      </c>
    </row>
    <row r="345" spans="1:5" x14ac:dyDescent="0.2">
      <c r="A345" s="2" t="s">
        <v>1020</v>
      </c>
      <c r="B345" s="97">
        <v>46300</v>
      </c>
      <c r="C345" s="97">
        <v>59000</v>
      </c>
      <c r="D345" s="98">
        <v>78.3</v>
      </c>
      <c r="E345" s="98">
        <v>6.3</v>
      </c>
    </row>
    <row r="346" spans="1:5" x14ac:dyDescent="0.2">
      <c r="A346" s="2" t="s">
        <v>1047</v>
      </c>
      <c r="B346" s="97">
        <v>27500</v>
      </c>
      <c r="C346" s="97">
        <v>49200</v>
      </c>
      <c r="D346" s="98">
        <v>56</v>
      </c>
      <c r="E346" s="98">
        <v>9.5</v>
      </c>
    </row>
    <row r="347" spans="1:5" x14ac:dyDescent="0.2">
      <c r="A347" s="2" t="s">
        <v>891</v>
      </c>
      <c r="B347" s="97">
        <v>29700</v>
      </c>
      <c r="C347" s="97">
        <v>39800</v>
      </c>
      <c r="D347" s="98">
        <v>74.7</v>
      </c>
      <c r="E347" s="98">
        <v>8.6</v>
      </c>
    </row>
    <row r="348" spans="1:5" x14ac:dyDescent="0.2">
      <c r="A348" s="2" t="s">
        <v>904</v>
      </c>
      <c r="B348" s="97">
        <v>54700</v>
      </c>
      <c r="C348" s="97">
        <v>75400</v>
      </c>
      <c r="D348" s="98">
        <v>72.5</v>
      </c>
      <c r="E348" s="98">
        <v>6</v>
      </c>
    </row>
    <row r="349" spans="1:5" x14ac:dyDescent="0.2">
      <c r="A349" s="2" t="s">
        <v>952</v>
      </c>
      <c r="B349" s="97">
        <v>41100</v>
      </c>
      <c r="C349" s="97">
        <v>57800</v>
      </c>
      <c r="D349" s="98">
        <v>71</v>
      </c>
      <c r="E349" s="98">
        <v>6.9</v>
      </c>
    </row>
    <row r="350" spans="1:5" x14ac:dyDescent="0.2">
      <c r="A350" s="2" t="s">
        <v>1030</v>
      </c>
      <c r="B350" s="97">
        <v>54900</v>
      </c>
      <c r="C350" s="97">
        <v>70500</v>
      </c>
      <c r="D350" s="98">
        <v>77.8</v>
      </c>
      <c r="E350" s="98">
        <v>5.4</v>
      </c>
    </row>
    <row r="351" spans="1:5" x14ac:dyDescent="0.2">
      <c r="A351" s="2" t="s">
        <v>1086</v>
      </c>
      <c r="B351" s="97">
        <v>68400</v>
      </c>
      <c r="C351" s="97">
        <v>95900</v>
      </c>
      <c r="D351" s="98">
        <v>71.3</v>
      </c>
      <c r="E351" s="98">
        <v>5.4</v>
      </c>
    </row>
    <row r="352" spans="1:5" x14ac:dyDescent="0.2">
      <c r="A352" s="2" t="s">
        <v>575</v>
      </c>
      <c r="B352" s="97">
        <v>395600</v>
      </c>
      <c r="C352" s="97">
        <v>670000</v>
      </c>
      <c r="D352" s="98">
        <v>59</v>
      </c>
      <c r="E352" s="98">
        <v>2.4</v>
      </c>
    </row>
    <row r="353" spans="1:5" x14ac:dyDescent="0.2">
      <c r="A353" s="2" t="s">
        <v>660</v>
      </c>
      <c r="B353" s="97">
        <v>137300</v>
      </c>
      <c r="C353" s="97">
        <v>207600</v>
      </c>
      <c r="D353" s="98">
        <v>66.2</v>
      </c>
      <c r="E353" s="98">
        <v>2.7</v>
      </c>
    </row>
    <row r="354" spans="1:5" x14ac:dyDescent="0.2">
      <c r="A354" s="2" t="s">
        <v>683</v>
      </c>
      <c r="B354" s="97">
        <v>129000</v>
      </c>
      <c r="C354" s="97">
        <v>190400</v>
      </c>
      <c r="D354" s="98">
        <v>67.8</v>
      </c>
      <c r="E354" s="98">
        <v>3</v>
      </c>
    </row>
    <row r="355" spans="1:5" x14ac:dyDescent="0.2">
      <c r="A355" s="2" t="s">
        <v>962</v>
      </c>
      <c r="B355" s="97">
        <v>113600</v>
      </c>
      <c r="C355" s="97">
        <v>182900</v>
      </c>
      <c r="D355" s="98">
        <v>62.1</v>
      </c>
      <c r="E355" s="98">
        <v>2.7</v>
      </c>
    </row>
    <row r="356" spans="1:5" x14ac:dyDescent="0.2">
      <c r="A356" s="2" t="s">
        <v>982</v>
      </c>
      <c r="B356" s="97">
        <v>88200</v>
      </c>
      <c r="C356" s="97">
        <v>126500</v>
      </c>
      <c r="D356" s="98">
        <v>69.7</v>
      </c>
      <c r="E356" s="98">
        <v>2.9</v>
      </c>
    </row>
    <row r="357" spans="1:5" x14ac:dyDescent="0.2">
      <c r="A357" s="2" t="s">
        <v>1079</v>
      </c>
      <c r="B357" s="97">
        <v>101600</v>
      </c>
      <c r="C357" s="97">
        <v>157500</v>
      </c>
      <c r="D357" s="98">
        <v>64.5</v>
      </c>
      <c r="E357" s="98">
        <v>2.9</v>
      </c>
    </row>
    <row r="358" spans="1:5" x14ac:dyDescent="0.2">
      <c r="A358" s="2" t="s">
        <v>1124</v>
      </c>
      <c r="B358" s="97">
        <v>89500</v>
      </c>
      <c r="C358" s="97">
        <v>149400</v>
      </c>
      <c r="D358" s="98">
        <v>59.9</v>
      </c>
      <c r="E358" s="98">
        <v>2.9</v>
      </c>
    </row>
    <row r="359" spans="1:5" x14ac:dyDescent="0.2">
      <c r="A359" s="2" t="s">
        <v>607</v>
      </c>
      <c r="B359" s="97">
        <v>41900</v>
      </c>
      <c r="C359" s="97">
        <v>57600</v>
      </c>
      <c r="D359" s="98">
        <v>72.8</v>
      </c>
      <c r="E359" s="98">
        <v>6.8</v>
      </c>
    </row>
    <row r="360" spans="1:5" x14ac:dyDescent="0.2">
      <c r="A360" s="2" t="s">
        <v>834</v>
      </c>
      <c r="B360" s="97">
        <v>31500</v>
      </c>
      <c r="C360" s="97">
        <v>45000</v>
      </c>
      <c r="D360" s="98">
        <v>70</v>
      </c>
      <c r="E360" s="98">
        <v>8</v>
      </c>
    </row>
    <row r="361" spans="1:5" x14ac:dyDescent="0.2">
      <c r="A361" s="2" t="s">
        <v>935</v>
      </c>
      <c r="B361" s="97">
        <v>38500</v>
      </c>
      <c r="C361" s="97">
        <v>52500</v>
      </c>
      <c r="D361" s="98">
        <v>73.400000000000006</v>
      </c>
      <c r="E361" s="98">
        <v>7.1</v>
      </c>
    </row>
    <row r="362" spans="1:5" x14ac:dyDescent="0.2">
      <c r="A362" s="2" t="s">
        <v>1125</v>
      </c>
      <c r="B362" s="97">
        <v>44300</v>
      </c>
      <c r="C362" s="97">
        <v>63400</v>
      </c>
      <c r="D362" s="98">
        <v>69.8</v>
      </c>
      <c r="E362" s="98">
        <v>7.3</v>
      </c>
    </row>
    <row r="363" spans="1:5" x14ac:dyDescent="0.2">
      <c r="A363" s="2" t="s">
        <v>1130</v>
      </c>
      <c r="B363" s="97">
        <v>57300</v>
      </c>
      <c r="C363" s="97">
        <v>72200</v>
      </c>
      <c r="D363" s="98">
        <v>79.3</v>
      </c>
      <c r="E363" s="98">
        <v>5.4</v>
      </c>
    </row>
    <row r="364" spans="1:5" x14ac:dyDescent="0.2">
      <c r="A364" s="2" t="s">
        <v>1133</v>
      </c>
      <c r="B364" s="97">
        <v>43600</v>
      </c>
      <c r="C364" s="97">
        <v>61800</v>
      </c>
      <c r="D364" s="98">
        <v>70.5</v>
      </c>
      <c r="E364" s="98">
        <v>7.2</v>
      </c>
    </row>
    <row r="365" spans="1:5" x14ac:dyDescent="0.2">
      <c r="A365" s="2" t="s">
        <v>571</v>
      </c>
      <c r="B365" s="97">
        <v>76500</v>
      </c>
      <c r="C365" s="97">
        <v>102800</v>
      </c>
      <c r="D365" s="98">
        <v>74.5</v>
      </c>
      <c r="E365" s="98">
        <v>4.3</v>
      </c>
    </row>
    <row r="366" spans="1:5" x14ac:dyDescent="0.2">
      <c r="A366" s="2" t="s">
        <v>631</v>
      </c>
      <c r="B366" s="97">
        <v>125000</v>
      </c>
      <c r="C366" s="97">
        <v>164200</v>
      </c>
      <c r="D366" s="98">
        <v>76.099999999999994</v>
      </c>
      <c r="E366" s="98">
        <v>3.3</v>
      </c>
    </row>
    <row r="367" spans="1:5" x14ac:dyDescent="0.2">
      <c r="A367" s="2" t="s">
        <v>831</v>
      </c>
      <c r="B367" s="97">
        <v>87200</v>
      </c>
      <c r="C367" s="97">
        <v>127400</v>
      </c>
      <c r="D367" s="98">
        <v>68.5</v>
      </c>
      <c r="E367" s="98">
        <v>3</v>
      </c>
    </row>
    <row r="368" spans="1:5" x14ac:dyDescent="0.2">
      <c r="A368" s="2" t="s">
        <v>918</v>
      </c>
      <c r="B368" s="97">
        <v>76900</v>
      </c>
      <c r="C368" s="97">
        <v>111600</v>
      </c>
      <c r="D368" s="98">
        <v>68.900000000000006</v>
      </c>
      <c r="E368" s="98">
        <v>2.9</v>
      </c>
    </row>
    <row r="369" spans="1:5" x14ac:dyDescent="0.2">
      <c r="A369" s="2" t="s">
        <v>1010</v>
      </c>
      <c r="B369" s="97">
        <v>72800</v>
      </c>
      <c r="C369" s="97">
        <v>101800</v>
      </c>
      <c r="D369" s="98">
        <v>71.400000000000006</v>
      </c>
      <c r="E369" s="98">
        <v>2.8</v>
      </c>
    </row>
    <row r="370" spans="1:5" x14ac:dyDescent="0.2">
      <c r="A370" s="2" t="s">
        <v>1061</v>
      </c>
      <c r="B370" s="97">
        <v>76000</v>
      </c>
      <c r="C370" s="97">
        <v>105200</v>
      </c>
      <c r="D370" s="98">
        <v>72.2</v>
      </c>
      <c r="E370" s="98">
        <v>3</v>
      </c>
    </row>
    <row r="371" spans="1:5" x14ac:dyDescent="0.2">
      <c r="A371" s="2" t="s">
        <v>618</v>
      </c>
      <c r="B371" s="97">
        <v>63500</v>
      </c>
      <c r="C371" s="97">
        <v>87300</v>
      </c>
      <c r="D371" s="98">
        <v>72.7</v>
      </c>
      <c r="E371" s="98">
        <v>6.3</v>
      </c>
    </row>
    <row r="372" spans="1:5" x14ac:dyDescent="0.2">
      <c r="A372" s="2" t="s">
        <v>693</v>
      </c>
      <c r="B372" s="97">
        <v>40700</v>
      </c>
      <c r="C372" s="97">
        <v>51800</v>
      </c>
      <c r="D372" s="98">
        <v>78.599999999999994</v>
      </c>
      <c r="E372" s="98">
        <v>6.7</v>
      </c>
    </row>
    <row r="373" spans="1:5" x14ac:dyDescent="0.2">
      <c r="A373" s="2" t="s">
        <v>729</v>
      </c>
      <c r="B373" s="97">
        <v>36600</v>
      </c>
      <c r="C373" s="97">
        <v>57400</v>
      </c>
      <c r="D373" s="98">
        <v>63.8</v>
      </c>
      <c r="E373" s="98">
        <v>7.4</v>
      </c>
    </row>
    <row r="374" spans="1:5" x14ac:dyDescent="0.2">
      <c r="A374" s="2" t="s">
        <v>788</v>
      </c>
      <c r="B374" s="97">
        <v>79800</v>
      </c>
      <c r="C374" s="97">
        <v>106700</v>
      </c>
      <c r="D374" s="98">
        <v>74.8</v>
      </c>
      <c r="E374" s="98">
        <v>4.8</v>
      </c>
    </row>
    <row r="375" spans="1:5" x14ac:dyDescent="0.2">
      <c r="A375" s="2" t="s">
        <v>987</v>
      </c>
      <c r="B375" s="97">
        <v>71100</v>
      </c>
      <c r="C375" s="97">
        <v>90300</v>
      </c>
      <c r="D375" s="98">
        <v>78.7</v>
      </c>
      <c r="E375" s="98">
        <v>4.5999999999999996</v>
      </c>
    </row>
    <row r="376" spans="1:5" x14ac:dyDescent="0.2">
      <c r="A376" s="2" t="s">
        <v>565</v>
      </c>
      <c r="B376" s="97">
        <v>81000</v>
      </c>
      <c r="C376" s="97">
        <v>113500</v>
      </c>
      <c r="D376" s="98">
        <v>71.400000000000006</v>
      </c>
      <c r="E376" s="98">
        <v>5</v>
      </c>
    </row>
    <row r="377" spans="1:5" x14ac:dyDescent="0.2">
      <c r="A377" s="2" t="s">
        <v>593</v>
      </c>
      <c r="B377" s="97">
        <v>70200</v>
      </c>
      <c r="C377" s="97">
        <v>90500</v>
      </c>
      <c r="D377" s="98">
        <v>77.599999999999994</v>
      </c>
      <c r="E377" s="98">
        <v>5.2</v>
      </c>
    </row>
    <row r="378" spans="1:5" x14ac:dyDescent="0.2">
      <c r="A378" s="2" t="s">
        <v>597</v>
      </c>
      <c r="B378" s="97">
        <v>36900</v>
      </c>
      <c r="C378" s="97">
        <v>45900</v>
      </c>
      <c r="D378" s="98">
        <v>80.5</v>
      </c>
      <c r="E378" s="98">
        <v>6.8</v>
      </c>
    </row>
    <row r="379" spans="1:5" x14ac:dyDescent="0.2">
      <c r="A379" s="2" t="s">
        <v>629</v>
      </c>
      <c r="B379" s="97">
        <v>38600</v>
      </c>
      <c r="C379" s="97">
        <v>54200</v>
      </c>
      <c r="D379" s="98">
        <v>71.400000000000006</v>
      </c>
      <c r="E379" s="98">
        <v>7.2</v>
      </c>
    </row>
    <row r="380" spans="1:5" x14ac:dyDescent="0.2">
      <c r="A380" s="2" t="s">
        <v>635</v>
      </c>
      <c r="B380" s="97">
        <v>80500</v>
      </c>
      <c r="C380" s="97">
        <v>109900</v>
      </c>
      <c r="D380" s="98">
        <v>73.2</v>
      </c>
      <c r="E380" s="98">
        <v>4.5999999999999996</v>
      </c>
    </row>
    <row r="381" spans="1:5" x14ac:dyDescent="0.2">
      <c r="A381" s="2" t="s">
        <v>649</v>
      </c>
      <c r="B381" s="97">
        <v>89800</v>
      </c>
      <c r="C381" s="97">
        <v>119300</v>
      </c>
      <c r="D381" s="98">
        <v>75.3</v>
      </c>
      <c r="E381" s="98">
        <v>5.0999999999999996</v>
      </c>
    </row>
    <row r="382" spans="1:5" x14ac:dyDescent="0.2">
      <c r="A382" s="2" t="s">
        <v>721</v>
      </c>
      <c r="B382" s="97">
        <v>53000</v>
      </c>
      <c r="C382" s="97">
        <v>78600</v>
      </c>
      <c r="D382" s="98">
        <v>67.400000000000006</v>
      </c>
      <c r="E382" s="98">
        <v>7</v>
      </c>
    </row>
    <row r="383" spans="1:5" x14ac:dyDescent="0.2">
      <c r="A383" s="2" t="s">
        <v>764</v>
      </c>
      <c r="B383" s="97">
        <v>38300</v>
      </c>
      <c r="C383" s="97">
        <v>51500</v>
      </c>
      <c r="D383" s="98">
        <v>74.5</v>
      </c>
      <c r="E383" s="98">
        <v>7.7</v>
      </c>
    </row>
    <row r="384" spans="1:5" x14ac:dyDescent="0.2">
      <c r="A384" s="2" t="s">
        <v>833</v>
      </c>
      <c r="B384" s="97">
        <v>27900</v>
      </c>
      <c r="C384" s="97">
        <v>39200</v>
      </c>
      <c r="D384" s="98">
        <v>71</v>
      </c>
      <c r="E384" s="98">
        <v>8.6</v>
      </c>
    </row>
    <row r="385" spans="1:5" x14ac:dyDescent="0.2">
      <c r="A385" s="2" t="s">
        <v>947</v>
      </c>
      <c r="B385" s="97">
        <v>40000</v>
      </c>
      <c r="C385" s="97">
        <v>51300</v>
      </c>
      <c r="D385" s="98">
        <v>77.900000000000006</v>
      </c>
      <c r="E385" s="98">
        <v>8.1</v>
      </c>
    </row>
    <row r="386" spans="1:5" x14ac:dyDescent="0.2">
      <c r="A386" s="2" t="s">
        <v>1053</v>
      </c>
      <c r="B386" s="97">
        <v>57000</v>
      </c>
      <c r="C386" s="97">
        <v>85600</v>
      </c>
      <c r="D386" s="98">
        <v>66.599999999999994</v>
      </c>
      <c r="E386" s="98">
        <v>7.3</v>
      </c>
    </row>
    <row r="387" spans="1:5" x14ac:dyDescent="0.2">
      <c r="A387" s="2" t="s">
        <v>1073</v>
      </c>
      <c r="B387" s="97">
        <v>34500</v>
      </c>
      <c r="C387" s="97">
        <v>46000</v>
      </c>
      <c r="D387" s="98">
        <v>75</v>
      </c>
      <c r="E387" s="98">
        <v>7.8</v>
      </c>
    </row>
    <row r="388" spans="1:5" x14ac:dyDescent="0.2">
      <c r="A388" s="2" t="s">
        <v>608</v>
      </c>
      <c r="B388" s="97">
        <v>42700</v>
      </c>
      <c r="C388" s="97">
        <v>57700</v>
      </c>
      <c r="D388" s="98">
        <v>74</v>
      </c>
      <c r="E388" s="98">
        <v>7.3</v>
      </c>
    </row>
    <row r="389" spans="1:5" x14ac:dyDescent="0.2">
      <c r="A389" s="2" t="s">
        <v>666</v>
      </c>
      <c r="B389" s="97">
        <v>71500</v>
      </c>
      <c r="C389" s="97">
        <v>90800</v>
      </c>
      <c r="D389" s="98">
        <v>78.8</v>
      </c>
      <c r="E389" s="98">
        <v>5.4</v>
      </c>
    </row>
    <row r="390" spans="1:5" x14ac:dyDescent="0.2">
      <c r="A390" s="2" t="s">
        <v>699</v>
      </c>
      <c r="B390" s="97">
        <v>67700</v>
      </c>
      <c r="C390" s="97">
        <v>89600</v>
      </c>
      <c r="D390" s="98">
        <v>75.5</v>
      </c>
      <c r="E390" s="98">
        <v>5.5</v>
      </c>
    </row>
    <row r="391" spans="1:5" x14ac:dyDescent="0.2">
      <c r="A391" s="2" t="s">
        <v>778</v>
      </c>
      <c r="B391" s="97">
        <v>49800</v>
      </c>
      <c r="C391" s="97">
        <v>62700</v>
      </c>
      <c r="D391" s="98">
        <v>79.5</v>
      </c>
      <c r="E391" s="98">
        <v>6.6</v>
      </c>
    </row>
    <row r="392" spans="1:5" x14ac:dyDescent="0.2">
      <c r="A392" s="2" t="s">
        <v>880</v>
      </c>
      <c r="B392" s="97">
        <v>60500</v>
      </c>
      <c r="C392" s="97">
        <v>78400</v>
      </c>
      <c r="D392" s="98">
        <v>77.2</v>
      </c>
      <c r="E392" s="98">
        <v>5.3</v>
      </c>
    </row>
    <row r="393" spans="1:5" x14ac:dyDescent="0.2">
      <c r="A393" s="2" t="s">
        <v>1014</v>
      </c>
      <c r="B393" s="97">
        <v>66200</v>
      </c>
      <c r="C393" s="97">
        <v>88800</v>
      </c>
      <c r="D393" s="98">
        <v>74.599999999999994</v>
      </c>
      <c r="E393" s="98">
        <v>5.3</v>
      </c>
    </row>
    <row r="394" spans="1:5" x14ac:dyDescent="0.2">
      <c r="A394" s="2" t="s">
        <v>1021</v>
      </c>
      <c r="B394" s="97">
        <v>41200</v>
      </c>
      <c r="C394" s="97">
        <v>51900</v>
      </c>
      <c r="D394" s="98">
        <v>79.5</v>
      </c>
      <c r="E394" s="98">
        <v>6.9</v>
      </c>
    </row>
    <row r="395" spans="1:5" x14ac:dyDescent="0.2">
      <c r="A395" s="2" t="s">
        <v>1059</v>
      </c>
      <c r="B395" s="97">
        <v>37000</v>
      </c>
      <c r="C395" s="97">
        <v>55400</v>
      </c>
      <c r="D395" s="98">
        <v>66.8</v>
      </c>
      <c r="E395" s="98">
        <v>7.4</v>
      </c>
    </row>
    <row r="396" spans="1:5" x14ac:dyDescent="0.2">
      <c r="A396" s="2" t="s">
        <v>1088</v>
      </c>
      <c r="B396" s="97">
        <v>40800</v>
      </c>
      <c r="C396" s="97">
        <v>56000</v>
      </c>
      <c r="D396" s="98">
        <v>72.900000000000006</v>
      </c>
      <c r="E396" s="98">
        <v>7.4</v>
      </c>
    </row>
    <row r="397" spans="1:5" x14ac:dyDescent="0.2">
      <c r="A397" s="2" t="s">
        <v>1093</v>
      </c>
      <c r="B397" s="97">
        <v>49500</v>
      </c>
      <c r="C397" s="97">
        <v>74900</v>
      </c>
      <c r="D397" s="98">
        <v>66</v>
      </c>
      <c r="E397" s="98">
        <v>7.4</v>
      </c>
    </row>
    <row r="398" spans="1:5" x14ac:dyDescent="0.2">
      <c r="A398" s="2" t="s">
        <v>594</v>
      </c>
      <c r="B398" s="97">
        <v>58200</v>
      </c>
      <c r="C398" s="97">
        <v>79000</v>
      </c>
      <c r="D398" s="98">
        <v>73.7</v>
      </c>
      <c r="E398" s="98">
        <v>6.1</v>
      </c>
    </row>
    <row r="399" spans="1:5" x14ac:dyDescent="0.2">
      <c r="A399" s="2" t="s">
        <v>604</v>
      </c>
      <c r="B399" s="97">
        <v>58500</v>
      </c>
      <c r="C399" s="97">
        <v>76400</v>
      </c>
      <c r="D399" s="98">
        <v>76.599999999999994</v>
      </c>
      <c r="E399" s="98">
        <v>6</v>
      </c>
    </row>
    <row r="400" spans="1:5" x14ac:dyDescent="0.2">
      <c r="A400" s="2" t="s">
        <v>747</v>
      </c>
      <c r="B400" s="97">
        <v>40500</v>
      </c>
      <c r="C400" s="97">
        <v>59500</v>
      </c>
      <c r="D400" s="98">
        <v>68.099999999999994</v>
      </c>
      <c r="E400" s="98">
        <v>8.3000000000000007</v>
      </c>
    </row>
    <row r="401" spans="1:5" x14ac:dyDescent="0.2">
      <c r="A401" s="2" t="s">
        <v>803</v>
      </c>
      <c r="B401" s="97">
        <v>57300</v>
      </c>
      <c r="C401" s="97">
        <v>84000</v>
      </c>
      <c r="D401" s="98">
        <v>68.3</v>
      </c>
      <c r="E401" s="98">
        <v>6.2</v>
      </c>
    </row>
    <row r="402" spans="1:5" x14ac:dyDescent="0.2">
      <c r="A402" s="2" t="s">
        <v>886</v>
      </c>
      <c r="B402" s="97">
        <v>39600</v>
      </c>
      <c r="C402" s="97">
        <v>55000</v>
      </c>
      <c r="D402" s="98">
        <v>72</v>
      </c>
      <c r="E402" s="98">
        <v>6.8</v>
      </c>
    </row>
    <row r="403" spans="1:5" x14ac:dyDescent="0.2">
      <c r="A403" s="2" t="s">
        <v>900</v>
      </c>
      <c r="B403" s="97">
        <v>70100</v>
      </c>
      <c r="C403" s="97">
        <v>99600</v>
      </c>
      <c r="D403" s="98">
        <v>70.400000000000006</v>
      </c>
      <c r="E403" s="98">
        <v>6.2</v>
      </c>
    </row>
    <row r="404" spans="1:5" x14ac:dyDescent="0.2">
      <c r="A404" s="2" t="s">
        <v>998</v>
      </c>
      <c r="B404" s="97">
        <v>54200</v>
      </c>
      <c r="C404" s="97">
        <v>72700</v>
      </c>
      <c r="D404" s="98">
        <v>74.599999999999994</v>
      </c>
      <c r="E404" s="98">
        <v>5.5</v>
      </c>
    </row>
    <row r="405" spans="1:5" x14ac:dyDescent="0.2">
      <c r="A405" s="2" t="s">
        <v>557</v>
      </c>
      <c r="B405" s="97">
        <v>35500</v>
      </c>
      <c r="C405" s="97">
        <v>52000</v>
      </c>
      <c r="D405" s="98">
        <v>68.2</v>
      </c>
      <c r="E405" s="98">
        <v>7.2</v>
      </c>
    </row>
    <row r="406" spans="1:5" x14ac:dyDescent="0.2">
      <c r="A406" s="2" t="s">
        <v>734</v>
      </c>
      <c r="B406" s="97">
        <v>31300</v>
      </c>
      <c r="C406" s="97">
        <v>38700</v>
      </c>
      <c r="D406" s="98">
        <v>80.900000000000006</v>
      </c>
      <c r="E406" s="98">
        <v>8</v>
      </c>
    </row>
    <row r="407" spans="1:5" x14ac:dyDescent="0.2">
      <c r="A407" s="2" t="s">
        <v>792</v>
      </c>
      <c r="B407" s="97">
        <v>58500</v>
      </c>
      <c r="C407" s="97">
        <v>82200</v>
      </c>
      <c r="D407" s="98">
        <v>71.2</v>
      </c>
      <c r="E407" s="98">
        <v>5.9</v>
      </c>
    </row>
    <row r="408" spans="1:5" x14ac:dyDescent="0.2">
      <c r="A408" s="2" t="s">
        <v>847</v>
      </c>
      <c r="B408" s="97">
        <v>45200</v>
      </c>
      <c r="C408" s="97">
        <v>58200</v>
      </c>
      <c r="D408" s="98">
        <v>77.599999999999994</v>
      </c>
      <c r="E408" s="98">
        <v>5.6</v>
      </c>
    </row>
    <row r="409" spans="1:5" x14ac:dyDescent="0.2">
      <c r="A409" s="2" t="s">
        <v>1015</v>
      </c>
      <c r="B409" s="97">
        <v>48300</v>
      </c>
      <c r="C409" s="97">
        <v>62800</v>
      </c>
      <c r="D409" s="98">
        <v>76.900000000000006</v>
      </c>
      <c r="E409" s="98">
        <v>5.9</v>
      </c>
    </row>
    <row r="410" spans="1:5" x14ac:dyDescent="0.2">
      <c r="A410" s="2" t="s">
        <v>1033</v>
      </c>
      <c r="B410" s="97">
        <v>57400</v>
      </c>
      <c r="C410" s="97">
        <v>72800</v>
      </c>
      <c r="D410" s="98">
        <v>78.8</v>
      </c>
      <c r="E410" s="98">
        <v>5.5</v>
      </c>
    </row>
    <row r="411" spans="1:5" x14ac:dyDescent="0.2">
      <c r="A411" s="2" t="s">
        <v>1089</v>
      </c>
      <c r="B411" s="97">
        <v>50800</v>
      </c>
      <c r="C411" s="97">
        <v>69400</v>
      </c>
      <c r="D411" s="98">
        <v>73.2</v>
      </c>
      <c r="E411" s="98">
        <v>5.8</v>
      </c>
    </row>
    <row r="412" spans="1:5" x14ac:dyDescent="0.2">
      <c r="A412" s="2" t="s">
        <v>621</v>
      </c>
      <c r="B412" s="97">
        <v>118300</v>
      </c>
      <c r="C412" s="97">
        <v>175500</v>
      </c>
      <c r="D412" s="98">
        <v>67.400000000000006</v>
      </c>
      <c r="E412" s="98">
        <v>4</v>
      </c>
    </row>
    <row r="413" spans="1:5" x14ac:dyDescent="0.2">
      <c r="A413" s="2" t="s">
        <v>646</v>
      </c>
      <c r="B413" s="97">
        <v>4000</v>
      </c>
      <c r="C413" s="97">
        <v>8100</v>
      </c>
      <c r="D413" s="98">
        <v>48.8</v>
      </c>
      <c r="E413" s="99" t="s">
        <v>461</v>
      </c>
    </row>
    <row r="414" spans="1:5" x14ac:dyDescent="0.2">
      <c r="A414" s="2" t="s">
        <v>754</v>
      </c>
      <c r="B414" s="97">
        <v>107500</v>
      </c>
      <c r="C414" s="97">
        <v>155700</v>
      </c>
      <c r="D414" s="98">
        <v>69</v>
      </c>
      <c r="E414" s="98">
        <v>3.7</v>
      </c>
    </row>
    <row r="415" spans="1:5" x14ac:dyDescent="0.2">
      <c r="A415" s="2" t="s">
        <v>759</v>
      </c>
      <c r="B415" s="97">
        <v>86300</v>
      </c>
      <c r="C415" s="97">
        <v>126000</v>
      </c>
      <c r="D415" s="98">
        <v>68.5</v>
      </c>
      <c r="E415" s="98">
        <v>3.6</v>
      </c>
    </row>
    <row r="416" spans="1:5" x14ac:dyDescent="0.2">
      <c r="A416" s="2" t="s">
        <v>763</v>
      </c>
      <c r="B416" s="97">
        <v>104100</v>
      </c>
      <c r="C416" s="97">
        <v>160800</v>
      </c>
      <c r="D416" s="98">
        <v>64.7</v>
      </c>
      <c r="E416" s="98">
        <v>4</v>
      </c>
    </row>
    <row r="417" spans="1:5" x14ac:dyDescent="0.2">
      <c r="A417" s="2" t="s">
        <v>798</v>
      </c>
      <c r="B417" s="97">
        <v>97600</v>
      </c>
      <c r="C417" s="97">
        <v>146500</v>
      </c>
      <c r="D417" s="98">
        <v>66.599999999999994</v>
      </c>
      <c r="E417" s="98">
        <v>3.7</v>
      </c>
    </row>
    <row r="418" spans="1:5" x14ac:dyDescent="0.2">
      <c r="A418" s="2" t="s">
        <v>800</v>
      </c>
      <c r="B418" s="97">
        <v>75700</v>
      </c>
      <c r="C418" s="97">
        <v>118800</v>
      </c>
      <c r="D418" s="98">
        <v>63.7</v>
      </c>
      <c r="E418" s="98">
        <v>4</v>
      </c>
    </row>
    <row r="419" spans="1:5" x14ac:dyDescent="0.2">
      <c r="A419" s="2" t="s">
        <v>813</v>
      </c>
      <c r="B419" s="97">
        <v>155700</v>
      </c>
      <c r="C419" s="97">
        <v>215000</v>
      </c>
      <c r="D419" s="98">
        <v>72.400000000000006</v>
      </c>
      <c r="E419" s="98">
        <v>3.8</v>
      </c>
    </row>
    <row r="420" spans="1:5" x14ac:dyDescent="0.2">
      <c r="A420" s="2" t="s">
        <v>823</v>
      </c>
      <c r="B420" s="97">
        <v>129400</v>
      </c>
      <c r="C420" s="97">
        <v>191100</v>
      </c>
      <c r="D420" s="98">
        <v>67.7</v>
      </c>
      <c r="E420" s="98">
        <v>4.2</v>
      </c>
    </row>
    <row r="421" spans="1:5" x14ac:dyDescent="0.2">
      <c r="A421" s="2" t="s">
        <v>868</v>
      </c>
      <c r="B421" s="97">
        <v>88000</v>
      </c>
      <c r="C421" s="97">
        <v>163900</v>
      </c>
      <c r="D421" s="98">
        <v>53.7</v>
      </c>
      <c r="E421" s="98">
        <v>3.7</v>
      </c>
    </row>
    <row r="422" spans="1:5" x14ac:dyDescent="0.2">
      <c r="A422" s="2" t="s">
        <v>1012</v>
      </c>
      <c r="B422" s="97">
        <v>147700</v>
      </c>
      <c r="C422" s="97">
        <v>215900</v>
      </c>
      <c r="D422" s="98">
        <v>68.400000000000006</v>
      </c>
      <c r="E422" s="98">
        <v>4</v>
      </c>
    </row>
    <row r="423" spans="1:5" x14ac:dyDescent="0.2">
      <c r="A423" s="2" t="s">
        <v>1069</v>
      </c>
      <c r="B423" s="97">
        <v>107500</v>
      </c>
      <c r="C423" s="97">
        <v>180100</v>
      </c>
      <c r="D423" s="98">
        <v>59.7</v>
      </c>
      <c r="E423" s="98">
        <v>3.7</v>
      </c>
    </row>
    <row r="424" spans="1:5" x14ac:dyDescent="0.2">
      <c r="A424" s="2" t="s">
        <v>1083</v>
      </c>
      <c r="B424" s="97">
        <v>159300</v>
      </c>
      <c r="C424" s="97">
        <v>215100</v>
      </c>
      <c r="D424" s="98">
        <v>74.099999999999994</v>
      </c>
      <c r="E424" s="98">
        <v>4</v>
      </c>
    </row>
    <row r="425" spans="1:5" x14ac:dyDescent="0.2">
      <c r="A425" s="2" t="s">
        <v>1109</v>
      </c>
      <c r="B425" s="97">
        <v>119800</v>
      </c>
      <c r="C425" s="97">
        <v>192000</v>
      </c>
      <c r="D425" s="98">
        <v>62.4</v>
      </c>
      <c r="E425" s="98">
        <v>4.2</v>
      </c>
    </row>
    <row r="426" spans="1:5" x14ac:dyDescent="0.2">
      <c r="A426" s="2" t="s">
        <v>559</v>
      </c>
      <c r="B426" s="97">
        <v>71500</v>
      </c>
      <c r="C426" s="97">
        <v>115200</v>
      </c>
      <c r="D426" s="98">
        <v>62.1</v>
      </c>
      <c r="E426" s="98">
        <v>3.9</v>
      </c>
    </row>
    <row r="427" spans="1:5" x14ac:dyDescent="0.2">
      <c r="A427" s="2" t="s">
        <v>561</v>
      </c>
      <c r="B427" s="97">
        <v>161700</v>
      </c>
      <c r="C427" s="97">
        <v>230500</v>
      </c>
      <c r="D427" s="98">
        <v>70.099999999999994</v>
      </c>
      <c r="E427" s="98">
        <v>3.8</v>
      </c>
    </row>
    <row r="428" spans="1:5" x14ac:dyDescent="0.2">
      <c r="A428" s="2" t="s">
        <v>573</v>
      </c>
      <c r="B428" s="97">
        <v>102900</v>
      </c>
      <c r="C428" s="97">
        <v>145900</v>
      </c>
      <c r="D428" s="98">
        <v>70.599999999999994</v>
      </c>
      <c r="E428" s="98">
        <v>3.7</v>
      </c>
    </row>
    <row r="429" spans="1:5" x14ac:dyDescent="0.2">
      <c r="A429" s="2" t="s">
        <v>596</v>
      </c>
      <c r="B429" s="97">
        <v>109900</v>
      </c>
      <c r="C429" s="97">
        <v>175300</v>
      </c>
      <c r="D429" s="98">
        <v>62.7</v>
      </c>
      <c r="E429" s="98">
        <v>4.5999999999999996</v>
      </c>
    </row>
    <row r="430" spans="1:5" x14ac:dyDescent="0.2">
      <c r="A430" s="2" t="s">
        <v>606</v>
      </c>
      <c r="B430" s="97">
        <v>148200</v>
      </c>
      <c r="C430" s="97">
        <v>202600</v>
      </c>
      <c r="D430" s="98">
        <v>73.099999999999994</v>
      </c>
      <c r="E430" s="98">
        <v>4.0999999999999996</v>
      </c>
    </row>
    <row r="431" spans="1:5" x14ac:dyDescent="0.2">
      <c r="A431" s="2" t="s">
        <v>664</v>
      </c>
      <c r="B431" s="97">
        <v>169700</v>
      </c>
      <c r="C431" s="97">
        <v>232500</v>
      </c>
      <c r="D431" s="98">
        <v>73</v>
      </c>
      <c r="E431" s="98">
        <v>4</v>
      </c>
    </row>
    <row r="432" spans="1:5" x14ac:dyDescent="0.2">
      <c r="A432" s="2" t="s">
        <v>689</v>
      </c>
      <c r="B432" s="97">
        <v>155700</v>
      </c>
      <c r="C432" s="97">
        <v>224300</v>
      </c>
      <c r="D432" s="98">
        <v>69.400000000000006</v>
      </c>
      <c r="E432" s="98">
        <v>4</v>
      </c>
    </row>
    <row r="433" spans="1:5" x14ac:dyDescent="0.2">
      <c r="A433" s="2" t="s">
        <v>720</v>
      </c>
      <c r="B433" s="97">
        <v>119700</v>
      </c>
      <c r="C433" s="97">
        <v>189300</v>
      </c>
      <c r="D433" s="98">
        <v>63.2</v>
      </c>
      <c r="E433" s="98">
        <v>3.6</v>
      </c>
    </row>
    <row r="434" spans="1:5" x14ac:dyDescent="0.2">
      <c r="A434" s="2" t="s">
        <v>749</v>
      </c>
      <c r="B434" s="97">
        <v>102800</v>
      </c>
      <c r="C434" s="97">
        <v>154200</v>
      </c>
      <c r="D434" s="98">
        <v>66.7</v>
      </c>
      <c r="E434" s="98">
        <v>3.6</v>
      </c>
    </row>
    <row r="435" spans="1:5" x14ac:dyDescent="0.2">
      <c r="A435" s="2" t="s">
        <v>767</v>
      </c>
      <c r="B435" s="97">
        <v>111500</v>
      </c>
      <c r="C435" s="97">
        <v>155900</v>
      </c>
      <c r="D435" s="98">
        <v>71.5</v>
      </c>
      <c r="E435" s="98">
        <v>3.9</v>
      </c>
    </row>
    <row r="436" spans="1:5" x14ac:dyDescent="0.2">
      <c r="A436" s="2" t="s">
        <v>774</v>
      </c>
      <c r="B436" s="97">
        <v>106800</v>
      </c>
      <c r="C436" s="97">
        <v>153400</v>
      </c>
      <c r="D436" s="98">
        <v>69.7</v>
      </c>
      <c r="E436" s="98">
        <v>4</v>
      </c>
    </row>
    <row r="437" spans="1:5" x14ac:dyDescent="0.2">
      <c r="A437" s="2" t="s">
        <v>783</v>
      </c>
      <c r="B437" s="97">
        <v>124000</v>
      </c>
      <c r="C437" s="97">
        <v>177900</v>
      </c>
      <c r="D437" s="98">
        <v>69.7</v>
      </c>
      <c r="E437" s="98">
        <v>3.9</v>
      </c>
    </row>
    <row r="438" spans="1:5" x14ac:dyDescent="0.2">
      <c r="A438" s="2" t="s">
        <v>787</v>
      </c>
      <c r="B438" s="97">
        <v>124700</v>
      </c>
      <c r="C438" s="97">
        <v>168300</v>
      </c>
      <c r="D438" s="98">
        <v>74.099999999999994</v>
      </c>
      <c r="E438" s="98">
        <v>3.5</v>
      </c>
    </row>
    <row r="439" spans="1:5" x14ac:dyDescent="0.2">
      <c r="A439" s="2" t="s">
        <v>807</v>
      </c>
      <c r="B439" s="97">
        <v>85900</v>
      </c>
      <c r="C439" s="97">
        <v>120600</v>
      </c>
      <c r="D439" s="98">
        <v>71.3</v>
      </c>
      <c r="E439" s="98">
        <v>3.9</v>
      </c>
    </row>
    <row r="440" spans="1:5" x14ac:dyDescent="0.2">
      <c r="A440" s="2" t="s">
        <v>845</v>
      </c>
      <c r="B440" s="97">
        <v>105700</v>
      </c>
      <c r="C440" s="97">
        <v>148500</v>
      </c>
      <c r="D440" s="98">
        <v>71.2</v>
      </c>
      <c r="E440" s="98">
        <v>3.5</v>
      </c>
    </row>
    <row r="441" spans="1:5" x14ac:dyDescent="0.2">
      <c r="A441" s="2" t="s">
        <v>932</v>
      </c>
      <c r="B441" s="97">
        <v>119000</v>
      </c>
      <c r="C441" s="97">
        <v>182600</v>
      </c>
      <c r="D441" s="98">
        <v>65.099999999999994</v>
      </c>
      <c r="E441" s="98">
        <v>3.7</v>
      </c>
    </row>
    <row r="442" spans="1:5" x14ac:dyDescent="0.2">
      <c r="A442" s="2" t="s">
        <v>943</v>
      </c>
      <c r="B442" s="97">
        <v>96700</v>
      </c>
      <c r="C442" s="97">
        <v>127800</v>
      </c>
      <c r="D442" s="98">
        <v>75.7</v>
      </c>
      <c r="E442" s="98">
        <v>3.7</v>
      </c>
    </row>
    <row r="443" spans="1:5" x14ac:dyDescent="0.2">
      <c r="A443" s="2" t="s">
        <v>1039</v>
      </c>
      <c r="B443" s="97">
        <v>100200</v>
      </c>
      <c r="C443" s="97">
        <v>129900</v>
      </c>
      <c r="D443" s="98">
        <v>77.2</v>
      </c>
      <c r="E443" s="98">
        <v>3.5</v>
      </c>
    </row>
    <row r="444" spans="1:5" x14ac:dyDescent="0.2">
      <c r="A444" s="2" t="s">
        <v>1081</v>
      </c>
      <c r="B444" s="97">
        <v>104600</v>
      </c>
      <c r="C444" s="97">
        <v>155200</v>
      </c>
      <c r="D444" s="98">
        <v>67.400000000000006</v>
      </c>
      <c r="E444" s="98">
        <v>3.8</v>
      </c>
    </row>
    <row r="445" spans="1:5" x14ac:dyDescent="0.2">
      <c r="A445" s="2" t="s">
        <v>590</v>
      </c>
      <c r="B445" s="97">
        <v>62300</v>
      </c>
      <c r="C445" s="97">
        <v>76900</v>
      </c>
      <c r="D445" s="98">
        <v>81</v>
      </c>
      <c r="E445" s="98">
        <v>2.7</v>
      </c>
    </row>
    <row r="446" spans="1:5" x14ac:dyDescent="0.2">
      <c r="A446" s="2" t="s">
        <v>601</v>
      </c>
      <c r="B446" s="97">
        <v>124300</v>
      </c>
      <c r="C446" s="97">
        <v>178000</v>
      </c>
      <c r="D446" s="98">
        <v>69.8</v>
      </c>
      <c r="E446" s="98">
        <v>2.9</v>
      </c>
    </row>
    <row r="447" spans="1:5" x14ac:dyDescent="0.2">
      <c r="A447" s="2" t="s">
        <v>794</v>
      </c>
      <c r="B447" s="97">
        <v>51200</v>
      </c>
      <c r="C447" s="97">
        <v>80300</v>
      </c>
      <c r="D447" s="98">
        <v>63.8</v>
      </c>
      <c r="E447" s="98">
        <v>3</v>
      </c>
    </row>
    <row r="448" spans="1:5" x14ac:dyDescent="0.2">
      <c r="A448" s="2" t="s">
        <v>839</v>
      </c>
      <c r="B448" s="97">
        <v>116400</v>
      </c>
      <c r="C448" s="97">
        <v>168100</v>
      </c>
      <c r="D448" s="98">
        <v>69.3</v>
      </c>
      <c r="E448" s="98">
        <v>3.4</v>
      </c>
    </row>
    <row r="449" spans="1:5" x14ac:dyDescent="0.2">
      <c r="A449" s="2" t="s">
        <v>854</v>
      </c>
      <c r="B449" s="97">
        <v>118500</v>
      </c>
      <c r="C449" s="97">
        <v>162400</v>
      </c>
      <c r="D449" s="98">
        <v>73</v>
      </c>
      <c r="E449" s="98">
        <v>2.9</v>
      </c>
    </row>
    <row r="450" spans="1:5" x14ac:dyDescent="0.2">
      <c r="A450" s="2" t="s">
        <v>924</v>
      </c>
      <c r="B450" s="97">
        <v>97600</v>
      </c>
      <c r="C450" s="97">
        <v>140600</v>
      </c>
      <c r="D450" s="98">
        <v>69.400000000000006</v>
      </c>
      <c r="E450" s="98">
        <v>3</v>
      </c>
    </row>
    <row r="451" spans="1:5" x14ac:dyDescent="0.2">
      <c r="A451" s="2" t="s">
        <v>930</v>
      </c>
      <c r="B451" s="97">
        <v>79000</v>
      </c>
      <c r="C451" s="97">
        <v>108900</v>
      </c>
      <c r="D451" s="98">
        <v>72.5</v>
      </c>
      <c r="E451" s="98">
        <v>2.9</v>
      </c>
    </row>
    <row r="452" spans="1:5" x14ac:dyDescent="0.2">
      <c r="A452" s="2" t="s">
        <v>980</v>
      </c>
      <c r="B452" s="97">
        <v>60900</v>
      </c>
      <c r="C452" s="97">
        <v>88300</v>
      </c>
      <c r="D452" s="98">
        <v>68.900000000000006</v>
      </c>
      <c r="E452" s="98">
        <v>2.8</v>
      </c>
    </row>
    <row r="453" spans="1:5" x14ac:dyDescent="0.2">
      <c r="A453" s="2" t="s">
        <v>1008</v>
      </c>
      <c r="B453" s="97">
        <v>115000</v>
      </c>
      <c r="C453" s="97">
        <v>167700</v>
      </c>
      <c r="D453" s="98">
        <v>68.599999999999994</v>
      </c>
      <c r="E453" s="98">
        <v>2.9</v>
      </c>
    </row>
    <row r="454" spans="1:5" x14ac:dyDescent="0.2">
      <c r="A454" s="2" t="s">
        <v>1095</v>
      </c>
      <c r="B454" s="97">
        <v>78100</v>
      </c>
      <c r="C454" s="97">
        <v>98300</v>
      </c>
      <c r="D454" s="98">
        <v>79.400000000000006</v>
      </c>
      <c r="E454" s="98">
        <v>2.6</v>
      </c>
    </row>
    <row r="455" spans="1:5" x14ac:dyDescent="0.2">
      <c r="A455" s="2" t="s">
        <v>1117</v>
      </c>
      <c r="B455" s="97">
        <v>68800</v>
      </c>
      <c r="C455" s="97">
        <v>92600</v>
      </c>
      <c r="D455" s="98">
        <v>74.2</v>
      </c>
      <c r="E455" s="98">
        <v>2.9</v>
      </c>
    </row>
    <row r="456" spans="1:5" x14ac:dyDescent="0.2">
      <c r="A456" s="2" t="s">
        <v>1122</v>
      </c>
      <c r="B456" s="97">
        <v>85600</v>
      </c>
      <c r="C456" s="97">
        <v>108200</v>
      </c>
      <c r="D456" s="98">
        <v>79.099999999999994</v>
      </c>
      <c r="E456" s="98">
        <v>2.8</v>
      </c>
    </row>
    <row r="457" spans="1:5" x14ac:dyDescent="0.2">
      <c r="A457" s="2" t="s">
        <v>556</v>
      </c>
      <c r="B457" s="97">
        <v>84700</v>
      </c>
      <c r="C457" s="97">
        <v>109100</v>
      </c>
      <c r="D457" s="98">
        <v>77.599999999999994</v>
      </c>
      <c r="E457" s="98">
        <v>4.7</v>
      </c>
    </row>
    <row r="458" spans="1:5" x14ac:dyDescent="0.2">
      <c r="A458" s="2" t="s">
        <v>642</v>
      </c>
      <c r="B458" s="97">
        <v>40900</v>
      </c>
      <c r="C458" s="97">
        <v>55500</v>
      </c>
      <c r="D458" s="98">
        <v>73.7</v>
      </c>
      <c r="E458" s="98">
        <v>6</v>
      </c>
    </row>
    <row r="459" spans="1:5" x14ac:dyDescent="0.2">
      <c r="A459" s="2" t="s">
        <v>986</v>
      </c>
      <c r="B459" s="97">
        <v>29100</v>
      </c>
      <c r="C459" s="97">
        <v>40500</v>
      </c>
      <c r="D459" s="98">
        <v>72</v>
      </c>
      <c r="E459" s="98">
        <v>9.9</v>
      </c>
    </row>
    <row r="460" spans="1:5" x14ac:dyDescent="0.2">
      <c r="A460" s="2" t="s">
        <v>1131</v>
      </c>
      <c r="B460" s="97">
        <v>79300</v>
      </c>
      <c r="C460" s="97">
        <v>103300</v>
      </c>
      <c r="D460" s="98">
        <v>76.8</v>
      </c>
      <c r="E460" s="98">
        <v>4.9000000000000004</v>
      </c>
    </row>
    <row r="461" spans="1:5" x14ac:dyDescent="0.2">
      <c r="A461" s="2" t="s">
        <v>711</v>
      </c>
      <c r="B461" s="97">
        <v>47600</v>
      </c>
      <c r="C461" s="97">
        <v>58400</v>
      </c>
      <c r="D461" s="98">
        <v>81.599999999999994</v>
      </c>
      <c r="E461" s="98">
        <v>6.2</v>
      </c>
    </row>
    <row r="462" spans="1:5" x14ac:dyDescent="0.2">
      <c r="A462" s="2" t="s">
        <v>771</v>
      </c>
      <c r="B462" s="97">
        <v>36300</v>
      </c>
      <c r="C462" s="97">
        <v>54700</v>
      </c>
      <c r="D462" s="98">
        <v>66.5</v>
      </c>
      <c r="E462" s="98">
        <v>7.6</v>
      </c>
    </row>
    <row r="463" spans="1:5" x14ac:dyDescent="0.2">
      <c r="A463" s="2" t="s">
        <v>821</v>
      </c>
      <c r="B463" s="97">
        <v>43700</v>
      </c>
      <c r="C463" s="97">
        <v>57100</v>
      </c>
      <c r="D463" s="98">
        <v>76.599999999999994</v>
      </c>
      <c r="E463" s="98">
        <v>6.2</v>
      </c>
    </row>
    <row r="464" spans="1:5" x14ac:dyDescent="0.2">
      <c r="A464" s="2" t="s">
        <v>949</v>
      </c>
      <c r="B464" s="97">
        <v>34400</v>
      </c>
      <c r="C464" s="97">
        <v>47500</v>
      </c>
      <c r="D464" s="98">
        <v>72.3</v>
      </c>
      <c r="E464" s="98">
        <v>7.1</v>
      </c>
    </row>
    <row r="465" spans="1:5" x14ac:dyDescent="0.2">
      <c r="A465" s="2" t="s">
        <v>1091</v>
      </c>
      <c r="B465" s="97">
        <v>59400</v>
      </c>
      <c r="C465" s="97">
        <v>82600</v>
      </c>
      <c r="D465" s="98">
        <v>72</v>
      </c>
      <c r="E465" s="98">
        <v>5.2</v>
      </c>
    </row>
    <row r="466" spans="1:5" x14ac:dyDescent="0.2">
      <c r="A466" s="2" t="s">
        <v>566</v>
      </c>
      <c r="B466" s="97">
        <v>83600</v>
      </c>
      <c r="C466" s="97">
        <v>110700</v>
      </c>
      <c r="D466" s="98">
        <v>75.5</v>
      </c>
      <c r="E466" s="98">
        <v>5</v>
      </c>
    </row>
    <row r="467" spans="1:5" x14ac:dyDescent="0.2">
      <c r="A467" s="2" t="s">
        <v>698</v>
      </c>
      <c r="B467" s="97">
        <v>51400</v>
      </c>
      <c r="C467" s="97">
        <v>68000</v>
      </c>
      <c r="D467" s="98">
        <v>75.599999999999994</v>
      </c>
      <c r="E467" s="98">
        <v>5.8</v>
      </c>
    </row>
    <row r="468" spans="1:5" x14ac:dyDescent="0.2">
      <c r="A468" s="2" t="s">
        <v>712</v>
      </c>
      <c r="B468" s="97">
        <v>59700</v>
      </c>
      <c r="C468" s="97">
        <v>77800</v>
      </c>
      <c r="D468" s="98">
        <v>76.7</v>
      </c>
      <c r="E468" s="98">
        <v>5.5</v>
      </c>
    </row>
    <row r="469" spans="1:5" x14ac:dyDescent="0.2">
      <c r="A469" s="2" t="s">
        <v>728</v>
      </c>
      <c r="B469" s="97">
        <v>54800</v>
      </c>
      <c r="C469" s="97">
        <v>70500</v>
      </c>
      <c r="D469" s="98">
        <v>77.7</v>
      </c>
      <c r="E469" s="98">
        <v>6.4</v>
      </c>
    </row>
    <row r="470" spans="1:5" x14ac:dyDescent="0.2">
      <c r="A470" s="2" t="s">
        <v>744</v>
      </c>
      <c r="B470" s="97">
        <v>35200</v>
      </c>
      <c r="C470" s="97">
        <v>49400</v>
      </c>
      <c r="D470" s="98">
        <v>71.099999999999994</v>
      </c>
      <c r="E470" s="98">
        <v>8.3000000000000007</v>
      </c>
    </row>
    <row r="471" spans="1:5" x14ac:dyDescent="0.2">
      <c r="A471" s="2" t="s">
        <v>768</v>
      </c>
      <c r="B471" s="97">
        <v>42600</v>
      </c>
      <c r="C471" s="97">
        <v>57900</v>
      </c>
      <c r="D471" s="98">
        <v>73.599999999999994</v>
      </c>
      <c r="E471" s="98">
        <v>6.7</v>
      </c>
    </row>
    <row r="472" spans="1:5" x14ac:dyDescent="0.2">
      <c r="A472" s="2" t="s">
        <v>772</v>
      </c>
      <c r="B472" s="97">
        <v>52700</v>
      </c>
      <c r="C472" s="97">
        <v>70000</v>
      </c>
      <c r="D472" s="98">
        <v>75.3</v>
      </c>
      <c r="E472" s="98">
        <v>6.7</v>
      </c>
    </row>
    <row r="473" spans="1:5" x14ac:dyDescent="0.2">
      <c r="A473" s="2" t="s">
        <v>862</v>
      </c>
      <c r="B473" s="97">
        <v>78400</v>
      </c>
      <c r="C473" s="97">
        <v>101700</v>
      </c>
      <c r="D473" s="98">
        <v>77.099999999999994</v>
      </c>
      <c r="E473" s="98">
        <v>5</v>
      </c>
    </row>
    <row r="474" spans="1:5" x14ac:dyDescent="0.2">
      <c r="A474" s="2" t="s">
        <v>955</v>
      </c>
      <c r="B474" s="97">
        <v>45300</v>
      </c>
      <c r="C474" s="97">
        <v>60000</v>
      </c>
      <c r="D474" s="98">
        <v>75.5</v>
      </c>
      <c r="E474" s="98">
        <v>6.8</v>
      </c>
    </row>
    <row r="475" spans="1:5" x14ac:dyDescent="0.2">
      <c r="A475" s="2" t="s">
        <v>1054</v>
      </c>
      <c r="B475" s="97">
        <v>58600</v>
      </c>
      <c r="C475" s="97">
        <v>72000</v>
      </c>
      <c r="D475" s="98">
        <v>81.400000000000006</v>
      </c>
      <c r="E475" s="98">
        <v>5.3</v>
      </c>
    </row>
    <row r="476" spans="1:5" x14ac:dyDescent="0.2">
      <c r="A476" s="2" t="s">
        <v>1115</v>
      </c>
      <c r="B476" s="97">
        <v>54800</v>
      </c>
      <c r="C476" s="97">
        <v>70600</v>
      </c>
      <c r="D476" s="98">
        <v>77.599999999999994</v>
      </c>
      <c r="E476" s="98">
        <v>6.6</v>
      </c>
    </row>
    <row r="477" spans="1:5" x14ac:dyDescent="0.2">
      <c r="A477" s="2" t="s">
        <v>555</v>
      </c>
      <c r="B477" s="97">
        <v>53000</v>
      </c>
      <c r="C477" s="97">
        <v>70300</v>
      </c>
      <c r="D477" s="98">
        <v>75.3</v>
      </c>
      <c r="E477" s="98">
        <v>5.8</v>
      </c>
    </row>
    <row r="478" spans="1:5" x14ac:dyDescent="0.2">
      <c r="A478" s="2" t="s">
        <v>623</v>
      </c>
      <c r="B478" s="97">
        <v>64700</v>
      </c>
      <c r="C478" s="97">
        <v>98300</v>
      </c>
      <c r="D478" s="98">
        <v>65.8</v>
      </c>
      <c r="E478" s="98">
        <v>6.4</v>
      </c>
    </row>
    <row r="479" spans="1:5" x14ac:dyDescent="0.2">
      <c r="A479" s="2" t="s">
        <v>669</v>
      </c>
      <c r="B479" s="97">
        <v>42900</v>
      </c>
      <c r="C479" s="97">
        <v>63300</v>
      </c>
      <c r="D479" s="98">
        <v>67.8</v>
      </c>
      <c r="E479" s="98">
        <v>9.1999999999999993</v>
      </c>
    </row>
    <row r="480" spans="1:5" x14ac:dyDescent="0.2">
      <c r="A480" s="2" t="s">
        <v>681</v>
      </c>
      <c r="B480" s="97">
        <v>44200</v>
      </c>
      <c r="C480" s="97">
        <v>63300</v>
      </c>
      <c r="D480" s="98">
        <v>69.8</v>
      </c>
      <c r="E480" s="98">
        <v>6.7</v>
      </c>
    </row>
    <row r="481" spans="1:5" x14ac:dyDescent="0.2">
      <c r="A481" s="2" t="s">
        <v>745</v>
      </c>
      <c r="B481" s="97">
        <v>49200</v>
      </c>
      <c r="C481" s="97">
        <v>62400</v>
      </c>
      <c r="D481" s="98">
        <v>78.7</v>
      </c>
      <c r="E481" s="98">
        <v>7.1</v>
      </c>
    </row>
    <row r="482" spans="1:5" x14ac:dyDescent="0.2">
      <c r="A482" s="2" t="s">
        <v>832</v>
      </c>
      <c r="B482" s="97">
        <v>78400</v>
      </c>
      <c r="C482" s="97">
        <v>93300</v>
      </c>
      <c r="D482" s="98">
        <v>84</v>
      </c>
      <c r="E482" s="98">
        <v>4.9000000000000004</v>
      </c>
    </row>
    <row r="483" spans="1:5" x14ac:dyDescent="0.2">
      <c r="A483" s="2" t="s">
        <v>971</v>
      </c>
      <c r="B483" s="97">
        <v>50300</v>
      </c>
      <c r="C483" s="97">
        <v>72200</v>
      </c>
      <c r="D483" s="98">
        <v>69.7</v>
      </c>
      <c r="E483" s="98">
        <v>7.3</v>
      </c>
    </row>
    <row r="484" spans="1:5" x14ac:dyDescent="0.2">
      <c r="A484" s="2" t="s">
        <v>974</v>
      </c>
      <c r="B484" s="97">
        <v>43000</v>
      </c>
      <c r="C484" s="97">
        <v>58600</v>
      </c>
      <c r="D484" s="98">
        <v>73.5</v>
      </c>
      <c r="E484" s="98">
        <v>6.7</v>
      </c>
    </row>
    <row r="485" spans="1:5" x14ac:dyDescent="0.2">
      <c r="A485" s="2" t="s">
        <v>1040</v>
      </c>
      <c r="B485" s="97">
        <v>58700</v>
      </c>
      <c r="C485" s="97">
        <v>81000</v>
      </c>
      <c r="D485" s="98">
        <v>72.400000000000006</v>
      </c>
      <c r="E485" s="98">
        <v>5.8</v>
      </c>
    </row>
    <row r="486" spans="1:5" x14ac:dyDescent="0.2">
      <c r="A486" s="2" t="s">
        <v>1056</v>
      </c>
      <c r="B486" s="97">
        <v>50500</v>
      </c>
      <c r="C486" s="97">
        <v>75200</v>
      </c>
      <c r="D486" s="98">
        <v>67.099999999999994</v>
      </c>
      <c r="E486" s="98">
        <v>6.4</v>
      </c>
    </row>
    <row r="487" spans="1:5" x14ac:dyDescent="0.2">
      <c r="A487" s="2" t="s">
        <v>1062</v>
      </c>
      <c r="B487" s="97">
        <v>54800</v>
      </c>
      <c r="C487" s="97">
        <v>75500</v>
      </c>
      <c r="D487" s="98">
        <v>72.599999999999994</v>
      </c>
      <c r="E487" s="98">
        <v>7.2</v>
      </c>
    </row>
    <row r="488" spans="1:5" x14ac:dyDescent="0.2">
      <c r="A488" s="2" t="s">
        <v>1072</v>
      </c>
      <c r="B488" s="97">
        <v>49600</v>
      </c>
      <c r="C488" s="97">
        <v>65900</v>
      </c>
      <c r="D488" s="98">
        <v>75.2</v>
      </c>
      <c r="E488" s="98">
        <v>5.9</v>
      </c>
    </row>
    <row r="489" spans="1:5" x14ac:dyDescent="0.2">
      <c r="A489" s="2" t="s">
        <v>637</v>
      </c>
      <c r="B489" s="97">
        <v>68700</v>
      </c>
      <c r="C489" s="97">
        <v>88100</v>
      </c>
      <c r="D489" s="98">
        <v>78</v>
      </c>
      <c r="E489" s="98">
        <v>5.5</v>
      </c>
    </row>
    <row r="490" spans="1:5" x14ac:dyDescent="0.2">
      <c r="A490" s="2" t="s">
        <v>910</v>
      </c>
      <c r="B490" s="97">
        <v>78200</v>
      </c>
      <c r="C490" s="97">
        <v>106900</v>
      </c>
      <c r="D490" s="98">
        <v>73.2</v>
      </c>
      <c r="E490" s="98">
        <v>6.3</v>
      </c>
    </row>
    <row r="491" spans="1:5" x14ac:dyDescent="0.2">
      <c r="A491" s="2" t="s">
        <v>1000</v>
      </c>
      <c r="B491" s="97">
        <v>62700</v>
      </c>
      <c r="C491" s="97">
        <v>79700</v>
      </c>
      <c r="D491" s="98">
        <v>78.7</v>
      </c>
      <c r="E491" s="98">
        <v>5.4</v>
      </c>
    </row>
    <row r="492" spans="1:5" x14ac:dyDescent="0.2">
      <c r="A492" s="2" t="s">
        <v>1074</v>
      </c>
      <c r="B492" s="97">
        <v>56600</v>
      </c>
      <c r="C492" s="97">
        <v>73400</v>
      </c>
      <c r="D492" s="98">
        <v>77.2</v>
      </c>
      <c r="E492" s="98">
        <v>6</v>
      </c>
    </row>
    <row r="493" spans="1:5" x14ac:dyDescent="0.2">
      <c r="A493" s="2" t="s">
        <v>1105</v>
      </c>
      <c r="B493" s="97">
        <v>51500</v>
      </c>
      <c r="C493" s="97">
        <v>65100</v>
      </c>
      <c r="D493" s="98">
        <v>79.099999999999994</v>
      </c>
      <c r="E493" s="98">
        <v>6</v>
      </c>
    </row>
    <row r="494" spans="1:5" x14ac:dyDescent="0.2">
      <c r="A494" s="2" t="s">
        <v>718</v>
      </c>
      <c r="B494" s="97">
        <v>62000</v>
      </c>
      <c r="C494" s="97">
        <v>83400</v>
      </c>
      <c r="D494" s="98">
        <v>74.3</v>
      </c>
      <c r="E494" s="98">
        <v>5.6</v>
      </c>
    </row>
    <row r="495" spans="1:5" x14ac:dyDescent="0.2">
      <c r="A495" s="2" t="s">
        <v>722</v>
      </c>
      <c r="B495" s="97">
        <v>36300</v>
      </c>
      <c r="C495" s="97">
        <v>44400</v>
      </c>
      <c r="D495" s="98">
        <v>81.8</v>
      </c>
      <c r="E495" s="98">
        <v>7.4</v>
      </c>
    </row>
    <row r="496" spans="1:5" x14ac:dyDescent="0.2">
      <c r="A496" s="2" t="s">
        <v>750</v>
      </c>
      <c r="B496" s="97">
        <v>70000</v>
      </c>
      <c r="C496" s="97">
        <v>88100</v>
      </c>
      <c r="D496" s="98">
        <v>79.5</v>
      </c>
      <c r="E496" s="98">
        <v>5.5</v>
      </c>
    </row>
    <row r="497" spans="1:5" x14ac:dyDescent="0.2">
      <c r="A497" s="2" t="s">
        <v>855</v>
      </c>
      <c r="B497" s="97">
        <v>37600</v>
      </c>
      <c r="C497" s="97">
        <v>50200</v>
      </c>
      <c r="D497" s="98">
        <v>74.900000000000006</v>
      </c>
      <c r="E497" s="98">
        <v>7.1</v>
      </c>
    </row>
    <row r="498" spans="1:5" x14ac:dyDescent="0.2">
      <c r="A498" s="2" t="s">
        <v>936</v>
      </c>
      <c r="B498" s="97">
        <v>69600</v>
      </c>
      <c r="C498" s="97">
        <v>87400</v>
      </c>
      <c r="D498" s="98">
        <v>79.599999999999994</v>
      </c>
      <c r="E498" s="98">
        <v>6.1</v>
      </c>
    </row>
    <row r="499" spans="1:5" x14ac:dyDescent="0.2">
      <c r="A499" s="2" t="s">
        <v>953</v>
      </c>
      <c r="B499" s="97">
        <v>44100</v>
      </c>
      <c r="C499" s="97">
        <v>58800</v>
      </c>
      <c r="D499" s="98">
        <v>75</v>
      </c>
      <c r="E499" s="98">
        <v>7.7</v>
      </c>
    </row>
    <row r="500" spans="1:5" x14ac:dyDescent="0.2">
      <c r="A500" s="2" t="s">
        <v>1013</v>
      </c>
      <c r="B500" s="97">
        <v>45000</v>
      </c>
      <c r="C500" s="97">
        <v>61000</v>
      </c>
      <c r="D500" s="98">
        <v>73.8</v>
      </c>
      <c r="E500" s="98">
        <v>6.7</v>
      </c>
    </row>
    <row r="501" spans="1:5" x14ac:dyDescent="0.2">
      <c r="A501" s="2" t="s">
        <v>1037</v>
      </c>
      <c r="B501" s="97">
        <v>40000</v>
      </c>
      <c r="C501" s="97">
        <v>53100</v>
      </c>
      <c r="D501" s="98">
        <v>75.400000000000006</v>
      </c>
      <c r="E501" s="98">
        <v>7.2</v>
      </c>
    </row>
    <row r="502" spans="1:5" x14ac:dyDescent="0.2">
      <c r="A502" s="2" t="s">
        <v>1048</v>
      </c>
      <c r="B502" s="97">
        <v>38600</v>
      </c>
      <c r="C502" s="97">
        <v>49400</v>
      </c>
      <c r="D502" s="98">
        <v>78.3</v>
      </c>
      <c r="E502" s="98">
        <v>6.9</v>
      </c>
    </row>
    <row r="503" spans="1:5" x14ac:dyDescent="0.2">
      <c r="A503" s="2" t="s">
        <v>1090</v>
      </c>
      <c r="B503" s="97">
        <v>58500</v>
      </c>
      <c r="C503" s="97">
        <v>73600</v>
      </c>
      <c r="D503" s="98">
        <v>79.5</v>
      </c>
      <c r="E503" s="98">
        <v>6.1</v>
      </c>
    </row>
    <row r="504" spans="1:5" x14ac:dyDescent="0.2">
      <c r="A504" s="2" t="s">
        <v>1120</v>
      </c>
      <c r="B504" s="97">
        <v>44900</v>
      </c>
      <c r="C504" s="97">
        <v>61000</v>
      </c>
      <c r="D504" s="98">
        <v>73.5</v>
      </c>
      <c r="E504" s="98">
        <v>7.1</v>
      </c>
    </row>
    <row r="505" spans="1:5" x14ac:dyDescent="0.2">
      <c r="A505" s="2" t="s">
        <v>544</v>
      </c>
      <c r="B505" s="97">
        <v>29200</v>
      </c>
      <c r="C505" s="97">
        <v>38100</v>
      </c>
      <c r="D505" s="98">
        <v>76.599999999999994</v>
      </c>
      <c r="E505" s="98">
        <v>8.5</v>
      </c>
    </row>
    <row r="506" spans="1:5" x14ac:dyDescent="0.2">
      <c r="A506" s="2" t="s">
        <v>553</v>
      </c>
      <c r="B506" s="97">
        <v>61400</v>
      </c>
      <c r="C506" s="97">
        <v>84800</v>
      </c>
      <c r="D506" s="98">
        <v>72.400000000000006</v>
      </c>
      <c r="E506" s="98">
        <v>6.4</v>
      </c>
    </row>
    <row r="507" spans="1:5" x14ac:dyDescent="0.2">
      <c r="A507" s="2" t="s">
        <v>641</v>
      </c>
      <c r="B507" s="97">
        <v>50100</v>
      </c>
      <c r="C507" s="97">
        <v>66100</v>
      </c>
      <c r="D507" s="98">
        <v>75.8</v>
      </c>
      <c r="E507" s="98">
        <v>6.3</v>
      </c>
    </row>
    <row r="508" spans="1:5" x14ac:dyDescent="0.2">
      <c r="A508" s="2" t="s">
        <v>662</v>
      </c>
      <c r="B508" s="97">
        <v>57000</v>
      </c>
      <c r="C508" s="97">
        <v>71500</v>
      </c>
      <c r="D508" s="98">
        <v>79.7</v>
      </c>
      <c r="E508" s="98">
        <v>6.5</v>
      </c>
    </row>
    <row r="509" spans="1:5" x14ac:dyDescent="0.2">
      <c r="A509" s="2" t="s">
        <v>785</v>
      </c>
      <c r="B509" s="97">
        <v>63800</v>
      </c>
      <c r="C509" s="97">
        <v>80700</v>
      </c>
      <c r="D509" s="98">
        <v>79</v>
      </c>
      <c r="E509" s="98">
        <v>5.3</v>
      </c>
    </row>
    <row r="510" spans="1:5" x14ac:dyDescent="0.2">
      <c r="A510" s="2" t="s">
        <v>848</v>
      </c>
      <c r="B510" s="97">
        <v>63400</v>
      </c>
      <c r="C510" s="97">
        <v>79300</v>
      </c>
      <c r="D510" s="98">
        <v>79.900000000000006</v>
      </c>
      <c r="E510" s="98">
        <v>5.4</v>
      </c>
    </row>
    <row r="511" spans="1:5" x14ac:dyDescent="0.2">
      <c r="A511" s="2" t="s">
        <v>1127</v>
      </c>
      <c r="B511" s="97">
        <v>49600</v>
      </c>
      <c r="C511" s="97">
        <v>62800</v>
      </c>
      <c r="D511" s="98">
        <v>79</v>
      </c>
      <c r="E511" s="98">
        <v>6.4</v>
      </c>
    </row>
    <row r="512" spans="1:5" x14ac:dyDescent="0.2">
      <c r="A512" s="2" t="s">
        <v>569</v>
      </c>
      <c r="B512" s="97">
        <v>81200</v>
      </c>
      <c r="C512" s="97">
        <v>116700</v>
      </c>
      <c r="D512" s="98">
        <v>69.599999999999994</v>
      </c>
      <c r="E512" s="98">
        <v>3.1</v>
      </c>
    </row>
    <row r="513" spans="1:5" x14ac:dyDescent="0.2">
      <c r="A513" s="2" t="s">
        <v>588</v>
      </c>
      <c r="B513" s="97">
        <v>74400</v>
      </c>
      <c r="C513" s="97">
        <v>105200</v>
      </c>
      <c r="D513" s="98">
        <v>70.7</v>
      </c>
      <c r="E513" s="98">
        <v>2.8</v>
      </c>
    </row>
    <row r="514" spans="1:5" x14ac:dyDescent="0.2">
      <c r="A514" s="2" t="s">
        <v>603</v>
      </c>
      <c r="B514" s="97">
        <v>231100</v>
      </c>
      <c r="C514" s="97">
        <v>309000</v>
      </c>
      <c r="D514" s="98">
        <v>74.8</v>
      </c>
      <c r="E514" s="98">
        <v>2.7</v>
      </c>
    </row>
    <row r="515" spans="1:5" x14ac:dyDescent="0.2">
      <c r="A515" s="2" t="s">
        <v>655</v>
      </c>
      <c r="B515" s="97">
        <v>225900</v>
      </c>
      <c r="C515" s="97">
        <v>325000</v>
      </c>
      <c r="D515" s="98">
        <v>69.5</v>
      </c>
      <c r="E515" s="98">
        <v>3</v>
      </c>
    </row>
    <row r="516" spans="1:5" x14ac:dyDescent="0.2">
      <c r="A516" s="2" t="s">
        <v>796</v>
      </c>
      <c r="B516" s="99" t="s">
        <v>458</v>
      </c>
      <c r="C516" s="99" t="s">
        <v>458</v>
      </c>
      <c r="D516" s="99" t="s">
        <v>458</v>
      </c>
      <c r="E516" s="99" t="s">
        <v>458</v>
      </c>
    </row>
    <row r="517" spans="1:5" x14ac:dyDescent="0.2">
      <c r="A517" s="2" t="s">
        <v>888</v>
      </c>
      <c r="B517" s="97">
        <v>100000</v>
      </c>
      <c r="C517" s="97">
        <v>128800</v>
      </c>
      <c r="D517" s="98">
        <v>77.599999999999994</v>
      </c>
      <c r="E517" s="98">
        <v>2.7</v>
      </c>
    </row>
    <row r="518" spans="1:5" x14ac:dyDescent="0.2">
      <c r="A518" s="2" t="s">
        <v>920</v>
      </c>
      <c r="B518" s="97">
        <v>119600</v>
      </c>
      <c r="C518" s="97">
        <v>170800</v>
      </c>
      <c r="D518" s="98">
        <v>70</v>
      </c>
      <c r="E518" s="98">
        <v>3</v>
      </c>
    </row>
    <row r="519" spans="1:5" x14ac:dyDescent="0.2">
      <c r="A519" s="2" t="s">
        <v>922</v>
      </c>
      <c r="B519" s="97">
        <v>64800</v>
      </c>
      <c r="C519" s="97">
        <v>86300</v>
      </c>
      <c r="D519" s="98">
        <v>75.099999999999994</v>
      </c>
      <c r="E519" s="98">
        <v>2.7</v>
      </c>
    </row>
    <row r="520" spans="1:5" x14ac:dyDescent="0.2">
      <c r="A520" s="2" t="s">
        <v>991</v>
      </c>
      <c r="B520" s="97">
        <v>136000</v>
      </c>
      <c r="C520" s="97">
        <v>169300</v>
      </c>
      <c r="D520" s="98">
        <v>80.3</v>
      </c>
      <c r="E520" s="98">
        <v>2.6</v>
      </c>
    </row>
    <row r="521" spans="1:5" x14ac:dyDescent="0.2">
      <c r="A521" s="2" t="s">
        <v>1044</v>
      </c>
      <c r="B521" s="97">
        <v>100000</v>
      </c>
      <c r="C521" s="97">
        <v>132200</v>
      </c>
      <c r="D521" s="98">
        <v>75.599999999999994</v>
      </c>
      <c r="E521" s="98">
        <v>2.9</v>
      </c>
    </row>
    <row r="522" spans="1:5" x14ac:dyDescent="0.2">
      <c r="A522" s="2" t="s">
        <v>1064</v>
      </c>
      <c r="B522" s="97">
        <v>53800</v>
      </c>
      <c r="C522" s="97">
        <v>77800</v>
      </c>
      <c r="D522" s="98">
        <v>69.2</v>
      </c>
      <c r="E522" s="98">
        <v>2.9</v>
      </c>
    </row>
    <row r="523" spans="1:5" x14ac:dyDescent="0.2">
      <c r="A523" s="2" t="s">
        <v>1114</v>
      </c>
      <c r="B523" s="97">
        <v>212400</v>
      </c>
      <c r="C523" s="97">
        <v>278900</v>
      </c>
      <c r="D523" s="98">
        <v>76.099999999999994</v>
      </c>
      <c r="E523" s="98">
        <v>2.8</v>
      </c>
    </row>
    <row r="524" spans="1:5" x14ac:dyDescent="0.2">
      <c r="A524" s="2" t="s">
        <v>694</v>
      </c>
      <c r="B524" s="97">
        <v>52200</v>
      </c>
      <c r="C524" s="97">
        <v>73900</v>
      </c>
      <c r="D524" s="98">
        <v>70.599999999999994</v>
      </c>
      <c r="E524" s="98">
        <v>6.1</v>
      </c>
    </row>
    <row r="525" spans="1:5" x14ac:dyDescent="0.2">
      <c r="A525" s="2" t="s">
        <v>725</v>
      </c>
      <c r="B525" s="97">
        <v>62600</v>
      </c>
      <c r="C525" s="97">
        <v>77700</v>
      </c>
      <c r="D525" s="98">
        <v>80.5</v>
      </c>
      <c r="E525" s="98">
        <v>6.2</v>
      </c>
    </row>
    <row r="526" spans="1:5" x14ac:dyDescent="0.2">
      <c r="A526" s="2" t="s">
        <v>846</v>
      </c>
      <c r="B526" s="97">
        <v>33700</v>
      </c>
      <c r="C526" s="97">
        <v>47000</v>
      </c>
      <c r="D526" s="98">
        <v>71.7</v>
      </c>
      <c r="E526" s="98">
        <v>7.6</v>
      </c>
    </row>
    <row r="527" spans="1:5" x14ac:dyDescent="0.2">
      <c r="A527" s="2" t="s">
        <v>874</v>
      </c>
      <c r="B527" s="97">
        <v>40400</v>
      </c>
      <c r="C527" s="97">
        <v>54500</v>
      </c>
      <c r="D527" s="98">
        <v>74.099999999999994</v>
      </c>
      <c r="E527" s="98">
        <v>6.9</v>
      </c>
    </row>
    <row r="528" spans="1:5" x14ac:dyDescent="0.2">
      <c r="A528" s="2" t="s">
        <v>992</v>
      </c>
      <c r="B528" s="97">
        <v>37700</v>
      </c>
      <c r="C528" s="97">
        <v>51600</v>
      </c>
      <c r="D528" s="98">
        <v>73.099999999999994</v>
      </c>
      <c r="E528" s="98">
        <v>7.7</v>
      </c>
    </row>
    <row r="529" spans="1:5" x14ac:dyDescent="0.2">
      <c r="A529" s="2" t="s">
        <v>1050</v>
      </c>
      <c r="B529" s="97">
        <v>56200</v>
      </c>
      <c r="C529" s="97">
        <v>75300</v>
      </c>
      <c r="D529" s="98">
        <v>74.599999999999994</v>
      </c>
      <c r="E529" s="98">
        <v>5.9</v>
      </c>
    </row>
    <row r="530" spans="1:5" x14ac:dyDescent="0.2">
      <c r="A530" s="2" t="s">
        <v>1067</v>
      </c>
      <c r="B530" s="97">
        <v>25300</v>
      </c>
      <c r="C530" s="97">
        <v>40000</v>
      </c>
      <c r="D530" s="98">
        <v>63.2</v>
      </c>
      <c r="E530" s="98">
        <v>9</v>
      </c>
    </row>
    <row r="531" spans="1:5" x14ac:dyDescent="0.2">
      <c r="A531" s="2" t="s">
        <v>1096</v>
      </c>
      <c r="B531" s="97">
        <v>21800</v>
      </c>
      <c r="C531" s="97">
        <v>31800</v>
      </c>
      <c r="D531" s="98">
        <v>68.7</v>
      </c>
      <c r="E531" s="98">
        <v>9.1</v>
      </c>
    </row>
    <row r="532" spans="1:5" x14ac:dyDescent="0.2">
      <c r="A532" s="2" t="s">
        <v>644</v>
      </c>
      <c r="B532" s="97">
        <v>18200</v>
      </c>
      <c r="C532" s="97">
        <v>25000</v>
      </c>
      <c r="D532" s="98">
        <v>72.900000000000006</v>
      </c>
      <c r="E532" s="98">
        <v>8.5</v>
      </c>
    </row>
    <row r="533" spans="1:5" x14ac:dyDescent="0.2">
      <c r="A533" s="2" t="s">
        <v>695</v>
      </c>
      <c r="B533" s="97">
        <v>36800</v>
      </c>
      <c r="C533" s="97">
        <v>49900</v>
      </c>
      <c r="D533" s="98">
        <v>73.8</v>
      </c>
      <c r="E533" s="98">
        <v>5.7</v>
      </c>
    </row>
    <row r="534" spans="1:5" x14ac:dyDescent="0.2">
      <c r="A534" s="2" t="s">
        <v>875</v>
      </c>
      <c r="B534" s="97">
        <v>27100</v>
      </c>
      <c r="C534" s="97">
        <v>36200</v>
      </c>
      <c r="D534" s="98">
        <v>74.7</v>
      </c>
      <c r="E534" s="98">
        <v>6.6</v>
      </c>
    </row>
    <row r="535" spans="1:5" x14ac:dyDescent="0.2">
      <c r="A535" s="2" t="s">
        <v>928</v>
      </c>
      <c r="B535" s="97">
        <v>19600</v>
      </c>
      <c r="C535" s="97">
        <v>27200</v>
      </c>
      <c r="D535" s="98">
        <v>72.099999999999994</v>
      </c>
      <c r="E535" s="98">
        <v>7.7</v>
      </c>
    </row>
    <row r="536" spans="1:5" x14ac:dyDescent="0.2">
      <c r="A536" s="2" t="s">
        <v>1097</v>
      </c>
      <c r="B536" s="97">
        <v>39400</v>
      </c>
      <c r="C536" s="97">
        <v>53600</v>
      </c>
      <c r="D536" s="98">
        <v>73.599999999999994</v>
      </c>
      <c r="E536" s="98">
        <v>5.2</v>
      </c>
    </row>
    <row r="537" spans="1:5" x14ac:dyDescent="0.2">
      <c r="A537" s="2" t="s">
        <v>1110</v>
      </c>
      <c r="B537" s="97">
        <v>25600</v>
      </c>
      <c r="C537" s="97">
        <v>37000</v>
      </c>
      <c r="D537" s="98">
        <v>69.2</v>
      </c>
      <c r="E537" s="98">
        <v>7.1</v>
      </c>
    </row>
    <row r="538" spans="1:5" x14ac:dyDescent="0.2">
      <c r="A538" s="2" t="s">
        <v>636</v>
      </c>
      <c r="B538" s="97">
        <v>54700</v>
      </c>
      <c r="C538" s="97">
        <v>74200</v>
      </c>
      <c r="D538" s="98">
        <v>73.7</v>
      </c>
      <c r="E538" s="98">
        <v>6.5</v>
      </c>
    </row>
    <row r="539" spans="1:5" x14ac:dyDescent="0.2">
      <c r="A539" s="2" t="s">
        <v>656</v>
      </c>
      <c r="B539" s="97">
        <v>36200</v>
      </c>
      <c r="C539" s="97">
        <v>49400</v>
      </c>
      <c r="D539" s="98">
        <v>73.2</v>
      </c>
      <c r="E539" s="98">
        <v>7.6</v>
      </c>
    </row>
    <row r="540" spans="1:5" x14ac:dyDescent="0.2">
      <c r="A540" s="2" t="s">
        <v>735</v>
      </c>
      <c r="B540" s="97">
        <v>38000</v>
      </c>
      <c r="C540" s="97">
        <v>50000</v>
      </c>
      <c r="D540" s="98">
        <v>76.099999999999994</v>
      </c>
      <c r="E540" s="98">
        <v>7</v>
      </c>
    </row>
    <row r="541" spans="1:5" x14ac:dyDescent="0.2">
      <c r="A541" s="2" t="s">
        <v>742</v>
      </c>
      <c r="B541" s="97">
        <v>58000</v>
      </c>
      <c r="C541" s="97">
        <v>75700</v>
      </c>
      <c r="D541" s="98">
        <v>76.599999999999994</v>
      </c>
      <c r="E541" s="98">
        <v>6</v>
      </c>
    </row>
    <row r="542" spans="1:5" x14ac:dyDescent="0.2">
      <c r="A542" s="2" t="s">
        <v>1031</v>
      </c>
      <c r="B542" s="97">
        <v>52600</v>
      </c>
      <c r="C542" s="97">
        <v>69100</v>
      </c>
      <c r="D542" s="98">
        <v>76.2</v>
      </c>
      <c r="E542" s="98">
        <v>5.7</v>
      </c>
    </row>
    <row r="543" spans="1:5" x14ac:dyDescent="0.2">
      <c r="A543" s="2" t="s">
        <v>1055</v>
      </c>
      <c r="B543" s="97">
        <v>39600</v>
      </c>
      <c r="C543" s="97">
        <v>51100</v>
      </c>
      <c r="D543" s="98">
        <v>77.5</v>
      </c>
      <c r="E543" s="98">
        <v>7.1</v>
      </c>
    </row>
    <row r="544" spans="1:5" x14ac:dyDescent="0.2">
      <c r="A544" s="2" t="s">
        <v>841</v>
      </c>
      <c r="B544" s="97">
        <v>48900</v>
      </c>
      <c r="C544" s="97">
        <v>64600</v>
      </c>
      <c r="D544" s="98">
        <v>75.7</v>
      </c>
      <c r="E544" s="98">
        <v>6.2</v>
      </c>
    </row>
    <row r="545" spans="1:5" x14ac:dyDescent="0.2">
      <c r="A545" s="2" t="s">
        <v>967</v>
      </c>
      <c r="B545" s="97">
        <v>45000</v>
      </c>
      <c r="C545" s="97">
        <v>69900</v>
      </c>
      <c r="D545" s="98">
        <v>64.400000000000006</v>
      </c>
      <c r="E545" s="98">
        <v>6.3</v>
      </c>
    </row>
    <row r="546" spans="1:5" x14ac:dyDescent="0.2">
      <c r="A546" s="2" t="s">
        <v>1002</v>
      </c>
      <c r="B546" s="97">
        <v>70000</v>
      </c>
      <c r="C546" s="97">
        <v>95500</v>
      </c>
      <c r="D546" s="98">
        <v>73.3</v>
      </c>
      <c r="E546" s="98">
        <v>5.3</v>
      </c>
    </row>
    <row r="547" spans="1:5" x14ac:dyDescent="0.2">
      <c r="A547" s="2" t="s">
        <v>1049</v>
      </c>
      <c r="B547" s="97">
        <v>47500</v>
      </c>
      <c r="C547" s="97">
        <v>66100</v>
      </c>
      <c r="D547" s="98">
        <v>71.8</v>
      </c>
      <c r="E547" s="98">
        <v>6.8</v>
      </c>
    </row>
    <row r="548" spans="1:5" x14ac:dyDescent="0.2">
      <c r="A548" s="2" t="s">
        <v>1106</v>
      </c>
      <c r="B548" s="97">
        <v>15800</v>
      </c>
      <c r="C548" s="97">
        <v>18800</v>
      </c>
      <c r="D548" s="98">
        <v>83.7</v>
      </c>
      <c r="E548" s="98">
        <v>9.1</v>
      </c>
    </row>
    <row r="549" spans="1:5" x14ac:dyDescent="0.2">
      <c r="A549" s="2" t="s">
        <v>548</v>
      </c>
      <c r="B549" s="97">
        <v>29000</v>
      </c>
      <c r="C549" s="97">
        <v>41800</v>
      </c>
      <c r="D549" s="98">
        <v>69.5</v>
      </c>
      <c r="E549" s="98">
        <v>3.3</v>
      </c>
    </row>
    <row r="550" spans="1:5" x14ac:dyDescent="0.2">
      <c r="A550" s="2" t="s">
        <v>752</v>
      </c>
      <c r="B550" s="97">
        <v>50100</v>
      </c>
      <c r="C550" s="97">
        <v>73100</v>
      </c>
      <c r="D550" s="98">
        <v>68.599999999999994</v>
      </c>
      <c r="E550" s="98">
        <v>3</v>
      </c>
    </row>
    <row r="551" spans="1:5" x14ac:dyDescent="0.2">
      <c r="A551" s="2" t="s">
        <v>651</v>
      </c>
      <c r="B551" s="97">
        <v>44400</v>
      </c>
      <c r="C551" s="97">
        <v>64400</v>
      </c>
      <c r="D551" s="98">
        <v>68.900000000000006</v>
      </c>
      <c r="E551" s="98">
        <v>2.9</v>
      </c>
    </row>
    <row r="552" spans="1:5" x14ac:dyDescent="0.2">
      <c r="A552" s="2" t="s">
        <v>672</v>
      </c>
      <c r="B552" s="97">
        <v>39600</v>
      </c>
      <c r="C552" s="97">
        <v>58500</v>
      </c>
      <c r="D552" s="98">
        <v>67.599999999999994</v>
      </c>
      <c r="E552" s="98">
        <v>2.8</v>
      </c>
    </row>
    <row r="553" spans="1:5" x14ac:dyDescent="0.2">
      <c r="A553" s="2" t="s">
        <v>733</v>
      </c>
      <c r="B553" s="97">
        <v>68900</v>
      </c>
      <c r="C553" s="97">
        <v>95700</v>
      </c>
      <c r="D553" s="98">
        <v>72</v>
      </c>
      <c r="E553" s="98">
        <v>2.8</v>
      </c>
    </row>
    <row r="554" spans="1:5" x14ac:dyDescent="0.2">
      <c r="A554" s="2" t="s">
        <v>1129</v>
      </c>
      <c r="B554" s="97">
        <v>62200</v>
      </c>
      <c r="C554" s="97">
        <v>85300</v>
      </c>
      <c r="D554" s="98">
        <v>72.900000000000006</v>
      </c>
      <c r="E554" s="98">
        <v>2.9</v>
      </c>
    </row>
    <row r="555" spans="1:5" x14ac:dyDescent="0.2">
      <c r="A555" s="2" t="s">
        <v>926</v>
      </c>
      <c r="B555" s="97">
        <v>55300</v>
      </c>
      <c r="C555" s="97">
        <v>79000</v>
      </c>
      <c r="D555" s="98">
        <v>70.099999999999994</v>
      </c>
      <c r="E555" s="98">
        <v>2.9</v>
      </c>
    </row>
    <row r="556" spans="1:5" x14ac:dyDescent="0.2">
      <c r="A556" s="2" t="s">
        <v>633</v>
      </c>
      <c r="B556" s="97">
        <v>32700</v>
      </c>
      <c r="C556" s="97">
        <v>48500</v>
      </c>
      <c r="D556" s="98">
        <v>67.5</v>
      </c>
      <c r="E556" s="98">
        <v>3.4</v>
      </c>
    </row>
    <row r="557" spans="1:5" x14ac:dyDescent="0.2">
      <c r="A557" s="2" t="s">
        <v>913</v>
      </c>
      <c r="B557" s="97">
        <v>47100</v>
      </c>
      <c r="C557" s="97">
        <v>70900</v>
      </c>
      <c r="D557" s="98">
        <v>66.400000000000006</v>
      </c>
      <c r="E557" s="98">
        <v>2.8</v>
      </c>
    </row>
    <row r="558" spans="1:5" x14ac:dyDescent="0.2">
      <c r="A558" s="2" t="s">
        <v>628</v>
      </c>
      <c r="B558" s="97">
        <v>72100</v>
      </c>
      <c r="C558" s="97">
        <v>109900</v>
      </c>
      <c r="D558" s="98">
        <v>65.599999999999994</v>
      </c>
      <c r="E558" s="98">
        <v>3</v>
      </c>
    </row>
    <row r="559" spans="1:5" x14ac:dyDescent="0.2">
      <c r="A559" s="2" t="s">
        <v>1042</v>
      </c>
      <c r="B559" s="97">
        <v>91300</v>
      </c>
      <c r="C559" s="97">
        <v>149100</v>
      </c>
      <c r="D559" s="98">
        <v>61.2</v>
      </c>
      <c r="E559" s="98">
        <v>2.9</v>
      </c>
    </row>
    <row r="560" spans="1:5" x14ac:dyDescent="0.2">
      <c r="A560" s="2" t="s">
        <v>861</v>
      </c>
      <c r="B560" s="97">
        <v>54700</v>
      </c>
      <c r="C560" s="97">
        <v>86400</v>
      </c>
      <c r="D560" s="98">
        <v>63.3</v>
      </c>
      <c r="E560" s="98">
        <v>3</v>
      </c>
    </row>
    <row r="561" spans="1:5" x14ac:dyDescent="0.2">
      <c r="A561" s="2" t="s">
        <v>599</v>
      </c>
      <c r="B561" s="97">
        <v>58000</v>
      </c>
      <c r="C561" s="97">
        <v>84500</v>
      </c>
      <c r="D561" s="98">
        <v>68.7</v>
      </c>
      <c r="E561" s="98">
        <v>2.9</v>
      </c>
    </row>
    <row r="562" spans="1:5" x14ac:dyDescent="0.2">
      <c r="A562" s="2" t="s">
        <v>1058</v>
      </c>
      <c r="B562" s="97">
        <v>54200</v>
      </c>
      <c r="C562" s="97">
        <v>78200</v>
      </c>
      <c r="D562" s="98">
        <v>69.400000000000006</v>
      </c>
      <c r="E562" s="98">
        <v>2.8</v>
      </c>
    </row>
    <row r="563" spans="1:5" x14ac:dyDescent="0.2">
      <c r="A563" s="2" t="s">
        <v>625</v>
      </c>
      <c r="B563" s="97">
        <v>150100</v>
      </c>
      <c r="C563" s="97">
        <v>233500</v>
      </c>
      <c r="D563" s="98">
        <v>64.3</v>
      </c>
      <c r="E563" s="98">
        <v>3.1</v>
      </c>
    </row>
    <row r="564" spans="1:5" x14ac:dyDescent="0.2">
      <c r="A564" s="2" t="s">
        <v>940</v>
      </c>
      <c r="B564" s="97">
        <v>92800</v>
      </c>
      <c r="C564" s="97">
        <v>148900</v>
      </c>
      <c r="D564" s="98">
        <v>62.3</v>
      </c>
      <c r="E564" s="98">
        <v>3</v>
      </c>
    </row>
    <row r="565" spans="1:5" x14ac:dyDescent="0.2">
      <c r="A565" s="2" t="s">
        <v>843</v>
      </c>
      <c r="B565" s="97">
        <v>22700</v>
      </c>
      <c r="C565" s="97">
        <v>35200</v>
      </c>
      <c r="D565" s="98">
        <v>64.599999999999994</v>
      </c>
      <c r="E565" s="98">
        <v>3.7</v>
      </c>
    </row>
    <row r="566" spans="1:5" x14ac:dyDescent="0.2">
      <c r="A566" s="2" t="s">
        <v>615</v>
      </c>
      <c r="B566" s="97">
        <v>69800</v>
      </c>
      <c r="C566" s="97">
        <v>108900</v>
      </c>
      <c r="D566" s="98">
        <v>64.099999999999994</v>
      </c>
      <c r="E566" s="98">
        <v>3</v>
      </c>
    </row>
    <row r="567" spans="1:5" x14ac:dyDescent="0.2">
      <c r="A567" s="2" t="s">
        <v>582</v>
      </c>
      <c r="B567" s="97">
        <v>26300</v>
      </c>
      <c r="C567" s="97">
        <v>43500</v>
      </c>
      <c r="D567" s="98">
        <v>60.4</v>
      </c>
      <c r="E567" s="98">
        <v>3.8</v>
      </c>
    </row>
    <row r="568" spans="1:5" x14ac:dyDescent="0.2">
      <c r="A568" s="2" t="s">
        <v>1066</v>
      </c>
      <c r="B568" s="97">
        <v>37300</v>
      </c>
      <c r="C568" s="97">
        <v>57600</v>
      </c>
      <c r="D568" s="98">
        <v>64.8</v>
      </c>
      <c r="E568" s="98">
        <v>2.9</v>
      </c>
    </row>
    <row r="569" spans="1:5" x14ac:dyDescent="0.2">
      <c r="A569" s="2" t="s">
        <v>857</v>
      </c>
      <c r="B569" s="97">
        <v>38000</v>
      </c>
      <c r="C569" s="97">
        <v>53500</v>
      </c>
      <c r="D569" s="98">
        <v>71.099999999999994</v>
      </c>
      <c r="E569" s="98">
        <v>2.8</v>
      </c>
    </row>
    <row r="570" spans="1:5" x14ac:dyDescent="0.2">
      <c r="A570" s="2" t="s">
        <v>870</v>
      </c>
      <c r="B570" s="97">
        <v>58600</v>
      </c>
      <c r="C570" s="97">
        <v>88100</v>
      </c>
      <c r="D570" s="98">
        <v>66.5</v>
      </c>
      <c r="E570" s="98">
        <v>2.8</v>
      </c>
    </row>
    <row r="571" spans="1:5" x14ac:dyDescent="0.2">
      <c r="A571" s="2" t="s">
        <v>541</v>
      </c>
      <c r="B571" s="97">
        <v>114200</v>
      </c>
      <c r="C571" s="97">
        <v>149300</v>
      </c>
      <c r="D571" s="98">
        <v>76.5</v>
      </c>
      <c r="E571" s="98">
        <v>2.7</v>
      </c>
    </row>
    <row r="572" spans="1:5" x14ac:dyDescent="0.2">
      <c r="A572" s="2" t="s">
        <v>543</v>
      </c>
      <c r="B572" s="97">
        <v>128300</v>
      </c>
      <c r="C572" s="97">
        <v>158500</v>
      </c>
      <c r="D572" s="98">
        <v>80.900000000000006</v>
      </c>
      <c r="E572" s="98">
        <v>2.6</v>
      </c>
    </row>
    <row r="573" spans="1:5" x14ac:dyDescent="0.2">
      <c r="A573" s="2" t="s">
        <v>550</v>
      </c>
      <c r="B573" s="97">
        <v>49200</v>
      </c>
      <c r="C573" s="97">
        <v>67300</v>
      </c>
      <c r="D573" s="98">
        <v>73.2</v>
      </c>
      <c r="E573" s="98">
        <v>3</v>
      </c>
    </row>
    <row r="574" spans="1:5" x14ac:dyDescent="0.2">
      <c r="A574" s="2" t="s">
        <v>552</v>
      </c>
      <c r="B574" s="97">
        <v>38200</v>
      </c>
      <c r="C574" s="97">
        <v>52700</v>
      </c>
      <c r="D574" s="98">
        <v>72.5</v>
      </c>
      <c r="E574" s="98">
        <v>2.7</v>
      </c>
    </row>
    <row r="575" spans="1:5" x14ac:dyDescent="0.2">
      <c r="A575" s="2" t="s">
        <v>648</v>
      </c>
      <c r="B575" s="97">
        <v>24500</v>
      </c>
      <c r="C575" s="97">
        <v>33000</v>
      </c>
      <c r="D575" s="98">
        <v>74.2</v>
      </c>
      <c r="E575" s="98">
        <v>4.7</v>
      </c>
    </row>
    <row r="576" spans="1:5" x14ac:dyDescent="0.2">
      <c r="A576" s="2" t="s">
        <v>685</v>
      </c>
      <c r="B576" s="97">
        <v>63200</v>
      </c>
      <c r="C576" s="97">
        <v>90100</v>
      </c>
      <c r="D576" s="98">
        <v>70.099999999999994</v>
      </c>
      <c r="E576" s="98">
        <v>3.1</v>
      </c>
    </row>
    <row r="577" spans="1:5" x14ac:dyDescent="0.2">
      <c r="A577" s="2" t="s">
        <v>687</v>
      </c>
      <c r="B577" s="97">
        <v>66300</v>
      </c>
      <c r="C577" s="97">
        <v>94000</v>
      </c>
      <c r="D577" s="98">
        <v>70.5</v>
      </c>
      <c r="E577" s="98">
        <v>2.8</v>
      </c>
    </row>
    <row r="578" spans="1:5" x14ac:dyDescent="0.2">
      <c r="A578" s="2" t="s">
        <v>692</v>
      </c>
      <c r="B578" s="97">
        <v>54000</v>
      </c>
      <c r="C578" s="97">
        <v>77000</v>
      </c>
      <c r="D578" s="98">
        <v>70.2</v>
      </c>
      <c r="E578" s="98">
        <v>2.9</v>
      </c>
    </row>
    <row r="579" spans="1:5" x14ac:dyDescent="0.2">
      <c r="A579" s="2" t="s">
        <v>697</v>
      </c>
      <c r="B579" s="97">
        <v>47800</v>
      </c>
      <c r="C579" s="97">
        <v>65800</v>
      </c>
      <c r="D579" s="98">
        <v>72.599999999999994</v>
      </c>
      <c r="E579" s="98">
        <v>2.9</v>
      </c>
    </row>
    <row r="580" spans="1:5" x14ac:dyDescent="0.2">
      <c r="A580" s="2" t="s">
        <v>702</v>
      </c>
      <c r="B580" s="97">
        <v>44000</v>
      </c>
      <c r="C580" s="97">
        <v>60900</v>
      </c>
      <c r="D580" s="98">
        <v>72.2</v>
      </c>
      <c r="E580" s="98">
        <v>3</v>
      </c>
    </row>
    <row r="581" spans="1:5" x14ac:dyDescent="0.2">
      <c r="A581" s="2" t="s">
        <v>706</v>
      </c>
      <c r="B581" s="97">
        <v>40300</v>
      </c>
      <c r="C581" s="97">
        <v>55600</v>
      </c>
      <c r="D581" s="98">
        <v>72.5</v>
      </c>
      <c r="E581" s="98">
        <v>2.8</v>
      </c>
    </row>
    <row r="582" spans="1:5" x14ac:dyDescent="0.2">
      <c r="A582" s="2" t="s">
        <v>715</v>
      </c>
      <c r="B582" s="97">
        <v>241900</v>
      </c>
      <c r="C582" s="97">
        <v>338600</v>
      </c>
      <c r="D582" s="98">
        <v>71.5</v>
      </c>
      <c r="E582" s="98">
        <v>2.7</v>
      </c>
    </row>
    <row r="583" spans="1:5" x14ac:dyDescent="0.2">
      <c r="A583" s="2" t="s">
        <v>717</v>
      </c>
      <c r="B583" s="97">
        <v>10300</v>
      </c>
      <c r="C583" s="97">
        <v>15800</v>
      </c>
      <c r="D583" s="98">
        <v>65.3</v>
      </c>
      <c r="E583" s="98">
        <v>7.7</v>
      </c>
    </row>
    <row r="584" spans="1:5" x14ac:dyDescent="0.2">
      <c r="A584" s="2" t="s">
        <v>727</v>
      </c>
      <c r="B584" s="97">
        <v>72500</v>
      </c>
      <c r="C584" s="97">
        <v>99900</v>
      </c>
      <c r="D584" s="98">
        <v>72.599999999999994</v>
      </c>
      <c r="E584" s="98">
        <v>2.8</v>
      </c>
    </row>
    <row r="585" spans="1:5" x14ac:dyDescent="0.2">
      <c r="A585" s="2" t="s">
        <v>731</v>
      </c>
      <c r="B585" s="97">
        <v>166300</v>
      </c>
      <c r="C585" s="97">
        <v>234800</v>
      </c>
      <c r="D585" s="98">
        <v>70.8</v>
      </c>
      <c r="E585" s="98">
        <v>2.9</v>
      </c>
    </row>
    <row r="586" spans="1:5" x14ac:dyDescent="0.2">
      <c r="A586" s="2" t="s">
        <v>741</v>
      </c>
      <c r="B586" s="97">
        <v>255700</v>
      </c>
      <c r="C586" s="97">
        <v>410500</v>
      </c>
      <c r="D586" s="98">
        <v>62.3</v>
      </c>
      <c r="E586" s="98">
        <v>2.6</v>
      </c>
    </row>
    <row r="587" spans="1:5" x14ac:dyDescent="0.2">
      <c r="A587" s="2" t="s">
        <v>781</v>
      </c>
      <c r="B587" s="97">
        <v>108300</v>
      </c>
      <c r="C587" s="97">
        <v>139300</v>
      </c>
      <c r="D587" s="98">
        <v>77.8</v>
      </c>
      <c r="E587" s="98">
        <v>2.5</v>
      </c>
    </row>
    <row r="588" spans="1:5" x14ac:dyDescent="0.2">
      <c r="A588" s="2" t="s">
        <v>791</v>
      </c>
      <c r="B588" s="97">
        <v>35700</v>
      </c>
      <c r="C588" s="97">
        <v>50700</v>
      </c>
      <c r="D588" s="98">
        <v>70.400000000000006</v>
      </c>
      <c r="E588" s="98">
        <v>3.3</v>
      </c>
    </row>
    <row r="589" spans="1:5" x14ac:dyDescent="0.2">
      <c r="A589" s="2" t="s">
        <v>852</v>
      </c>
      <c r="B589" s="97">
        <v>38100</v>
      </c>
      <c r="C589" s="97">
        <v>52400</v>
      </c>
      <c r="D589" s="98">
        <v>72.7</v>
      </c>
      <c r="E589" s="98">
        <v>3.2</v>
      </c>
    </row>
    <row r="590" spans="1:5" x14ac:dyDescent="0.2">
      <c r="A590" s="2" t="s">
        <v>859</v>
      </c>
      <c r="B590" s="97">
        <v>42900</v>
      </c>
      <c r="C590" s="97">
        <v>54700</v>
      </c>
      <c r="D590" s="98">
        <v>78.3</v>
      </c>
      <c r="E590" s="98">
        <v>2.9</v>
      </c>
    </row>
    <row r="591" spans="1:5" x14ac:dyDescent="0.2">
      <c r="A591" s="2" t="s">
        <v>873</v>
      </c>
      <c r="B591" s="97">
        <v>52500</v>
      </c>
      <c r="C591" s="97">
        <v>85500</v>
      </c>
      <c r="D591" s="98">
        <v>61.4</v>
      </c>
      <c r="E591" s="98">
        <v>3</v>
      </c>
    </row>
    <row r="592" spans="1:5" x14ac:dyDescent="0.2">
      <c r="A592" s="2" t="s">
        <v>883</v>
      </c>
      <c r="B592" s="97">
        <v>148800</v>
      </c>
      <c r="C592" s="97">
        <v>211400</v>
      </c>
      <c r="D592" s="98">
        <v>70.400000000000006</v>
      </c>
      <c r="E592" s="98">
        <v>2.8</v>
      </c>
    </row>
    <row r="593" spans="1:5" x14ac:dyDescent="0.2">
      <c r="A593" s="2" t="s">
        <v>909</v>
      </c>
      <c r="B593" s="97">
        <v>9900</v>
      </c>
      <c r="C593" s="97">
        <v>12700</v>
      </c>
      <c r="D593" s="98">
        <v>77.5</v>
      </c>
      <c r="E593" s="98">
        <v>5.0999999999999996</v>
      </c>
    </row>
    <row r="594" spans="1:5" x14ac:dyDescent="0.2">
      <c r="A594" s="2" t="s">
        <v>916</v>
      </c>
      <c r="B594" s="97">
        <v>69000</v>
      </c>
      <c r="C594" s="97">
        <v>92000</v>
      </c>
      <c r="D594" s="98">
        <v>75</v>
      </c>
      <c r="E594" s="98">
        <v>2.7</v>
      </c>
    </row>
    <row r="595" spans="1:5" x14ac:dyDescent="0.2">
      <c r="A595" s="2" t="s">
        <v>938</v>
      </c>
      <c r="B595" s="97">
        <v>74200</v>
      </c>
      <c r="C595" s="97">
        <v>110300</v>
      </c>
      <c r="D595" s="98">
        <v>67.2</v>
      </c>
      <c r="E595" s="98">
        <v>2.8</v>
      </c>
    </row>
    <row r="596" spans="1:5" x14ac:dyDescent="0.2">
      <c r="A596" s="2" t="s">
        <v>966</v>
      </c>
      <c r="B596" s="97">
        <v>50800</v>
      </c>
      <c r="C596" s="97">
        <v>70300</v>
      </c>
      <c r="D596" s="98">
        <v>72.2</v>
      </c>
      <c r="E596" s="98">
        <v>2.8</v>
      </c>
    </row>
    <row r="597" spans="1:5" x14ac:dyDescent="0.2">
      <c r="A597" s="2" t="s">
        <v>976</v>
      </c>
      <c r="B597" s="97">
        <v>12000</v>
      </c>
      <c r="C597" s="97">
        <v>14300</v>
      </c>
      <c r="D597" s="98">
        <v>83.8</v>
      </c>
      <c r="E597" s="98">
        <v>4</v>
      </c>
    </row>
    <row r="598" spans="1:5" x14ac:dyDescent="0.2">
      <c r="A598" s="2" t="s">
        <v>985</v>
      </c>
      <c r="B598" s="97">
        <v>47000</v>
      </c>
      <c r="C598" s="97">
        <v>69200</v>
      </c>
      <c r="D598" s="98">
        <v>67.900000000000006</v>
      </c>
      <c r="E598" s="98">
        <v>2.9</v>
      </c>
    </row>
    <row r="599" spans="1:5" x14ac:dyDescent="0.2">
      <c r="A599" s="2" t="s">
        <v>997</v>
      </c>
      <c r="B599" s="97">
        <v>146100</v>
      </c>
      <c r="C599" s="97">
        <v>204200</v>
      </c>
      <c r="D599" s="98">
        <v>71.599999999999994</v>
      </c>
      <c r="E599" s="98">
        <v>2.7</v>
      </c>
    </row>
    <row r="600" spans="1:5" x14ac:dyDescent="0.2">
      <c r="A600" s="2" t="s">
        <v>1023</v>
      </c>
      <c r="B600" s="97">
        <v>39300</v>
      </c>
      <c r="C600" s="97">
        <v>56500</v>
      </c>
      <c r="D600" s="98">
        <v>69.5</v>
      </c>
      <c r="E600" s="98">
        <v>3.2</v>
      </c>
    </row>
    <row r="601" spans="1:5" x14ac:dyDescent="0.2">
      <c r="A601" s="2" t="s">
        <v>1099</v>
      </c>
      <c r="B601" s="97">
        <v>40500</v>
      </c>
      <c r="C601" s="97">
        <v>59500</v>
      </c>
      <c r="D601" s="98">
        <v>68</v>
      </c>
      <c r="E601" s="98">
        <v>2.9</v>
      </c>
    </row>
    <row r="602" spans="1:5" x14ac:dyDescent="0.2">
      <c r="A602" s="2" t="s">
        <v>1103</v>
      </c>
      <c r="B602" s="97">
        <v>82600</v>
      </c>
      <c r="C602" s="97">
        <v>113100</v>
      </c>
      <c r="D602" s="98">
        <v>73</v>
      </c>
      <c r="E602" s="98">
        <v>2.9</v>
      </c>
    </row>
    <row r="603" spans="1:5" x14ac:dyDescent="0.2">
      <c r="A603" s="2" t="s">
        <v>1152</v>
      </c>
      <c r="B603" s="97">
        <v>1104300</v>
      </c>
      <c r="C603" s="97">
        <v>1676100</v>
      </c>
      <c r="D603" s="98">
        <v>65.900000000000006</v>
      </c>
      <c r="E603" s="98">
        <v>0.8</v>
      </c>
    </row>
    <row r="604" spans="1:5" x14ac:dyDescent="0.2">
      <c r="A604" s="2" t="s">
        <v>1151</v>
      </c>
      <c r="B604" s="97">
        <v>3042400</v>
      </c>
      <c r="C604" s="97">
        <v>4434700</v>
      </c>
      <c r="D604" s="98">
        <v>68.599999999999994</v>
      </c>
      <c r="E604" s="98">
        <v>0.6</v>
      </c>
    </row>
    <row r="605" spans="1:5" x14ac:dyDescent="0.2">
      <c r="A605" s="2" t="s">
        <v>1150</v>
      </c>
      <c r="B605" s="97">
        <v>2343400</v>
      </c>
      <c r="C605" s="97">
        <v>3426000</v>
      </c>
      <c r="D605" s="98">
        <v>68.400000000000006</v>
      </c>
      <c r="E605" s="98">
        <v>0.7</v>
      </c>
    </row>
    <row r="606" spans="1:5" x14ac:dyDescent="0.2">
      <c r="A606" s="2" t="s">
        <v>1149</v>
      </c>
      <c r="B606" s="97">
        <v>2037700</v>
      </c>
      <c r="C606" s="97">
        <v>2869900</v>
      </c>
      <c r="D606" s="98">
        <v>71</v>
      </c>
      <c r="E606" s="98">
        <v>0.9</v>
      </c>
    </row>
    <row r="607" spans="1:5" x14ac:dyDescent="0.2">
      <c r="A607" s="2" t="s">
        <v>1148</v>
      </c>
      <c r="B607" s="97">
        <v>2318900</v>
      </c>
      <c r="C607" s="97">
        <v>3439400</v>
      </c>
      <c r="D607" s="98">
        <v>67.400000000000006</v>
      </c>
      <c r="E607" s="98">
        <v>0.7</v>
      </c>
    </row>
    <row r="608" spans="1:5" x14ac:dyDescent="0.2">
      <c r="A608" s="2" t="s">
        <v>1147</v>
      </c>
      <c r="B608" s="97">
        <v>2686300</v>
      </c>
      <c r="C608" s="97">
        <v>3660700</v>
      </c>
      <c r="D608" s="98">
        <v>73.400000000000006</v>
      </c>
      <c r="E608" s="98">
        <v>0.8</v>
      </c>
    </row>
    <row r="609" spans="1:5" x14ac:dyDescent="0.2">
      <c r="A609" s="2" t="s">
        <v>1146</v>
      </c>
      <c r="B609" s="97">
        <v>3722000</v>
      </c>
      <c r="C609" s="97">
        <v>5454500</v>
      </c>
      <c r="D609" s="98">
        <v>68.2</v>
      </c>
      <c r="E609" s="98">
        <v>0.7</v>
      </c>
    </row>
    <row r="610" spans="1:5" x14ac:dyDescent="0.2">
      <c r="A610" s="2" t="s">
        <v>1145</v>
      </c>
      <c r="B610" s="97">
        <v>4008300</v>
      </c>
      <c r="C610" s="97">
        <v>5373900</v>
      </c>
      <c r="D610" s="98">
        <v>74.599999999999994</v>
      </c>
      <c r="E610" s="98">
        <v>0.6</v>
      </c>
    </row>
    <row r="611" spans="1:5" x14ac:dyDescent="0.2">
      <c r="A611" s="2" t="s">
        <v>1144</v>
      </c>
      <c r="B611" s="97">
        <v>2401800</v>
      </c>
      <c r="C611" s="97">
        <v>3265000</v>
      </c>
      <c r="D611" s="98">
        <v>73.599999999999994</v>
      </c>
      <c r="E611" s="98">
        <v>0.7</v>
      </c>
    </row>
    <row r="612" spans="1:5" x14ac:dyDescent="0.2">
      <c r="A612" s="2" t="s">
        <v>1143</v>
      </c>
      <c r="B612" s="97">
        <v>1255400</v>
      </c>
      <c r="C612" s="97">
        <v>1894500</v>
      </c>
      <c r="D612" s="98">
        <v>66.3</v>
      </c>
      <c r="E612" s="98">
        <v>0.6</v>
      </c>
    </row>
    <row r="613" spans="1:5" x14ac:dyDescent="0.2">
      <c r="A613" s="2" t="s">
        <v>1142</v>
      </c>
      <c r="B613" s="97">
        <v>2413900</v>
      </c>
      <c r="C613" s="97">
        <v>3399900</v>
      </c>
      <c r="D613" s="98">
        <v>71</v>
      </c>
      <c r="E613" s="98">
        <v>0.5</v>
      </c>
    </row>
    <row r="614" spans="1:5" x14ac:dyDescent="0.2">
      <c r="A614" s="2" t="s">
        <v>1141</v>
      </c>
      <c r="B614" s="97">
        <v>763100</v>
      </c>
      <c r="C614" s="97">
        <v>1149800</v>
      </c>
      <c r="D614" s="98">
        <v>66.400000000000006</v>
      </c>
      <c r="E614" s="98">
        <v>1.4</v>
      </c>
    </row>
    <row r="615" spans="1:5" x14ac:dyDescent="0.2">
      <c r="A615"/>
      <c r="B615"/>
      <c r="C615"/>
      <c r="D615"/>
      <c r="E615"/>
    </row>
    <row r="616" spans="1:5" x14ac:dyDescent="0.2">
      <c r="A616" s="27" t="s">
        <v>460</v>
      </c>
      <c r="B616"/>
      <c r="C616"/>
      <c r="D616"/>
      <c r="E616"/>
    </row>
    <row r="617" spans="1:5" x14ac:dyDescent="0.2">
      <c r="A617" s="27" t="s">
        <v>456</v>
      </c>
      <c r="B617"/>
      <c r="C617"/>
      <c r="D617"/>
      <c r="E617"/>
    </row>
  </sheetData>
  <mergeCells count="1">
    <mergeCell ref="B7:E7"/>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4"/>
  <sheetViews>
    <sheetView workbookViewId="0">
      <selection activeCell="J21" sqref="J21"/>
    </sheetView>
  </sheetViews>
  <sheetFormatPr defaultColWidth="8.85546875" defaultRowHeight="12.75" x14ac:dyDescent="0.2"/>
  <cols>
    <col min="1" max="16384" width="8.85546875" style="3"/>
  </cols>
  <sheetData>
    <row r="1" spans="1:3" ht="15.75" x14ac:dyDescent="0.2">
      <c r="A1" s="101" t="s">
        <v>468</v>
      </c>
      <c r="B1" s="100"/>
      <c r="C1" s="100"/>
    </row>
    <row r="2" spans="1:3" x14ac:dyDescent="0.2">
      <c r="A2" s="102" t="s">
        <v>1161</v>
      </c>
      <c r="B2" s="100"/>
      <c r="C2" s="100"/>
    </row>
    <row r="3" spans="1:3" x14ac:dyDescent="0.2">
      <c r="A3" s="32"/>
      <c r="B3" s="32"/>
      <c r="C3" s="32"/>
    </row>
    <row r="4" spans="1:3" x14ac:dyDescent="0.2">
      <c r="A4" s="103" t="s">
        <v>32</v>
      </c>
      <c r="B4" s="103" t="s">
        <v>25</v>
      </c>
      <c r="C4" s="100"/>
    </row>
    <row r="5" spans="1:3" x14ac:dyDescent="0.2">
      <c r="A5" s="103" t="s">
        <v>31</v>
      </c>
      <c r="B5" s="103" t="s">
        <v>37</v>
      </c>
      <c r="C5" s="100"/>
    </row>
    <row r="6" spans="1:3" x14ac:dyDescent="0.2">
      <c r="A6" s="103" t="s">
        <v>467</v>
      </c>
      <c r="B6" s="103" t="s">
        <v>1163</v>
      </c>
      <c r="C6" s="100"/>
    </row>
    <row r="7" spans="1:3" x14ac:dyDescent="0.2">
      <c r="A7" s="32"/>
      <c r="B7" s="32"/>
      <c r="C7" s="32"/>
    </row>
    <row r="8" spans="1:3" ht="21.95" customHeight="1" x14ac:dyDescent="0.2">
      <c r="A8" s="104" t="s">
        <v>26</v>
      </c>
      <c r="B8" s="233">
        <v>40603</v>
      </c>
      <c r="C8" s="232"/>
    </row>
    <row r="9" spans="1:3" ht="26.1" customHeight="1" x14ac:dyDescent="0.2">
      <c r="A9" s="100"/>
      <c r="B9" s="105" t="s">
        <v>24</v>
      </c>
      <c r="C9" s="105" t="s">
        <v>467</v>
      </c>
    </row>
    <row r="10" spans="1:3" x14ac:dyDescent="0.2">
      <c r="A10" s="106" t="s">
        <v>1158</v>
      </c>
      <c r="B10" s="107">
        <v>1466985</v>
      </c>
      <c r="C10" s="108">
        <v>3.7</v>
      </c>
    </row>
    <row r="11" spans="1:3" x14ac:dyDescent="0.2">
      <c r="A11" s="106" t="s">
        <v>1160</v>
      </c>
      <c r="B11" s="107">
        <v>1013</v>
      </c>
      <c r="C11" s="108">
        <v>2.7</v>
      </c>
    </row>
    <row r="12" spans="1:3" x14ac:dyDescent="0.2">
      <c r="A12" s="106" t="s">
        <v>667</v>
      </c>
      <c r="B12" s="107">
        <v>3247</v>
      </c>
      <c r="C12" s="108">
        <v>5.0999999999999996</v>
      </c>
    </row>
    <row r="13" spans="1:3" x14ac:dyDescent="0.2">
      <c r="A13" s="106" t="s">
        <v>657</v>
      </c>
      <c r="B13" s="107">
        <v>13187</v>
      </c>
      <c r="C13" s="108">
        <v>4</v>
      </c>
    </row>
    <row r="14" spans="1:3" x14ac:dyDescent="0.2">
      <c r="A14" s="106" t="s">
        <v>769</v>
      </c>
      <c r="B14" s="107">
        <v>4273</v>
      </c>
      <c r="C14" s="108">
        <v>7.3</v>
      </c>
    </row>
    <row r="15" spans="1:3" x14ac:dyDescent="0.2">
      <c r="A15" s="106" t="s">
        <v>849</v>
      </c>
      <c r="B15" s="107">
        <v>7064</v>
      </c>
      <c r="C15" s="108">
        <v>7.6</v>
      </c>
    </row>
    <row r="16" spans="1:3" x14ac:dyDescent="0.2">
      <c r="A16" s="106" t="s">
        <v>898</v>
      </c>
      <c r="B16" s="107">
        <v>7716</v>
      </c>
      <c r="C16" s="108">
        <v>3.9</v>
      </c>
    </row>
    <row r="17" spans="1:3" x14ac:dyDescent="0.2">
      <c r="A17" s="106" t="s">
        <v>933</v>
      </c>
      <c r="B17" s="107">
        <v>5535</v>
      </c>
      <c r="C17" s="108">
        <v>6.4</v>
      </c>
    </row>
    <row r="18" spans="1:3" x14ac:dyDescent="0.2">
      <c r="A18" s="106" t="s">
        <v>1026</v>
      </c>
      <c r="B18" s="107">
        <v>6608</v>
      </c>
      <c r="C18" s="108">
        <v>5.3</v>
      </c>
    </row>
    <row r="19" spans="1:3" x14ac:dyDescent="0.2">
      <c r="A19" s="106" t="s">
        <v>737</v>
      </c>
      <c r="B19" s="107">
        <v>6009</v>
      </c>
      <c r="C19" s="108">
        <v>4.9000000000000004</v>
      </c>
    </row>
    <row r="20" spans="1:3" x14ac:dyDescent="0.2">
      <c r="A20" s="106" t="s">
        <v>864</v>
      </c>
      <c r="B20" s="107">
        <v>8766</v>
      </c>
      <c r="C20" s="108">
        <v>4.3</v>
      </c>
    </row>
    <row r="21" spans="1:3" x14ac:dyDescent="0.2">
      <c r="A21" s="106" t="s">
        <v>889</v>
      </c>
      <c r="B21" s="107">
        <v>6112</v>
      </c>
      <c r="C21" s="108">
        <v>4.8</v>
      </c>
    </row>
    <row r="22" spans="1:3" x14ac:dyDescent="0.2">
      <c r="A22" s="106" t="s">
        <v>1004</v>
      </c>
      <c r="B22" s="107">
        <v>5911</v>
      </c>
      <c r="C22" s="108">
        <v>5.9</v>
      </c>
    </row>
    <row r="23" spans="1:3" x14ac:dyDescent="0.2">
      <c r="A23" s="106" t="s">
        <v>1034</v>
      </c>
      <c r="B23" s="107">
        <v>9477</v>
      </c>
      <c r="C23" s="108">
        <v>5.0999999999999996</v>
      </c>
    </row>
    <row r="24" spans="1:3" x14ac:dyDescent="0.2">
      <c r="A24" s="106" t="s">
        <v>577</v>
      </c>
      <c r="B24" s="107">
        <v>3992</v>
      </c>
      <c r="C24" s="108">
        <v>4.5</v>
      </c>
    </row>
    <row r="25" spans="1:3" x14ac:dyDescent="0.2">
      <c r="A25" s="106" t="s">
        <v>579</v>
      </c>
      <c r="B25" s="107">
        <v>5515</v>
      </c>
      <c r="C25" s="108">
        <v>6.3</v>
      </c>
    </row>
    <row r="26" spans="1:3" x14ac:dyDescent="0.2">
      <c r="A26" s="106" t="s">
        <v>638</v>
      </c>
      <c r="B26" s="107">
        <v>5697</v>
      </c>
      <c r="C26" s="108">
        <v>2.5</v>
      </c>
    </row>
    <row r="27" spans="1:3" x14ac:dyDescent="0.2">
      <c r="A27" s="106" t="s">
        <v>1139</v>
      </c>
      <c r="B27" s="107">
        <v>6736</v>
      </c>
      <c r="C27" s="108">
        <v>3.2</v>
      </c>
    </row>
    <row r="28" spans="1:3" x14ac:dyDescent="0.2">
      <c r="A28" s="106" t="s">
        <v>755</v>
      </c>
      <c r="B28" s="107">
        <v>4312</v>
      </c>
      <c r="C28" s="108">
        <v>5.5</v>
      </c>
    </row>
    <row r="29" spans="1:3" x14ac:dyDescent="0.2">
      <c r="A29" s="106" t="s">
        <v>1084</v>
      </c>
      <c r="B29" s="107">
        <v>4315</v>
      </c>
      <c r="C29" s="108">
        <v>3.3</v>
      </c>
    </row>
    <row r="30" spans="1:3" x14ac:dyDescent="0.2">
      <c r="A30" s="106" t="s">
        <v>665</v>
      </c>
      <c r="B30" s="107">
        <v>8732</v>
      </c>
      <c r="C30" s="108">
        <v>2.8</v>
      </c>
    </row>
    <row r="31" spans="1:3" x14ac:dyDescent="0.2">
      <c r="A31" s="106" t="s">
        <v>584</v>
      </c>
      <c r="B31" s="107">
        <v>7737</v>
      </c>
      <c r="C31" s="108">
        <v>4.5999999999999996</v>
      </c>
    </row>
    <row r="32" spans="1:3" x14ac:dyDescent="0.2">
      <c r="A32" s="106" t="s">
        <v>612</v>
      </c>
      <c r="B32" s="107">
        <v>4294</v>
      </c>
      <c r="C32" s="108">
        <v>3.7</v>
      </c>
    </row>
    <row r="33" spans="1:3" x14ac:dyDescent="0.2">
      <c r="A33" s="106" t="s">
        <v>835</v>
      </c>
      <c r="B33" s="107">
        <v>17634</v>
      </c>
      <c r="C33" s="108">
        <v>4.9000000000000004</v>
      </c>
    </row>
    <row r="34" spans="1:3" x14ac:dyDescent="0.2">
      <c r="A34" s="106" t="s">
        <v>906</v>
      </c>
      <c r="B34" s="107">
        <v>6939</v>
      </c>
      <c r="C34" s="108">
        <v>5</v>
      </c>
    </row>
    <row r="35" spans="1:3" x14ac:dyDescent="0.2">
      <c r="A35" s="106" t="s">
        <v>945</v>
      </c>
      <c r="B35" s="107">
        <v>7089</v>
      </c>
      <c r="C35" s="108">
        <v>5.4</v>
      </c>
    </row>
    <row r="36" spans="1:3" x14ac:dyDescent="0.2">
      <c r="A36" s="106" t="s">
        <v>959</v>
      </c>
      <c r="B36" s="107">
        <v>7150</v>
      </c>
      <c r="C36" s="108">
        <v>4.5999999999999996</v>
      </c>
    </row>
    <row r="37" spans="1:3" x14ac:dyDescent="0.2">
      <c r="A37" s="106" t="s">
        <v>1024</v>
      </c>
      <c r="B37" s="107">
        <v>5684</v>
      </c>
      <c r="C37" s="108">
        <v>3.1</v>
      </c>
    </row>
    <row r="38" spans="1:3" x14ac:dyDescent="0.2">
      <c r="A38" s="106" t="s">
        <v>1045</v>
      </c>
      <c r="B38" s="107">
        <v>6159</v>
      </c>
      <c r="C38" s="108">
        <v>4.4000000000000004</v>
      </c>
    </row>
    <row r="39" spans="1:3" x14ac:dyDescent="0.2">
      <c r="A39" s="106" t="s">
        <v>1070</v>
      </c>
      <c r="B39" s="107">
        <v>4275</v>
      </c>
      <c r="C39" s="108">
        <v>3.1</v>
      </c>
    </row>
    <row r="40" spans="1:3" x14ac:dyDescent="0.2">
      <c r="A40" s="106" t="s">
        <v>1111</v>
      </c>
      <c r="B40" s="107">
        <v>8721</v>
      </c>
      <c r="C40" s="108">
        <v>4.4000000000000004</v>
      </c>
    </row>
    <row r="41" spans="1:3" x14ac:dyDescent="0.2">
      <c r="A41" s="106" t="s">
        <v>814</v>
      </c>
      <c r="B41" s="107">
        <v>22129</v>
      </c>
      <c r="C41" s="108">
        <v>3</v>
      </c>
    </row>
    <row r="42" spans="1:3" x14ac:dyDescent="0.2">
      <c r="A42" s="106" t="s">
        <v>810</v>
      </c>
      <c r="B42" s="107">
        <v>6087</v>
      </c>
      <c r="C42" s="108">
        <v>6.3</v>
      </c>
    </row>
    <row r="43" spans="1:3" x14ac:dyDescent="0.2">
      <c r="A43" s="106" t="s">
        <v>827</v>
      </c>
      <c r="B43" s="107">
        <v>20706</v>
      </c>
      <c r="C43" s="108">
        <v>6.7</v>
      </c>
    </row>
    <row r="44" spans="1:3" x14ac:dyDescent="0.2">
      <c r="A44" s="106" t="s">
        <v>968</v>
      </c>
      <c r="B44" s="107">
        <v>8474</v>
      </c>
      <c r="C44" s="108">
        <v>5</v>
      </c>
    </row>
    <row r="45" spans="1:3" x14ac:dyDescent="0.2">
      <c r="A45" s="106" t="s">
        <v>1016</v>
      </c>
      <c r="B45" s="107">
        <v>5260</v>
      </c>
      <c r="C45" s="108">
        <v>4.5999999999999996</v>
      </c>
    </row>
    <row r="46" spans="1:3" x14ac:dyDescent="0.2">
      <c r="A46" s="106" t="s">
        <v>1118</v>
      </c>
      <c r="B46" s="107">
        <v>8733</v>
      </c>
      <c r="C46" s="108">
        <v>4.5999999999999996</v>
      </c>
    </row>
    <row r="47" spans="1:3" x14ac:dyDescent="0.2">
      <c r="A47" s="106" t="s">
        <v>707</v>
      </c>
      <c r="B47" s="107">
        <v>6629</v>
      </c>
      <c r="C47" s="108">
        <v>3.1</v>
      </c>
    </row>
    <row r="48" spans="1:3" x14ac:dyDescent="0.2">
      <c r="A48" s="106" t="s">
        <v>804</v>
      </c>
      <c r="B48" s="107">
        <v>13901</v>
      </c>
      <c r="C48" s="108">
        <v>7.7</v>
      </c>
    </row>
    <row r="49" spans="1:3" x14ac:dyDescent="0.2">
      <c r="A49" s="106" t="s">
        <v>878</v>
      </c>
      <c r="B49" s="107">
        <v>6303</v>
      </c>
      <c r="C49" s="108">
        <v>6.4</v>
      </c>
    </row>
    <row r="50" spans="1:3" x14ac:dyDescent="0.2">
      <c r="A50" s="106" t="s">
        <v>884</v>
      </c>
      <c r="B50" s="107">
        <v>4512</v>
      </c>
      <c r="C50" s="108">
        <v>4.5</v>
      </c>
    </row>
    <row r="51" spans="1:3" x14ac:dyDescent="0.2">
      <c r="A51" s="106" t="s">
        <v>1134</v>
      </c>
      <c r="B51" s="107">
        <v>3572</v>
      </c>
      <c r="C51" s="108">
        <v>2.6</v>
      </c>
    </row>
    <row r="52" spans="1:3" x14ac:dyDescent="0.2">
      <c r="A52" s="106" t="s">
        <v>894</v>
      </c>
      <c r="B52" s="107">
        <v>9620</v>
      </c>
      <c r="C52" s="108">
        <v>2.6</v>
      </c>
    </row>
    <row r="53" spans="1:3" x14ac:dyDescent="0.2">
      <c r="A53" s="106" t="s">
        <v>562</v>
      </c>
      <c r="B53" s="107">
        <v>7017</v>
      </c>
      <c r="C53" s="108">
        <v>4.8</v>
      </c>
    </row>
    <row r="54" spans="1:3" x14ac:dyDescent="0.2">
      <c r="A54" s="106" t="s">
        <v>678</v>
      </c>
      <c r="B54" s="107">
        <v>9683</v>
      </c>
      <c r="C54" s="108">
        <v>5.2</v>
      </c>
    </row>
    <row r="55" spans="1:3" x14ac:dyDescent="0.2">
      <c r="A55" s="106" t="s">
        <v>950</v>
      </c>
      <c r="B55" s="107">
        <v>7866</v>
      </c>
      <c r="C55" s="108">
        <v>4.8</v>
      </c>
    </row>
    <row r="56" spans="1:3" x14ac:dyDescent="0.2">
      <c r="A56" s="106" t="s">
        <v>972</v>
      </c>
      <c r="B56" s="107">
        <v>15908</v>
      </c>
      <c r="C56" s="108">
        <v>4.2</v>
      </c>
    </row>
    <row r="57" spans="1:3" x14ac:dyDescent="0.2">
      <c r="A57" s="106" t="s">
        <v>591</v>
      </c>
      <c r="B57" s="107">
        <v>16179</v>
      </c>
      <c r="C57" s="108">
        <v>4.9000000000000004</v>
      </c>
    </row>
    <row r="58" spans="1:3" x14ac:dyDescent="0.2">
      <c r="A58" s="106" t="s">
        <v>616</v>
      </c>
      <c r="B58" s="107">
        <v>6045</v>
      </c>
      <c r="C58" s="108">
        <v>4.5999999999999996</v>
      </c>
    </row>
    <row r="59" spans="1:3" x14ac:dyDescent="0.2">
      <c r="A59" s="106" t="s">
        <v>808</v>
      </c>
      <c r="B59" s="107">
        <v>11572</v>
      </c>
      <c r="C59" s="108">
        <v>4.4000000000000004</v>
      </c>
    </row>
    <row r="60" spans="1:3" x14ac:dyDescent="0.2">
      <c r="A60" s="106" t="s">
        <v>816</v>
      </c>
      <c r="B60" s="107">
        <v>23188</v>
      </c>
      <c r="C60" s="108">
        <v>4.2</v>
      </c>
    </row>
    <row r="61" spans="1:3" x14ac:dyDescent="0.2">
      <c r="A61" s="106" t="s">
        <v>1075</v>
      </c>
      <c r="B61" s="107">
        <v>9075</v>
      </c>
      <c r="C61" s="108">
        <v>4.3</v>
      </c>
    </row>
    <row r="62" spans="1:3" x14ac:dyDescent="0.2">
      <c r="A62" s="106" t="s">
        <v>673</v>
      </c>
      <c r="B62" s="107">
        <v>7263</v>
      </c>
      <c r="C62" s="108">
        <v>4.5</v>
      </c>
    </row>
    <row r="63" spans="1:3" x14ac:dyDescent="0.2">
      <c r="A63" s="106" t="s">
        <v>818</v>
      </c>
      <c r="B63" s="107">
        <v>12005</v>
      </c>
      <c r="C63" s="108">
        <v>5.8</v>
      </c>
    </row>
    <row r="64" spans="1:3" x14ac:dyDescent="0.2">
      <c r="A64" s="106" t="s">
        <v>901</v>
      </c>
      <c r="B64" s="107">
        <v>12647</v>
      </c>
      <c r="C64" s="108">
        <v>5.7</v>
      </c>
    </row>
    <row r="65" spans="1:3" x14ac:dyDescent="0.2">
      <c r="A65" s="106" t="s">
        <v>956</v>
      </c>
      <c r="B65" s="107">
        <v>321</v>
      </c>
      <c r="C65" s="108">
        <v>1.4</v>
      </c>
    </row>
    <row r="66" spans="1:3" x14ac:dyDescent="0.2">
      <c r="A66" s="106" t="s">
        <v>675</v>
      </c>
      <c r="B66" s="107">
        <v>16018</v>
      </c>
      <c r="C66" s="108">
        <v>3.3</v>
      </c>
    </row>
    <row r="67" spans="1:3" x14ac:dyDescent="0.2">
      <c r="A67" s="106" t="s">
        <v>820</v>
      </c>
      <c r="B67" s="107">
        <v>9496</v>
      </c>
      <c r="C67" s="108">
        <v>2.2999999999999998</v>
      </c>
    </row>
    <row r="68" spans="1:3" x14ac:dyDescent="0.2">
      <c r="A68" s="106" t="s">
        <v>826</v>
      </c>
      <c r="B68" s="107">
        <v>14341</v>
      </c>
      <c r="C68" s="108">
        <v>3.3</v>
      </c>
    </row>
    <row r="69" spans="1:3" x14ac:dyDescent="0.2">
      <c r="A69" s="106" t="s">
        <v>896</v>
      </c>
      <c r="B69" s="107">
        <v>14920</v>
      </c>
      <c r="C69" s="108">
        <v>3.4</v>
      </c>
    </row>
    <row r="70" spans="1:3" x14ac:dyDescent="0.2">
      <c r="A70" s="106" t="s">
        <v>903</v>
      </c>
      <c r="B70" s="107">
        <v>15790</v>
      </c>
      <c r="C70" s="108">
        <v>3.2</v>
      </c>
    </row>
    <row r="71" spans="1:3" x14ac:dyDescent="0.2">
      <c r="A71" s="106" t="s">
        <v>775</v>
      </c>
      <c r="B71" s="107">
        <v>2717</v>
      </c>
      <c r="C71" s="108">
        <v>2.5</v>
      </c>
    </row>
    <row r="72" spans="1:3" x14ac:dyDescent="0.2">
      <c r="A72" s="106" t="s">
        <v>977</v>
      </c>
      <c r="B72" s="107">
        <v>4863</v>
      </c>
      <c r="C72" s="108">
        <v>2.7</v>
      </c>
    </row>
    <row r="73" spans="1:3" x14ac:dyDescent="0.2">
      <c r="A73" s="106" t="s">
        <v>1028</v>
      </c>
      <c r="B73" s="107">
        <v>8046</v>
      </c>
      <c r="C73" s="108">
        <v>5.2</v>
      </c>
    </row>
    <row r="74" spans="1:3" x14ac:dyDescent="0.2">
      <c r="A74" s="106" t="s">
        <v>1051</v>
      </c>
      <c r="B74" s="107">
        <v>4285</v>
      </c>
      <c r="C74" s="108">
        <v>4.0999999999999996</v>
      </c>
    </row>
    <row r="75" spans="1:3" x14ac:dyDescent="0.2">
      <c r="A75" s="106" t="s">
        <v>1019</v>
      </c>
      <c r="B75" s="107">
        <v>15305</v>
      </c>
      <c r="C75" s="108">
        <v>2.9</v>
      </c>
    </row>
    <row r="76" spans="1:3" x14ac:dyDescent="0.2">
      <c r="A76" s="106" t="s">
        <v>1087</v>
      </c>
      <c r="B76" s="107">
        <v>9290</v>
      </c>
      <c r="C76" s="108">
        <v>2.7</v>
      </c>
    </row>
    <row r="77" spans="1:3" x14ac:dyDescent="0.2">
      <c r="A77" s="106" t="s">
        <v>574</v>
      </c>
      <c r="B77" s="107">
        <v>47361</v>
      </c>
      <c r="C77" s="108">
        <v>7</v>
      </c>
    </row>
    <row r="78" spans="1:3" x14ac:dyDescent="0.2">
      <c r="A78" s="106" t="s">
        <v>659</v>
      </c>
      <c r="B78" s="107">
        <v>10430</v>
      </c>
      <c r="C78" s="108">
        <v>5</v>
      </c>
    </row>
    <row r="79" spans="1:3" x14ac:dyDescent="0.2">
      <c r="A79" s="106" t="s">
        <v>682</v>
      </c>
      <c r="B79" s="107">
        <v>9729</v>
      </c>
      <c r="C79" s="108">
        <v>5.0999999999999996</v>
      </c>
    </row>
    <row r="80" spans="1:3" x14ac:dyDescent="0.2">
      <c r="A80" s="106" t="s">
        <v>961</v>
      </c>
      <c r="B80" s="107">
        <v>12978</v>
      </c>
      <c r="C80" s="108">
        <v>7</v>
      </c>
    </row>
    <row r="81" spans="1:3" x14ac:dyDescent="0.2">
      <c r="A81" s="106" t="s">
        <v>981</v>
      </c>
      <c r="B81" s="107">
        <v>4731</v>
      </c>
      <c r="C81" s="108">
        <v>3.7</v>
      </c>
    </row>
    <row r="82" spans="1:3" x14ac:dyDescent="0.2">
      <c r="A82" s="106" t="s">
        <v>1078</v>
      </c>
      <c r="B82" s="107">
        <v>10158</v>
      </c>
      <c r="C82" s="108">
        <v>6.4</v>
      </c>
    </row>
    <row r="83" spans="1:3" x14ac:dyDescent="0.2">
      <c r="A83" s="106" t="s">
        <v>1123</v>
      </c>
      <c r="B83" s="107">
        <v>11737</v>
      </c>
      <c r="C83" s="108">
        <v>7.7</v>
      </c>
    </row>
    <row r="84" spans="1:3" x14ac:dyDescent="0.2">
      <c r="A84" s="106" t="s">
        <v>1126</v>
      </c>
      <c r="B84" s="107">
        <v>11135</v>
      </c>
      <c r="C84" s="108">
        <v>3.2</v>
      </c>
    </row>
    <row r="85" spans="1:3" x14ac:dyDescent="0.2">
      <c r="A85" s="106" t="s">
        <v>570</v>
      </c>
      <c r="B85" s="107">
        <v>3804</v>
      </c>
      <c r="C85" s="108">
        <v>3.6</v>
      </c>
    </row>
    <row r="86" spans="1:3" x14ac:dyDescent="0.2">
      <c r="A86" s="106" t="s">
        <v>630</v>
      </c>
      <c r="B86" s="107">
        <v>4206</v>
      </c>
      <c r="C86" s="108">
        <v>2.5</v>
      </c>
    </row>
    <row r="87" spans="1:3" x14ac:dyDescent="0.2">
      <c r="A87" s="106" t="s">
        <v>830</v>
      </c>
      <c r="B87" s="107">
        <v>5719</v>
      </c>
      <c r="C87" s="108">
        <v>4.4000000000000004</v>
      </c>
    </row>
    <row r="88" spans="1:3" x14ac:dyDescent="0.2">
      <c r="A88" s="106" t="s">
        <v>917</v>
      </c>
      <c r="B88" s="107">
        <v>5385</v>
      </c>
      <c r="C88" s="108">
        <v>4.8</v>
      </c>
    </row>
    <row r="89" spans="1:3" x14ac:dyDescent="0.2">
      <c r="A89" s="106" t="s">
        <v>1009</v>
      </c>
      <c r="B89" s="107">
        <v>4851</v>
      </c>
      <c r="C89" s="108">
        <v>4.7</v>
      </c>
    </row>
    <row r="90" spans="1:3" x14ac:dyDescent="0.2">
      <c r="A90" s="106" t="s">
        <v>1060</v>
      </c>
      <c r="B90" s="107">
        <v>4304</v>
      </c>
      <c r="C90" s="108">
        <v>4.0999999999999996</v>
      </c>
    </row>
    <row r="91" spans="1:3" x14ac:dyDescent="0.2">
      <c r="A91" s="106" t="s">
        <v>619</v>
      </c>
      <c r="B91" s="107">
        <v>8486</v>
      </c>
      <c r="C91" s="108">
        <v>2.1</v>
      </c>
    </row>
    <row r="92" spans="1:3" x14ac:dyDescent="0.2">
      <c r="A92" s="106" t="s">
        <v>724</v>
      </c>
      <c r="B92" s="107">
        <v>26433</v>
      </c>
      <c r="C92" s="108">
        <v>3</v>
      </c>
    </row>
    <row r="93" spans="1:3" x14ac:dyDescent="0.2">
      <c r="A93" s="106" t="s">
        <v>777</v>
      </c>
      <c r="B93" s="107">
        <v>17913</v>
      </c>
      <c r="C93" s="108">
        <v>2.5</v>
      </c>
    </row>
    <row r="94" spans="1:3" x14ac:dyDescent="0.2">
      <c r="A94" s="106" t="s">
        <v>871</v>
      </c>
      <c r="B94" s="107">
        <v>17854</v>
      </c>
      <c r="C94" s="108">
        <v>3.3</v>
      </c>
    </row>
    <row r="95" spans="1:3" x14ac:dyDescent="0.2">
      <c r="A95" s="106" t="s">
        <v>1032</v>
      </c>
      <c r="B95" s="107">
        <v>13182</v>
      </c>
      <c r="C95" s="108">
        <v>3</v>
      </c>
    </row>
    <row r="96" spans="1:3" x14ac:dyDescent="0.2">
      <c r="A96" s="106" t="s">
        <v>620</v>
      </c>
      <c r="B96" s="107">
        <v>5352</v>
      </c>
      <c r="C96" s="108">
        <v>3</v>
      </c>
    </row>
    <row r="97" spans="1:3" x14ac:dyDescent="0.2">
      <c r="A97" s="106" t="s">
        <v>645</v>
      </c>
      <c r="B97" s="107">
        <v>114</v>
      </c>
      <c r="C97" s="108">
        <v>1.2</v>
      </c>
    </row>
    <row r="98" spans="1:3" x14ac:dyDescent="0.2">
      <c r="A98" s="106" t="s">
        <v>753</v>
      </c>
      <c r="B98" s="107">
        <v>10635</v>
      </c>
      <c r="C98" s="108">
        <v>6.9</v>
      </c>
    </row>
    <row r="99" spans="1:3" x14ac:dyDescent="0.2">
      <c r="A99" s="106" t="s">
        <v>758</v>
      </c>
      <c r="B99" s="107">
        <v>5192</v>
      </c>
      <c r="C99" s="108">
        <v>4.2</v>
      </c>
    </row>
    <row r="100" spans="1:3" x14ac:dyDescent="0.2">
      <c r="A100" s="106" t="s">
        <v>762</v>
      </c>
      <c r="B100" s="107">
        <v>10309</v>
      </c>
      <c r="C100" s="108">
        <v>6.5</v>
      </c>
    </row>
    <row r="101" spans="1:3" x14ac:dyDescent="0.2">
      <c r="A101" s="106" t="s">
        <v>797</v>
      </c>
      <c r="B101" s="107">
        <v>6959</v>
      </c>
      <c r="C101" s="108">
        <v>4.7</v>
      </c>
    </row>
    <row r="102" spans="1:3" x14ac:dyDescent="0.2">
      <c r="A102" s="106" t="s">
        <v>799</v>
      </c>
      <c r="B102" s="107">
        <v>3499</v>
      </c>
      <c r="C102" s="108">
        <v>3</v>
      </c>
    </row>
    <row r="103" spans="1:3" x14ac:dyDescent="0.2">
      <c r="A103" s="106" t="s">
        <v>812</v>
      </c>
      <c r="B103" s="107">
        <v>11349</v>
      </c>
      <c r="C103" s="108">
        <v>5.4</v>
      </c>
    </row>
    <row r="104" spans="1:3" x14ac:dyDescent="0.2">
      <c r="A104" s="106" t="s">
        <v>822</v>
      </c>
      <c r="B104" s="107">
        <v>9667</v>
      </c>
      <c r="C104" s="108">
        <v>5.0999999999999996</v>
      </c>
    </row>
    <row r="105" spans="1:3" x14ac:dyDescent="0.2">
      <c r="A105" s="106" t="s">
        <v>867</v>
      </c>
      <c r="B105" s="107">
        <v>10781</v>
      </c>
      <c r="C105" s="108">
        <v>6.7</v>
      </c>
    </row>
    <row r="106" spans="1:3" x14ac:dyDescent="0.2">
      <c r="A106" s="106" t="s">
        <v>1011</v>
      </c>
      <c r="B106" s="107">
        <v>10509</v>
      </c>
      <c r="C106" s="108">
        <v>5</v>
      </c>
    </row>
    <row r="107" spans="1:3" x14ac:dyDescent="0.2">
      <c r="A107" s="106" t="s">
        <v>1068</v>
      </c>
      <c r="B107" s="107">
        <v>10339</v>
      </c>
      <c r="C107" s="108">
        <v>5.9</v>
      </c>
    </row>
    <row r="108" spans="1:3" x14ac:dyDescent="0.2">
      <c r="A108" s="106" t="s">
        <v>1082</v>
      </c>
      <c r="B108" s="107">
        <v>6328</v>
      </c>
      <c r="C108" s="108">
        <v>2.9</v>
      </c>
    </row>
    <row r="109" spans="1:3" x14ac:dyDescent="0.2">
      <c r="A109" s="106" t="s">
        <v>1108</v>
      </c>
      <c r="B109" s="107">
        <v>5184</v>
      </c>
      <c r="C109" s="108">
        <v>2.7</v>
      </c>
    </row>
    <row r="110" spans="1:3" x14ac:dyDescent="0.2">
      <c r="A110" s="106" t="s">
        <v>558</v>
      </c>
      <c r="B110" s="107">
        <v>6889</v>
      </c>
      <c r="C110" s="108">
        <v>6</v>
      </c>
    </row>
    <row r="111" spans="1:3" x14ac:dyDescent="0.2">
      <c r="A111" s="106" t="s">
        <v>560</v>
      </c>
      <c r="B111" s="107">
        <v>6807</v>
      </c>
      <c r="C111" s="108">
        <v>3</v>
      </c>
    </row>
    <row r="112" spans="1:3" x14ac:dyDescent="0.2">
      <c r="A112" s="106" t="s">
        <v>572</v>
      </c>
      <c r="B112" s="107">
        <v>4375</v>
      </c>
      <c r="C112" s="108">
        <v>3</v>
      </c>
    </row>
    <row r="113" spans="1:3" x14ac:dyDescent="0.2">
      <c r="A113" s="106" t="s">
        <v>595</v>
      </c>
      <c r="B113" s="107">
        <v>9486</v>
      </c>
      <c r="C113" s="108">
        <v>5.5</v>
      </c>
    </row>
    <row r="114" spans="1:3" x14ac:dyDescent="0.2">
      <c r="A114" s="106" t="s">
        <v>605</v>
      </c>
      <c r="B114" s="107">
        <v>5431</v>
      </c>
      <c r="C114" s="108">
        <v>2.7</v>
      </c>
    </row>
    <row r="115" spans="1:3" x14ac:dyDescent="0.2">
      <c r="A115" s="106" t="s">
        <v>663</v>
      </c>
      <c r="B115" s="107">
        <v>9809</v>
      </c>
      <c r="C115" s="108">
        <v>4.3</v>
      </c>
    </row>
    <row r="116" spans="1:3" x14ac:dyDescent="0.2">
      <c r="A116" s="106" t="s">
        <v>688</v>
      </c>
      <c r="B116" s="107">
        <v>8726</v>
      </c>
      <c r="C116" s="108">
        <v>3.9</v>
      </c>
    </row>
    <row r="117" spans="1:3" x14ac:dyDescent="0.2">
      <c r="A117" s="106" t="s">
        <v>719</v>
      </c>
      <c r="B117" s="107">
        <v>9836</v>
      </c>
      <c r="C117" s="108">
        <v>5.0999999999999996</v>
      </c>
    </row>
    <row r="118" spans="1:3" x14ac:dyDescent="0.2">
      <c r="A118" s="106" t="s">
        <v>748</v>
      </c>
      <c r="B118" s="107">
        <v>7466</v>
      </c>
      <c r="C118" s="108">
        <v>4.9000000000000004</v>
      </c>
    </row>
    <row r="119" spans="1:3" x14ac:dyDescent="0.2">
      <c r="A119" s="106" t="s">
        <v>766</v>
      </c>
      <c r="B119" s="107">
        <v>4044</v>
      </c>
      <c r="C119" s="108">
        <v>2.6</v>
      </c>
    </row>
    <row r="120" spans="1:3" x14ac:dyDescent="0.2">
      <c r="A120" s="106" t="s">
        <v>773</v>
      </c>
      <c r="B120" s="107">
        <v>5093</v>
      </c>
      <c r="C120" s="108">
        <v>3.4</v>
      </c>
    </row>
    <row r="121" spans="1:3" x14ac:dyDescent="0.2">
      <c r="A121" s="106" t="s">
        <v>782</v>
      </c>
      <c r="B121" s="107">
        <v>4982</v>
      </c>
      <c r="C121" s="108">
        <v>2.8</v>
      </c>
    </row>
    <row r="122" spans="1:3" x14ac:dyDescent="0.2">
      <c r="A122" s="106" t="s">
        <v>786</v>
      </c>
      <c r="B122" s="107">
        <v>5108</v>
      </c>
      <c r="C122" s="108">
        <v>3.1</v>
      </c>
    </row>
    <row r="123" spans="1:3" x14ac:dyDescent="0.2">
      <c r="A123" s="106" t="s">
        <v>806</v>
      </c>
      <c r="B123" s="107">
        <v>1959</v>
      </c>
      <c r="C123" s="108">
        <v>1.7</v>
      </c>
    </row>
    <row r="124" spans="1:3" x14ac:dyDescent="0.2">
      <c r="A124" s="106" t="s">
        <v>844</v>
      </c>
      <c r="B124" s="107">
        <v>3617</v>
      </c>
      <c r="C124" s="108">
        <v>2.5</v>
      </c>
    </row>
    <row r="125" spans="1:3" x14ac:dyDescent="0.2">
      <c r="A125" s="106" t="s">
        <v>931</v>
      </c>
      <c r="B125" s="107">
        <v>6722</v>
      </c>
      <c r="C125" s="108">
        <v>3.8</v>
      </c>
    </row>
    <row r="126" spans="1:3" x14ac:dyDescent="0.2">
      <c r="A126" s="106" t="s">
        <v>942</v>
      </c>
      <c r="B126" s="107">
        <v>2042</v>
      </c>
      <c r="C126" s="108">
        <v>1.6</v>
      </c>
    </row>
    <row r="127" spans="1:3" x14ac:dyDescent="0.2">
      <c r="A127" s="106" t="s">
        <v>1038</v>
      </c>
      <c r="B127" s="107">
        <v>3425</v>
      </c>
      <c r="C127" s="108">
        <v>2.7</v>
      </c>
    </row>
    <row r="128" spans="1:3" x14ac:dyDescent="0.2">
      <c r="A128" s="106" t="s">
        <v>1080</v>
      </c>
      <c r="B128" s="107">
        <v>8940</v>
      </c>
      <c r="C128" s="108">
        <v>5.8</v>
      </c>
    </row>
    <row r="129" spans="1:3" x14ac:dyDescent="0.2">
      <c r="A129" s="106" t="s">
        <v>589</v>
      </c>
      <c r="B129" s="107">
        <v>1660</v>
      </c>
      <c r="C129" s="108">
        <v>2.1</v>
      </c>
    </row>
    <row r="130" spans="1:3" x14ac:dyDescent="0.2">
      <c r="A130" s="106" t="s">
        <v>600</v>
      </c>
      <c r="B130" s="107">
        <v>6192</v>
      </c>
      <c r="C130" s="108">
        <v>3.4</v>
      </c>
    </row>
    <row r="131" spans="1:3" x14ac:dyDescent="0.2">
      <c r="A131" s="106" t="s">
        <v>793</v>
      </c>
      <c r="B131" s="107">
        <v>3557</v>
      </c>
      <c r="C131" s="108">
        <v>4.2</v>
      </c>
    </row>
    <row r="132" spans="1:3" x14ac:dyDescent="0.2">
      <c r="A132" s="106" t="s">
        <v>838</v>
      </c>
      <c r="B132" s="107">
        <v>6654</v>
      </c>
      <c r="C132" s="108">
        <v>3.9</v>
      </c>
    </row>
    <row r="133" spans="1:3" x14ac:dyDescent="0.2">
      <c r="A133" s="106" t="s">
        <v>853</v>
      </c>
      <c r="B133" s="107">
        <v>6569</v>
      </c>
      <c r="C133" s="108">
        <v>4.0999999999999996</v>
      </c>
    </row>
    <row r="134" spans="1:3" x14ac:dyDescent="0.2">
      <c r="A134" s="106" t="s">
        <v>923</v>
      </c>
      <c r="B134" s="107">
        <v>4941</v>
      </c>
      <c r="C134" s="108">
        <v>3.4</v>
      </c>
    </row>
    <row r="135" spans="1:3" x14ac:dyDescent="0.2">
      <c r="A135" s="106" t="s">
        <v>929</v>
      </c>
      <c r="B135" s="107">
        <v>3789</v>
      </c>
      <c r="C135" s="108">
        <v>3.5</v>
      </c>
    </row>
    <row r="136" spans="1:3" x14ac:dyDescent="0.2">
      <c r="A136" s="106" t="s">
        <v>979</v>
      </c>
      <c r="B136" s="107">
        <v>3334</v>
      </c>
      <c r="C136" s="108">
        <v>3.8</v>
      </c>
    </row>
    <row r="137" spans="1:3" x14ac:dyDescent="0.2">
      <c r="A137" s="106" t="s">
        <v>1007</v>
      </c>
      <c r="B137" s="107">
        <v>5517</v>
      </c>
      <c r="C137" s="108">
        <v>3.2</v>
      </c>
    </row>
    <row r="138" spans="1:3" x14ac:dyDescent="0.2">
      <c r="A138" s="106" t="s">
        <v>1094</v>
      </c>
      <c r="B138" s="107">
        <v>1836</v>
      </c>
      <c r="C138" s="108">
        <v>1.9</v>
      </c>
    </row>
    <row r="139" spans="1:3" x14ac:dyDescent="0.2">
      <c r="A139" s="106" t="s">
        <v>1116</v>
      </c>
      <c r="B139" s="107">
        <v>1776</v>
      </c>
      <c r="C139" s="108">
        <v>1.9</v>
      </c>
    </row>
    <row r="140" spans="1:3" x14ac:dyDescent="0.2">
      <c r="A140" s="106" t="s">
        <v>1121</v>
      </c>
      <c r="B140" s="107">
        <v>1487</v>
      </c>
      <c r="C140" s="108">
        <v>1.4</v>
      </c>
    </row>
    <row r="141" spans="1:3" x14ac:dyDescent="0.2">
      <c r="A141" s="106" t="s">
        <v>610</v>
      </c>
      <c r="B141" s="107">
        <v>6265</v>
      </c>
      <c r="C141" s="108">
        <v>2</v>
      </c>
    </row>
    <row r="142" spans="1:3" x14ac:dyDescent="0.2">
      <c r="A142" s="106" t="s">
        <v>710</v>
      </c>
      <c r="B142" s="107">
        <v>9292</v>
      </c>
      <c r="C142" s="108">
        <v>3.1</v>
      </c>
    </row>
    <row r="143" spans="1:3" x14ac:dyDescent="0.2">
      <c r="A143" s="106" t="s">
        <v>760</v>
      </c>
      <c r="B143" s="107">
        <v>16494</v>
      </c>
      <c r="C143" s="108">
        <v>2</v>
      </c>
    </row>
    <row r="144" spans="1:3" x14ac:dyDescent="0.2">
      <c r="A144" s="106" t="s">
        <v>801</v>
      </c>
      <c r="B144" s="107">
        <v>27205</v>
      </c>
      <c r="C144" s="108">
        <v>3</v>
      </c>
    </row>
    <row r="145" spans="1:3" x14ac:dyDescent="0.2">
      <c r="A145" s="106" t="s">
        <v>911</v>
      </c>
      <c r="B145" s="107">
        <v>7847</v>
      </c>
      <c r="C145" s="108">
        <v>1.8</v>
      </c>
    </row>
    <row r="146" spans="1:3" x14ac:dyDescent="0.2">
      <c r="A146" s="106" t="s">
        <v>1036</v>
      </c>
      <c r="B146" s="107">
        <v>12609</v>
      </c>
      <c r="C146" s="108">
        <v>1.8</v>
      </c>
    </row>
    <row r="147" spans="1:3" x14ac:dyDescent="0.2">
      <c r="A147" s="106" t="s">
        <v>1107</v>
      </c>
      <c r="B147" s="107">
        <v>11827</v>
      </c>
      <c r="C147" s="108">
        <v>2.4</v>
      </c>
    </row>
    <row r="148" spans="1:3" x14ac:dyDescent="0.2">
      <c r="A148" s="106" t="s">
        <v>568</v>
      </c>
      <c r="B148" s="107">
        <v>2262</v>
      </c>
      <c r="C148" s="108">
        <v>1.9</v>
      </c>
    </row>
    <row r="149" spans="1:3" x14ac:dyDescent="0.2">
      <c r="A149" s="106" t="s">
        <v>587</v>
      </c>
      <c r="B149" s="107">
        <v>3909</v>
      </c>
      <c r="C149" s="108">
        <v>3.6</v>
      </c>
    </row>
    <row r="150" spans="1:3" x14ac:dyDescent="0.2">
      <c r="A150" s="106" t="s">
        <v>602</v>
      </c>
      <c r="B150" s="107">
        <v>11561</v>
      </c>
      <c r="C150" s="108">
        <v>3.7</v>
      </c>
    </row>
    <row r="151" spans="1:3" x14ac:dyDescent="0.2">
      <c r="A151" s="106" t="s">
        <v>654</v>
      </c>
      <c r="B151" s="107">
        <v>9636</v>
      </c>
      <c r="C151" s="108">
        <v>2.9</v>
      </c>
    </row>
    <row r="152" spans="1:3" x14ac:dyDescent="0.2">
      <c r="A152" s="106" t="s">
        <v>795</v>
      </c>
      <c r="B152" s="107">
        <v>10</v>
      </c>
      <c r="C152" s="108">
        <v>0.8</v>
      </c>
    </row>
    <row r="153" spans="1:3" x14ac:dyDescent="0.2">
      <c r="A153" s="106" t="s">
        <v>887</v>
      </c>
      <c r="B153" s="107">
        <v>2941</v>
      </c>
      <c r="C153" s="108">
        <v>2.2999999999999998</v>
      </c>
    </row>
    <row r="154" spans="1:3" x14ac:dyDescent="0.2">
      <c r="A154" s="106" t="s">
        <v>919</v>
      </c>
      <c r="B154" s="107">
        <v>6520</v>
      </c>
      <c r="C154" s="108">
        <v>3.8</v>
      </c>
    </row>
    <row r="155" spans="1:3" x14ac:dyDescent="0.2">
      <c r="A155" s="106" t="s">
        <v>921</v>
      </c>
      <c r="B155" s="107">
        <v>2082</v>
      </c>
      <c r="C155" s="108">
        <v>2.4</v>
      </c>
    </row>
    <row r="156" spans="1:3" x14ac:dyDescent="0.2">
      <c r="A156" s="106" t="s">
        <v>990</v>
      </c>
      <c r="B156" s="107">
        <v>3487</v>
      </c>
      <c r="C156" s="108">
        <v>2</v>
      </c>
    </row>
    <row r="157" spans="1:3" x14ac:dyDescent="0.2">
      <c r="A157" s="106" t="s">
        <v>1043</v>
      </c>
      <c r="B157" s="107">
        <v>4686</v>
      </c>
      <c r="C157" s="108">
        <v>3.5</v>
      </c>
    </row>
    <row r="158" spans="1:3" x14ac:dyDescent="0.2">
      <c r="A158" s="106" t="s">
        <v>1063</v>
      </c>
      <c r="B158" s="107">
        <v>3650</v>
      </c>
      <c r="C158" s="108">
        <v>4.5999999999999996</v>
      </c>
    </row>
    <row r="159" spans="1:3" x14ac:dyDescent="0.2">
      <c r="A159" s="106" t="s">
        <v>1113</v>
      </c>
      <c r="B159" s="107">
        <v>5846</v>
      </c>
      <c r="C159" s="108">
        <v>2</v>
      </c>
    </row>
    <row r="160" spans="1:3" x14ac:dyDescent="0.2">
      <c r="A160" s="106" t="s">
        <v>677</v>
      </c>
      <c r="B160" s="107">
        <v>9988</v>
      </c>
      <c r="C160" s="108">
        <v>2.2000000000000002</v>
      </c>
    </row>
    <row r="161" spans="1:3" x14ac:dyDescent="0.2">
      <c r="A161" s="106" t="s">
        <v>680</v>
      </c>
      <c r="B161" s="107">
        <v>4249</v>
      </c>
      <c r="C161" s="108">
        <v>1.8</v>
      </c>
    </row>
    <row r="162" spans="1:3" x14ac:dyDescent="0.2">
      <c r="A162" s="106" t="s">
        <v>743</v>
      </c>
      <c r="B162" s="107">
        <v>9423</v>
      </c>
      <c r="C162" s="108">
        <v>2.5</v>
      </c>
    </row>
    <row r="163" spans="1:3" x14ac:dyDescent="0.2">
      <c r="A163" s="106" t="s">
        <v>983</v>
      </c>
      <c r="B163" s="107">
        <v>7431</v>
      </c>
      <c r="C163" s="108">
        <v>2.2999999999999998</v>
      </c>
    </row>
    <row r="164" spans="1:3" x14ac:dyDescent="0.2">
      <c r="A164" s="106" t="s">
        <v>547</v>
      </c>
      <c r="B164" s="107">
        <v>1905</v>
      </c>
      <c r="C164" s="108">
        <v>4.5999999999999996</v>
      </c>
    </row>
    <row r="165" spans="1:3" x14ac:dyDescent="0.2">
      <c r="A165" s="106" t="s">
        <v>751</v>
      </c>
      <c r="B165" s="107">
        <v>2305</v>
      </c>
      <c r="C165" s="108">
        <v>3.1</v>
      </c>
    </row>
    <row r="166" spans="1:3" x14ac:dyDescent="0.2">
      <c r="A166" s="106" t="s">
        <v>650</v>
      </c>
      <c r="B166" s="107">
        <v>2561</v>
      </c>
      <c r="C166" s="108">
        <v>4</v>
      </c>
    </row>
    <row r="167" spans="1:3" x14ac:dyDescent="0.2">
      <c r="A167" s="106" t="s">
        <v>671</v>
      </c>
      <c r="B167" s="107">
        <v>2312</v>
      </c>
      <c r="C167" s="108">
        <v>3.9</v>
      </c>
    </row>
    <row r="168" spans="1:3" x14ac:dyDescent="0.2">
      <c r="A168" s="106" t="s">
        <v>732</v>
      </c>
      <c r="B168" s="107">
        <v>3234</v>
      </c>
      <c r="C168" s="108">
        <v>3.4</v>
      </c>
    </row>
    <row r="169" spans="1:3" x14ac:dyDescent="0.2">
      <c r="A169" s="106" t="s">
        <v>1128</v>
      </c>
      <c r="B169" s="107">
        <v>2998</v>
      </c>
      <c r="C169" s="108">
        <v>3.5</v>
      </c>
    </row>
    <row r="170" spans="1:3" x14ac:dyDescent="0.2">
      <c r="A170" s="106" t="s">
        <v>925</v>
      </c>
      <c r="B170" s="107">
        <v>1908</v>
      </c>
      <c r="C170" s="108">
        <v>2.4</v>
      </c>
    </row>
    <row r="171" spans="1:3" x14ac:dyDescent="0.2">
      <c r="A171" s="106" t="s">
        <v>632</v>
      </c>
      <c r="B171" s="107">
        <v>961</v>
      </c>
      <c r="C171" s="108">
        <v>2</v>
      </c>
    </row>
    <row r="172" spans="1:3" x14ac:dyDescent="0.2">
      <c r="A172" s="106" t="s">
        <v>912</v>
      </c>
      <c r="B172" s="107">
        <v>2531</v>
      </c>
      <c r="C172" s="108">
        <v>3.6</v>
      </c>
    </row>
    <row r="173" spans="1:3" x14ac:dyDescent="0.2">
      <c r="A173" s="106" t="s">
        <v>627</v>
      </c>
      <c r="B173" s="107">
        <v>3551</v>
      </c>
      <c r="C173" s="108">
        <v>3.2</v>
      </c>
    </row>
    <row r="174" spans="1:3" x14ac:dyDescent="0.2">
      <c r="A174" s="106" t="s">
        <v>1041</v>
      </c>
      <c r="B174" s="107">
        <v>5320</v>
      </c>
      <c r="C174" s="108">
        <v>3.5</v>
      </c>
    </row>
    <row r="175" spans="1:3" x14ac:dyDescent="0.2">
      <c r="A175" s="106" t="s">
        <v>860</v>
      </c>
      <c r="B175" s="107">
        <v>3503</v>
      </c>
      <c r="C175" s="108">
        <v>4</v>
      </c>
    </row>
    <row r="176" spans="1:3" x14ac:dyDescent="0.2">
      <c r="A176" s="106" t="s">
        <v>598</v>
      </c>
      <c r="B176" s="107">
        <v>3377</v>
      </c>
      <c r="C176" s="108">
        <v>4</v>
      </c>
    </row>
    <row r="177" spans="1:3" x14ac:dyDescent="0.2">
      <c r="A177" s="106" t="s">
        <v>1057</v>
      </c>
      <c r="B177" s="107">
        <v>3066</v>
      </c>
      <c r="C177" s="108">
        <v>3.9</v>
      </c>
    </row>
    <row r="178" spans="1:3" x14ac:dyDescent="0.2">
      <c r="A178" s="106" t="s">
        <v>624</v>
      </c>
      <c r="B178" s="107">
        <v>9882</v>
      </c>
      <c r="C178" s="108">
        <v>4.2</v>
      </c>
    </row>
    <row r="179" spans="1:3" x14ac:dyDescent="0.2">
      <c r="A179" s="106" t="s">
        <v>939</v>
      </c>
      <c r="B179" s="107">
        <v>6560</v>
      </c>
      <c r="C179" s="108">
        <v>4.4000000000000004</v>
      </c>
    </row>
    <row r="180" spans="1:3" x14ac:dyDescent="0.2">
      <c r="A180" s="106" t="s">
        <v>842</v>
      </c>
      <c r="B180" s="107">
        <v>2048</v>
      </c>
      <c r="C180" s="108">
        <v>5.8</v>
      </c>
    </row>
    <row r="181" spans="1:3" x14ac:dyDescent="0.2">
      <c r="A181" s="106" t="s">
        <v>614</v>
      </c>
      <c r="B181" s="107">
        <v>5332</v>
      </c>
      <c r="C181" s="108">
        <v>4.8</v>
      </c>
    </row>
    <row r="182" spans="1:3" x14ac:dyDescent="0.2">
      <c r="A182" s="106" t="s">
        <v>581</v>
      </c>
      <c r="B182" s="107">
        <v>2928</v>
      </c>
      <c r="C182" s="108">
        <v>6.7</v>
      </c>
    </row>
    <row r="183" spans="1:3" x14ac:dyDescent="0.2">
      <c r="A183" s="106" t="s">
        <v>1065</v>
      </c>
      <c r="B183" s="107">
        <v>2646</v>
      </c>
      <c r="C183" s="108">
        <v>4.7</v>
      </c>
    </row>
    <row r="184" spans="1:3" x14ac:dyDescent="0.2">
      <c r="A184" s="106" t="s">
        <v>856</v>
      </c>
      <c r="B184" s="107">
        <v>1173</v>
      </c>
      <c r="C184" s="108">
        <v>2.2000000000000002</v>
      </c>
    </row>
    <row r="185" spans="1:3" x14ac:dyDescent="0.2">
      <c r="A185" s="106" t="s">
        <v>869</v>
      </c>
      <c r="B185" s="107">
        <v>4749</v>
      </c>
      <c r="C185" s="108">
        <v>5.3</v>
      </c>
    </row>
    <row r="186" spans="1:3" x14ac:dyDescent="0.2">
      <c r="A186" s="106" t="s">
        <v>540</v>
      </c>
      <c r="B186" s="107">
        <v>3622</v>
      </c>
      <c r="C186" s="108">
        <v>2.4</v>
      </c>
    </row>
    <row r="187" spans="1:3" x14ac:dyDescent="0.2">
      <c r="A187" s="106" t="s">
        <v>542</v>
      </c>
      <c r="B187" s="107">
        <v>2597</v>
      </c>
      <c r="C187" s="108">
        <v>1.6</v>
      </c>
    </row>
    <row r="188" spans="1:3" x14ac:dyDescent="0.2">
      <c r="A188" s="106" t="s">
        <v>549</v>
      </c>
      <c r="B188" s="107">
        <v>2341</v>
      </c>
      <c r="C188" s="108">
        <v>3.4</v>
      </c>
    </row>
    <row r="189" spans="1:3" x14ac:dyDescent="0.2">
      <c r="A189" s="106" t="s">
        <v>551</v>
      </c>
      <c r="B189" s="107">
        <v>1983</v>
      </c>
      <c r="C189" s="108">
        <v>3.6</v>
      </c>
    </row>
    <row r="190" spans="1:3" x14ac:dyDescent="0.2">
      <c r="A190" s="106" t="s">
        <v>647</v>
      </c>
      <c r="B190" s="107">
        <v>1886</v>
      </c>
      <c r="C190" s="108">
        <v>5.7</v>
      </c>
    </row>
    <row r="191" spans="1:3" x14ac:dyDescent="0.2">
      <c r="A191" s="106" t="s">
        <v>684</v>
      </c>
      <c r="B191" s="107">
        <v>3193</v>
      </c>
      <c r="C191" s="108">
        <v>3.5</v>
      </c>
    </row>
    <row r="192" spans="1:3" x14ac:dyDescent="0.2">
      <c r="A192" s="106" t="s">
        <v>686</v>
      </c>
      <c r="B192" s="107">
        <v>5524</v>
      </c>
      <c r="C192" s="108">
        <v>5.8</v>
      </c>
    </row>
    <row r="193" spans="1:3" x14ac:dyDescent="0.2">
      <c r="A193" s="106" t="s">
        <v>691</v>
      </c>
      <c r="B193" s="107">
        <v>4564</v>
      </c>
      <c r="C193" s="108">
        <v>5.9</v>
      </c>
    </row>
    <row r="194" spans="1:3" x14ac:dyDescent="0.2">
      <c r="A194" s="106" t="s">
        <v>696</v>
      </c>
      <c r="B194" s="107">
        <v>1916</v>
      </c>
      <c r="C194" s="108">
        <v>2.9</v>
      </c>
    </row>
    <row r="195" spans="1:3" x14ac:dyDescent="0.2">
      <c r="A195" s="106" t="s">
        <v>701</v>
      </c>
      <c r="B195" s="107">
        <v>2052</v>
      </c>
      <c r="C195" s="108">
        <v>3.4</v>
      </c>
    </row>
    <row r="196" spans="1:3" x14ac:dyDescent="0.2">
      <c r="A196" s="106" t="s">
        <v>705</v>
      </c>
      <c r="B196" s="107">
        <v>1456</v>
      </c>
      <c r="C196" s="108">
        <v>2.6</v>
      </c>
    </row>
    <row r="197" spans="1:3" x14ac:dyDescent="0.2">
      <c r="A197" s="106" t="s">
        <v>714</v>
      </c>
      <c r="B197" s="107">
        <v>11006</v>
      </c>
      <c r="C197" s="108">
        <v>3.2</v>
      </c>
    </row>
    <row r="198" spans="1:3" x14ac:dyDescent="0.2">
      <c r="A198" s="106" t="s">
        <v>716</v>
      </c>
      <c r="B198" s="107">
        <v>533</v>
      </c>
      <c r="C198" s="108">
        <v>3.3</v>
      </c>
    </row>
    <row r="199" spans="1:3" x14ac:dyDescent="0.2">
      <c r="A199" s="106" t="s">
        <v>726</v>
      </c>
      <c r="B199" s="107">
        <v>4792</v>
      </c>
      <c r="C199" s="108">
        <v>4.8</v>
      </c>
    </row>
    <row r="200" spans="1:3" x14ac:dyDescent="0.2">
      <c r="A200" s="106" t="s">
        <v>730</v>
      </c>
      <c r="B200" s="107">
        <v>10889</v>
      </c>
      <c r="C200" s="108">
        <v>4.5999999999999996</v>
      </c>
    </row>
    <row r="201" spans="1:3" x14ac:dyDescent="0.2">
      <c r="A201" s="106" t="s">
        <v>740</v>
      </c>
      <c r="B201" s="107">
        <v>25529</v>
      </c>
      <c r="C201" s="108">
        <v>6.2</v>
      </c>
    </row>
    <row r="202" spans="1:3" x14ac:dyDescent="0.2">
      <c r="A202" s="106" t="s">
        <v>780</v>
      </c>
      <c r="B202" s="107">
        <v>4574</v>
      </c>
      <c r="C202" s="108">
        <v>3.2</v>
      </c>
    </row>
    <row r="203" spans="1:3" x14ac:dyDescent="0.2">
      <c r="A203" s="106" t="s">
        <v>790</v>
      </c>
      <c r="B203" s="107">
        <v>2683</v>
      </c>
      <c r="C203" s="108">
        <v>5.2</v>
      </c>
    </row>
    <row r="204" spans="1:3" x14ac:dyDescent="0.2">
      <c r="A204" s="106" t="s">
        <v>851</v>
      </c>
      <c r="B204" s="107">
        <v>2138</v>
      </c>
      <c r="C204" s="108">
        <v>4.0999999999999996</v>
      </c>
    </row>
    <row r="205" spans="1:3" x14ac:dyDescent="0.2">
      <c r="A205" s="106" t="s">
        <v>858</v>
      </c>
      <c r="B205" s="107">
        <v>1658</v>
      </c>
      <c r="C205" s="108">
        <v>3</v>
      </c>
    </row>
    <row r="206" spans="1:3" x14ac:dyDescent="0.2">
      <c r="A206" s="106" t="s">
        <v>872</v>
      </c>
      <c r="B206" s="107">
        <v>5522</v>
      </c>
      <c r="C206" s="108">
        <v>6.4</v>
      </c>
    </row>
    <row r="207" spans="1:3" x14ac:dyDescent="0.2">
      <c r="A207" s="106" t="s">
        <v>882</v>
      </c>
      <c r="B207" s="107">
        <v>11726</v>
      </c>
      <c r="C207" s="108">
        <v>5.5</v>
      </c>
    </row>
    <row r="208" spans="1:3" x14ac:dyDescent="0.2">
      <c r="A208" s="106" t="s">
        <v>908</v>
      </c>
      <c r="B208" s="107">
        <v>230</v>
      </c>
      <c r="C208" s="108">
        <v>1.8</v>
      </c>
    </row>
    <row r="209" spans="1:3" x14ac:dyDescent="0.2">
      <c r="A209" s="106" t="s">
        <v>915</v>
      </c>
      <c r="B209" s="107">
        <v>2399</v>
      </c>
      <c r="C209" s="108">
        <v>2.6</v>
      </c>
    </row>
    <row r="210" spans="1:3" x14ac:dyDescent="0.2">
      <c r="A210" s="106" t="s">
        <v>937</v>
      </c>
      <c r="B210" s="107">
        <v>5400</v>
      </c>
      <c r="C210" s="108">
        <v>4.8</v>
      </c>
    </row>
    <row r="211" spans="1:3" x14ac:dyDescent="0.2">
      <c r="A211" s="106" t="s">
        <v>965</v>
      </c>
      <c r="B211" s="107">
        <v>2231</v>
      </c>
      <c r="C211" s="108">
        <v>3.2</v>
      </c>
    </row>
    <row r="212" spans="1:3" x14ac:dyDescent="0.2">
      <c r="A212" s="106" t="s">
        <v>975</v>
      </c>
      <c r="B212" s="107">
        <v>244</v>
      </c>
      <c r="C212" s="108">
        <v>1.7</v>
      </c>
    </row>
    <row r="213" spans="1:3" x14ac:dyDescent="0.2">
      <c r="A213" s="106" t="s">
        <v>984</v>
      </c>
      <c r="B213" s="107">
        <v>3056</v>
      </c>
      <c r="C213" s="108">
        <v>4.4000000000000004</v>
      </c>
    </row>
    <row r="214" spans="1:3" x14ac:dyDescent="0.2">
      <c r="A214" s="106" t="s">
        <v>996</v>
      </c>
      <c r="B214" s="107">
        <v>9333</v>
      </c>
      <c r="C214" s="108">
        <v>4.5999999999999996</v>
      </c>
    </row>
    <row r="215" spans="1:3" x14ac:dyDescent="0.2">
      <c r="A215" s="106" t="s">
        <v>1022</v>
      </c>
      <c r="B215" s="107">
        <v>2032</v>
      </c>
      <c r="C215" s="108">
        <v>3.5</v>
      </c>
    </row>
    <row r="216" spans="1:3" x14ac:dyDescent="0.2">
      <c r="A216" s="106" t="s">
        <v>1098</v>
      </c>
      <c r="B216" s="107">
        <v>3773</v>
      </c>
      <c r="C216" s="108">
        <v>6.3</v>
      </c>
    </row>
    <row r="217" spans="1:3" x14ac:dyDescent="0.2">
      <c r="A217" s="106" t="s">
        <v>1102</v>
      </c>
      <c r="B217" s="107">
        <v>4699</v>
      </c>
      <c r="C217" s="108">
        <v>4.0999999999999996</v>
      </c>
    </row>
    <row r="218" spans="1:3" x14ac:dyDescent="0.2">
      <c r="A218" s="106" t="s">
        <v>1164</v>
      </c>
      <c r="B218" s="107">
        <v>1317</v>
      </c>
      <c r="C218" s="108">
        <v>3.8</v>
      </c>
    </row>
    <row r="219" spans="1:3" x14ac:dyDescent="0.2">
      <c r="A219" s="106" t="s">
        <v>1165</v>
      </c>
      <c r="B219" s="107">
        <v>2003</v>
      </c>
      <c r="C219" s="108">
        <v>4</v>
      </c>
    </row>
    <row r="220" spans="1:3" x14ac:dyDescent="0.2">
      <c r="A220" s="106" t="s">
        <v>1166</v>
      </c>
      <c r="B220" s="107">
        <v>1942</v>
      </c>
      <c r="C220" s="108">
        <v>5.2</v>
      </c>
    </row>
    <row r="221" spans="1:3" x14ac:dyDescent="0.2">
      <c r="A221" s="106" t="s">
        <v>1167</v>
      </c>
      <c r="B221" s="107">
        <v>1618</v>
      </c>
      <c r="C221" s="108">
        <v>4</v>
      </c>
    </row>
    <row r="222" spans="1:3" x14ac:dyDescent="0.2">
      <c r="A222" s="106" t="s">
        <v>1168</v>
      </c>
      <c r="B222" s="107">
        <v>1033</v>
      </c>
      <c r="C222" s="108">
        <v>5.3</v>
      </c>
    </row>
    <row r="223" spans="1:3" x14ac:dyDescent="0.2">
      <c r="A223" s="106" t="s">
        <v>1169</v>
      </c>
      <c r="B223" s="107">
        <v>1250</v>
      </c>
      <c r="C223" s="108">
        <v>4.0999999999999996</v>
      </c>
    </row>
    <row r="224" spans="1:3" x14ac:dyDescent="0.2">
      <c r="A224" s="106" t="s">
        <v>1170</v>
      </c>
      <c r="B224" s="107">
        <v>12295</v>
      </c>
      <c r="C224" s="108">
        <v>7</v>
      </c>
    </row>
    <row r="225" spans="1:3" x14ac:dyDescent="0.2">
      <c r="A225" s="106" t="s">
        <v>1171</v>
      </c>
      <c r="B225" s="107">
        <v>1094</v>
      </c>
      <c r="C225" s="108">
        <v>4.2</v>
      </c>
    </row>
    <row r="226" spans="1:3" x14ac:dyDescent="0.2">
      <c r="A226" s="106" t="s">
        <v>1172</v>
      </c>
      <c r="B226" s="107">
        <v>1353</v>
      </c>
      <c r="C226" s="108">
        <v>3.2</v>
      </c>
    </row>
    <row r="227" spans="1:3" x14ac:dyDescent="0.2">
      <c r="A227" s="106" t="s">
        <v>1173</v>
      </c>
      <c r="B227" s="107">
        <v>1813</v>
      </c>
      <c r="C227" s="108">
        <v>5.0999999999999996</v>
      </c>
    </row>
    <row r="228" spans="1:3" x14ac:dyDescent="0.2">
      <c r="A228" s="106" t="s">
        <v>1174</v>
      </c>
      <c r="B228" s="107">
        <v>1051</v>
      </c>
      <c r="C228" s="108">
        <v>4.4000000000000004</v>
      </c>
    </row>
    <row r="229" spans="1:3" x14ac:dyDescent="0.2">
      <c r="A229" s="106" t="s">
        <v>1175</v>
      </c>
      <c r="B229" s="107">
        <v>3061</v>
      </c>
      <c r="C229" s="108">
        <v>5</v>
      </c>
    </row>
    <row r="230" spans="1:3" x14ac:dyDescent="0.2">
      <c r="A230" s="106" t="s">
        <v>1176</v>
      </c>
      <c r="B230" s="107">
        <v>5494</v>
      </c>
      <c r="C230" s="108">
        <v>7.7</v>
      </c>
    </row>
    <row r="231" spans="1:3" x14ac:dyDescent="0.2">
      <c r="A231" s="106" t="s">
        <v>1177</v>
      </c>
      <c r="B231" s="107">
        <v>2229</v>
      </c>
      <c r="C231" s="108">
        <v>4.9000000000000004</v>
      </c>
    </row>
    <row r="232" spans="1:3" x14ac:dyDescent="0.2">
      <c r="A232" s="106" t="s">
        <v>1178</v>
      </c>
      <c r="B232" s="107">
        <v>1815</v>
      </c>
      <c r="C232" s="108">
        <v>4.9000000000000004</v>
      </c>
    </row>
    <row r="233" spans="1:3" x14ac:dyDescent="0.2">
      <c r="A233" s="106" t="s">
        <v>1179</v>
      </c>
      <c r="B233" s="107">
        <v>1916</v>
      </c>
      <c r="C233" s="108">
        <v>4.7</v>
      </c>
    </row>
    <row r="234" spans="1:3" x14ac:dyDescent="0.2">
      <c r="A234" s="106" t="s">
        <v>1180</v>
      </c>
      <c r="B234" s="107">
        <v>837</v>
      </c>
      <c r="C234" s="108">
        <v>4.0999999999999996</v>
      </c>
    </row>
    <row r="235" spans="1:3" x14ac:dyDescent="0.2">
      <c r="A235" s="106" t="s">
        <v>1181</v>
      </c>
      <c r="B235" s="107">
        <v>1556</v>
      </c>
      <c r="C235" s="108">
        <v>7</v>
      </c>
    </row>
    <row r="236" spans="1:3" x14ac:dyDescent="0.2">
      <c r="A236" s="106" t="s">
        <v>1182</v>
      </c>
      <c r="B236" s="107">
        <v>3195</v>
      </c>
      <c r="C236" s="108">
        <v>4.2</v>
      </c>
    </row>
    <row r="237" spans="1:3" x14ac:dyDescent="0.2">
      <c r="A237" s="106" t="s">
        <v>1183</v>
      </c>
      <c r="B237" s="107">
        <v>1122</v>
      </c>
      <c r="C237" s="108">
        <v>3.9</v>
      </c>
    </row>
    <row r="238" spans="1:3" x14ac:dyDescent="0.2">
      <c r="A238" s="106" t="s">
        <v>1184</v>
      </c>
      <c r="B238" s="107">
        <v>659</v>
      </c>
      <c r="C238" s="108">
        <v>6.2</v>
      </c>
    </row>
    <row r="239" spans="1:3" x14ac:dyDescent="0.2">
      <c r="A239" s="106" t="s">
        <v>1185</v>
      </c>
      <c r="B239" s="107">
        <v>3867</v>
      </c>
      <c r="C239" s="108">
        <v>6.1</v>
      </c>
    </row>
    <row r="240" spans="1:3" x14ac:dyDescent="0.2">
      <c r="A240" s="106" t="s">
        <v>1186</v>
      </c>
      <c r="B240" s="107">
        <v>2166</v>
      </c>
      <c r="C240" s="108">
        <v>4.0999999999999996</v>
      </c>
    </row>
    <row r="241" spans="1:3" x14ac:dyDescent="0.2">
      <c r="A241" s="106" t="s">
        <v>1187</v>
      </c>
      <c r="B241" s="107">
        <v>1814</v>
      </c>
      <c r="C241" s="108">
        <v>3.6</v>
      </c>
    </row>
    <row r="242" spans="1:3" x14ac:dyDescent="0.2">
      <c r="A242" s="106" t="s">
        <v>1188</v>
      </c>
      <c r="B242" s="107">
        <v>1653</v>
      </c>
      <c r="C242" s="108">
        <v>4.8</v>
      </c>
    </row>
    <row r="243" spans="1:3" x14ac:dyDescent="0.2">
      <c r="A243" s="106" t="s">
        <v>1189</v>
      </c>
      <c r="B243" s="107">
        <v>1808</v>
      </c>
      <c r="C243" s="108">
        <v>7.1</v>
      </c>
    </row>
    <row r="244" spans="1:3" x14ac:dyDescent="0.2">
      <c r="A244" s="106" t="s">
        <v>668</v>
      </c>
      <c r="B244" s="107">
        <v>3247</v>
      </c>
      <c r="C244" s="108">
        <v>5.0999999999999996</v>
      </c>
    </row>
    <row r="245" spans="1:3" x14ac:dyDescent="0.2">
      <c r="A245" s="106" t="s">
        <v>658</v>
      </c>
      <c r="B245" s="107">
        <v>13187</v>
      </c>
      <c r="C245" s="108">
        <v>4</v>
      </c>
    </row>
    <row r="246" spans="1:3" x14ac:dyDescent="0.2">
      <c r="A246" s="106" t="s">
        <v>770</v>
      </c>
      <c r="B246" s="107">
        <v>4273</v>
      </c>
      <c r="C246" s="108">
        <v>7.3</v>
      </c>
    </row>
    <row r="247" spans="1:3" x14ac:dyDescent="0.2">
      <c r="A247" s="106" t="s">
        <v>850</v>
      </c>
      <c r="B247" s="107">
        <v>7064</v>
      </c>
      <c r="C247" s="108">
        <v>7.6</v>
      </c>
    </row>
    <row r="248" spans="1:3" x14ac:dyDescent="0.2">
      <c r="A248" s="106" t="s">
        <v>899</v>
      </c>
      <c r="B248" s="107">
        <v>7716</v>
      </c>
      <c r="C248" s="108">
        <v>3.9</v>
      </c>
    </row>
    <row r="249" spans="1:3" x14ac:dyDescent="0.2">
      <c r="A249" s="106" t="s">
        <v>934</v>
      </c>
      <c r="B249" s="107">
        <v>5535</v>
      </c>
      <c r="C249" s="108">
        <v>6.4</v>
      </c>
    </row>
    <row r="250" spans="1:3" x14ac:dyDescent="0.2">
      <c r="A250" s="106" t="s">
        <v>1027</v>
      </c>
      <c r="B250" s="107">
        <v>6608</v>
      </c>
      <c r="C250" s="108">
        <v>5.3</v>
      </c>
    </row>
    <row r="251" spans="1:3" x14ac:dyDescent="0.2">
      <c r="A251" s="106" t="s">
        <v>738</v>
      </c>
      <c r="B251" s="107">
        <v>6009</v>
      </c>
      <c r="C251" s="108">
        <v>4.9000000000000004</v>
      </c>
    </row>
    <row r="252" spans="1:3" x14ac:dyDescent="0.2">
      <c r="A252" s="106" t="s">
        <v>865</v>
      </c>
      <c r="B252" s="107">
        <v>8766</v>
      </c>
      <c r="C252" s="108">
        <v>4.3</v>
      </c>
    </row>
    <row r="253" spans="1:3" x14ac:dyDescent="0.2">
      <c r="A253" s="106" t="s">
        <v>890</v>
      </c>
      <c r="B253" s="107">
        <v>6112</v>
      </c>
      <c r="C253" s="108">
        <v>4.8</v>
      </c>
    </row>
    <row r="254" spans="1:3" x14ac:dyDescent="0.2">
      <c r="A254" s="106" t="s">
        <v>1005</v>
      </c>
      <c r="B254" s="107">
        <v>5911</v>
      </c>
      <c r="C254" s="108">
        <v>5.9</v>
      </c>
    </row>
    <row r="255" spans="1:3" x14ac:dyDescent="0.2">
      <c r="A255" s="106" t="s">
        <v>1035</v>
      </c>
      <c r="B255" s="107">
        <v>9477</v>
      </c>
      <c r="C255" s="108">
        <v>5.0999999999999996</v>
      </c>
    </row>
    <row r="256" spans="1:3" x14ac:dyDescent="0.2">
      <c r="A256" s="106" t="s">
        <v>578</v>
      </c>
      <c r="B256" s="107">
        <v>3992</v>
      </c>
      <c r="C256" s="108">
        <v>4.5</v>
      </c>
    </row>
    <row r="257" spans="1:3" x14ac:dyDescent="0.2">
      <c r="A257" s="106" t="s">
        <v>580</v>
      </c>
      <c r="B257" s="107">
        <v>5515</v>
      </c>
      <c r="C257" s="108">
        <v>6.3</v>
      </c>
    </row>
    <row r="258" spans="1:3" x14ac:dyDescent="0.2">
      <c r="A258" s="106" t="s">
        <v>639</v>
      </c>
      <c r="B258" s="107">
        <v>5697</v>
      </c>
      <c r="C258" s="108">
        <v>2.5</v>
      </c>
    </row>
    <row r="259" spans="1:3" x14ac:dyDescent="0.2">
      <c r="A259" s="106" t="s">
        <v>1140</v>
      </c>
      <c r="B259" s="107">
        <v>6736</v>
      </c>
      <c r="C259" s="108">
        <v>3.2</v>
      </c>
    </row>
    <row r="260" spans="1:3" x14ac:dyDescent="0.2">
      <c r="A260" s="106" t="s">
        <v>756</v>
      </c>
      <c r="B260" s="107">
        <v>4312</v>
      </c>
      <c r="C260" s="108">
        <v>5.5</v>
      </c>
    </row>
    <row r="261" spans="1:3" x14ac:dyDescent="0.2">
      <c r="A261" s="106" t="s">
        <v>1085</v>
      </c>
      <c r="B261" s="107">
        <v>4315</v>
      </c>
      <c r="C261" s="108">
        <v>3.3</v>
      </c>
    </row>
    <row r="262" spans="1:3" x14ac:dyDescent="0.2">
      <c r="A262" s="106" t="s">
        <v>545</v>
      </c>
      <c r="B262" s="107">
        <v>1923</v>
      </c>
      <c r="C262" s="108">
        <v>3.3</v>
      </c>
    </row>
    <row r="263" spans="1:3" x14ac:dyDescent="0.2">
      <c r="A263" s="106" t="s">
        <v>564</v>
      </c>
      <c r="B263" s="107">
        <v>1771</v>
      </c>
      <c r="C263" s="108">
        <v>4</v>
      </c>
    </row>
    <row r="264" spans="1:3" x14ac:dyDescent="0.2">
      <c r="A264" s="106" t="s">
        <v>626</v>
      </c>
      <c r="B264" s="107">
        <v>2074</v>
      </c>
      <c r="C264" s="108">
        <v>3.1</v>
      </c>
    </row>
    <row r="265" spans="1:3" x14ac:dyDescent="0.2">
      <c r="A265" s="106" t="s">
        <v>652</v>
      </c>
      <c r="B265" s="107">
        <v>1685</v>
      </c>
      <c r="C265" s="108">
        <v>3.8</v>
      </c>
    </row>
    <row r="266" spans="1:3" x14ac:dyDescent="0.2">
      <c r="A266" s="106" t="s">
        <v>713</v>
      </c>
      <c r="B266" s="107">
        <v>426</v>
      </c>
      <c r="C266" s="108">
        <v>1.3</v>
      </c>
    </row>
    <row r="267" spans="1:3" x14ac:dyDescent="0.2">
      <c r="A267" s="106" t="s">
        <v>995</v>
      </c>
      <c r="B267" s="107">
        <v>853</v>
      </c>
      <c r="C267" s="108">
        <v>1.4</v>
      </c>
    </row>
    <row r="268" spans="1:3" x14ac:dyDescent="0.2">
      <c r="A268" s="106" t="s">
        <v>585</v>
      </c>
      <c r="B268" s="107">
        <v>7737</v>
      </c>
      <c r="C268" s="108">
        <v>4.5999999999999996</v>
      </c>
    </row>
    <row r="269" spans="1:3" x14ac:dyDescent="0.2">
      <c r="A269" s="106" t="s">
        <v>613</v>
      </c>
      <c r="B269" s="107">
        <v>4294</v>
      </c>
      <c r="C269" s="108">
        <v>3.7</v>
      </c>
    </row>
    <row r="270" spans="1:3" x14ac:dyDescent="0.2">
      <c r="A270" s="106" t="s">
        <v>836</v>
      </c>
      <c r="B270" s="107">
        <v>17634</v>
      </c>
      <c r="C270" s="108">
        <v>4.9000000000000004</v>
      </c>
    </row>
    <row r="271" spans="1:3" x14ac:dyDescent="0.2">
      <c r="A271" s="106" t="s">
        <v>907</v>
      </c>
      <c r="B271" s="107">
        <v>6939</v>
      </c>
      <c r="C271" s="108">
        <v>5</v>
      </c>
    </row>
    <row r="272" spans="1:3" x14ac:dyDescent="0.2">
      <c r="A272" s="106" t="s">
        <v>946</v>
      </c>
      <c r="B272" s="107">
        <v>7089</v>
      </c>
      <c r="C272" s="108">
        <v>5.4</v>
      </c>
    </row>
    <row r="273" spans="1:3" x14ac:dyDescent="0.2">
      <c r="A273" s="106" t="s">
        <v>960</v>
      </c>
      <c r="B273" s="107">
        <v>7150</v>
      </c>
      <c r="C273" s="108">
        <v>4.5999999999999996</v>
      </c>
    </row>
    <row r="274" spans="1:3" x14ac:dyDescent="0.2">
      <c r="A274" s="106" t="s">
        <v>1025</v>
      </c>
      <c r="B274" s="107">
        <v>5684</v>
      </c>
      <c r="C274" s="108">
        <v>3.1</v>
      </c>
    </row>
    <row r="275" spans="1:3" x14ac:dyDescent="0.2">
      <c r="A275" s="106" t="s">
        <v>1046</v>
      </c>
      <c r="B275" s="107">
        <v>6159</v>
      </c>
      <c r="C275" s="108">
        <v>4.4000000000000004</v>
      </c>
    </row>
    <row r="276" spans="1:3" x14ac:dyDescent="0.2">
      <c r="A276" s="106" t="s">
        <v>1071</v>
      </c>
      <c r="B276" s="107">
        <v>4275</v>
      </c>
      <c r="C276" s="108">
        <v>3.1</v>
      </c>
    </row>
    <row r="277" spans="1:3" x14ac:dyDescent="0.2">
      <c r="A277" s="106" t="s">
        <v>1112</v>
      </c>
      <c r="B277" s="107">
        <v>8721</v>
      </c>
      <c r="C277" s="108">
        <v>4.4000000000000004</v>
      </c>
    </row>
    <row r="278" spans="1:3" x14ac:dyDescent="0.2">
      <c r="A278" s="106" t="s">
        <v>611</v>
      </c>
      <c r="B278" s="107">
        <v>2391</v>
      </c>
      <c r="C278" s="108">
        <v>4.4000000000000004</v>
      </c>
    </row>
    <row r="279" spans="1:3" x14ac:dyDescent="0.2">
      <c r="A279" s="106" t="s">
        <v>643</v>
      </c>
      <c r="B279" s="107">
        <v>1690</v>
      </c>
      <c r="C279" s="108">
        <v>2.5</v>
      </c>
    </row>
    <row r="280" spans="1:3" x14ac:dyDescent="0.2">
      <c r="A280" s="106" t="s">
        <v>736</v>
      </c>
      <c r="B280" s="107">
        <v>945</v>
      </c>
      <c r="C280" s="108">
        <v>2</v>
      </c>
    </row>
    <row r="281" spans="1:3" x14ac:dyDescent="0.2">
      <c r="A281" s="106" t="s">
        <v>789</v>
      </c>
      <c r="B281" s="107">
        <v>1914</v>
      </c>
      <c r="C281" s="108">
        <v>3.8</v>
      </c>
    </row>
    <row r="282" spans="1:3" x14ac:dyDescent="0.2">
      <c r="A282" s="106" t="s">
        <v>815</v>
      </c>
      <c r="B282" s="107">
        <v>2564</v>
      </c>
      <c r="C282" s="108">
        <v>2.8</v>
      </c>
    </row>
    <row r="283" spans="1:3" x14ac:dyDescent="0.2">
      <c r="A283" s="106" t="s">
        <v>914</v>
      </c>
      <c r="B283" s="107">
        <v>1933</v>
      </c>
      <c r="C283" s="108">
        <v>3.4</v>
      </c>
    </row>
    <row r="284" spans="1:3" x14ac:dyDescent="0.2">
      <c r="A284" s="106" t="s">
        <v>927</v>
      </c>
      <c r="B284" s="107">
        <v>3289</v>
      </c>
      <c r="C284" s="108">
        <v>3.6</v>
      </c>
    </row>
    <row r="285" spans="1:3" x14ac:dyDescent="0.2">
      <c r="A285" s="106" t="s">
        <v>941</v>
      </c>
      <c r="B285" s="107">
        <v>463</v>
      </c>
      <c r="C285" s="108">
        <v>1.3</v>
      </c>
    </row>
    <row r="286" spans="1:3" x14ac:dyDescent="0.2">
      <c r="A286" s="106" t="s">
        <v>948</v>
      </c>
      <c r="B286" s="107">
        <v>1413</v>
      </c>
      <c r="C286" s="108">
        <v>3.2</v>
      </c>
    </row>
    <row r="287" spans="1:3" x14ac:dyDescent="0.2">
      <c r="A287" s="106" t="s">
        <v>1001</v>
      </c>
      <c r="B287" s="107">
        <v>1549</v>
      </c>
      <c r="C287" s="108">
        <v>2.2000000000000002</v>
      </c>
    </row>
    <row r="288" spans="1:3" x14ac:dyDescent="0.2">
      <c r="A288" s="106" t="s">
        <v>1100</v>
      </c>
      <c r="B288" s="107">
        <v>2463</v>
      </c>
      <c r="C288" s="108">
        <v>3.6</v>
      </c>
    </row>
    <row r="289" spans="1:3" x14ac:dyDescent="0.2">
      <c r="A289" s="106" t="s">
        <v>1132</v>
      </c>
      <c r="B289" s="107">
        <v>1515</v>
      </c>
      <c r="C289" s="108">
        <v>2.2999999999999998</v>
      </c>
    </row>
    <row r="290" spans="1:3" x14ac:dyDescent="0.2">
      <c r="A290" s="106" t="s">
        <v>811</v>
      </c>
      <c r="B290" s="107">
        <v>6087</v>
      </c>
      <c r="C290" s="108">
        <v>6.3</v>
      </c>
    </row>
    <row r="291" spans="1:3" x14ac:dyDescent="0.2">
      <c r="A291" s="106" t="s">
        <v>828</v>
      </c>
      <c r="B291" s="107">
        <v>20706</v>
      </c>
      <c r="C291" s="108">
        <v>6.7</v>
      </c>
    </row>
    <row r="292" spans="1:3" x14ac:dyDescent="0.2">
      <c r="A292" s="106" t="s">
        <v>969</v>
      </c>
      <c r="B292" s="107">
        <v>8474</v>
      </c>
      <c r="C292" s="108">
        <v>5</v>
      </c>
    </row>
    <row r="293" spans="1:3" x14ac:dyDescent="0.2">
      <c r="A293" s="106" t="s">
        <v>1017</v>
      </c>
      <c r="B293" s="107">
        <v>5260</v>
      </c>
      <c r="C293" s="108">
        <v>4.5999999999999996</v>
      </c>
    </row>
    <row r="294" spans="1:3" x14ac:dyDescent="0.2">
      <c r="A294" s="106" t="s">
        <v>1119</v>
      </c>
      <c r="B294" s="107">
        <v>8733</v>
      </c>
      <c r="C294" s="108">
        <v>4.5999999999999996</v>
      </c>
    </row>
    <row r="295" spans="1:3" x14ac:dyDescent="0.2">
      <c r="A295" s="106" t="s">
        <v>708</v>
      </c>
      <c r="B295" s="107">
        <v>6629</v>
      </c>
      <c r="C295" s="108">
        <v>3.1</v>
      </c>
    </row>
    <row r="296" spans="1:3" x14ac:dyDescent="0.2">
      <c r="A296" s="106" t="s">
        <v>805</v>
      </c>
      <c r="B296" s="107">
        <v>13901</v>
      </c>
      <c r="C296" s="108">
        <v>7.7</v>
      </c>
    </row>
    <row r="297" spans="1:3" x14ac:dyDescent="0.2">
      <c r="A297" s="106" t="s">
        <v>879</v>
      </c>
      <c r="B297" s="107">
        <v>6303</v>
      </c>
      <c r="C297" s="108">
        <v>6.4</v>
      </c>
    </row>
    <row r="298" spans="1:3" x14ac:dyDescent="0.2">
      <c r="A298" s="106" t="s">
        <v>885</v>
      </c>
      <c r="B298" s="107">
        <v>4512</v>
      </c>
      <c r="C298" s="108">
        <v>4.5</v>
      </c>
    </row>
    <row r="299" spans="1:3" x14ac:dyDescent="0.2">
      <c r="A299" s="106" t="s">
        <v>1135</v>
      </c>
      <c r="B299" s="107">
        <v>3572</v>
      </c>
      <c r="C299" s="108">
        <v>2.6</v>
      </c>
    </row>
    <row r="300" spans="1:3" x14ac:dyDescent="0.2">
      <c r="A300" s="106" t="s">
        <v>661</v>
      </c>
      <c r="B300" s="107">
        <v>713</v>
      </c>
      <c r="C300" s="108">
        <v>2.1</v>
      </c>
    </row>
    <row r="301" spans="1:3" x14ac:dyDescent="0.2">
      <c r="A301" s="106" t="s">
        <v>757</v>
      </c>
      <c r="B301" s="107">
        <v>1105</v>
      </c>
      <c r="C301" s="108">
        <v>2.1</v>
      </c>
    </row>
    <row r="302" spans="1:3" x14ac:dyDescent="0.2">
      <c r="A302" s="106" t="s">
        <v>765</v>
      </c>
      <c r="B302" s="107">
        <v>1948</v>
      </c>
      <c r="C302" s="108">
        <v>2</v>
      </c>
    </row>
    <row r="303" spans="1:3" x14ac:dyDescent="0.2">
      <c r="A303" s="106" t="s">
        <v>944</v>
      </c>
      <c r="B303" s="107">
        <v>642</v>
      </c>
      <c r="C303" s="108">
        <v>1.8</v>
      </c>
    </row>
    <row r="304" spans="1:3" x14ac:dyDescent="0.2">
      <c r="A304" s="106" t="s">
        <v>958</v>
      </c>
      <c r="B304" s="107">
        <v>714</v>
      </c>
      <c r="C304" s="108">
        <v>2.2000000000000002</v>
      </c>
    </row>
    <row r="305" spans="1:3" x14ac:dyDescent="0.2">
      <c r="A305" s="106" t="s">
        <v>963</v>
      </c>
      <c r="B305" s="107">
        <v>2893</v>
      </c>
      <c r="C305" s="108">
        <v>4.4000000000000004</v>
      </c>
    </row>
    <row r="306" spans="1:3" x14ac:dyDescent="0.2">
      <c r="A306" s="106" t="s">
        <v>970</v>
      </c>
      <c r="B306" s="107">
        <v>1605</v>
      </c>
      <c r="C306" s="108">
        <v>3</v>
      </c>
    </row>
    <row r="307" spans="1:3" x14ac:dyDescent="0.2">
      <c r="A307" s="106" t="s">
        <v>563</v>
      </c>
      <c r="B307" s="107">
        <v>7017</v>
      </c>
      <c r="C307" s="108">
        <v>4.8</v>
      </c>
    </row>
    <row r="308" spans="1:3" x14ac:dyDescent="0.2">
      <c r="A308" s="106" t="s">
        <v>679</v>
      </c>
      <c r="B308" s="107">
        <v>9683</v>
      </c>
      <c r="C308" s="108">
        <v>5.2</v>
      </c>
    </row>
    <row r="309" spans="1:3" x14ac:dyDescent="0.2">
      <c r="A309" s="106" t="s">
        <v>951</v>
      </c>
      <c r="B309" s="107">
        <v>7866</v>
      </c>
      <c r="C309" s="108">
        <v>4.8</v>
      </c>
    </row>
    <row r="310" spans="1:3" x14ac:dyDescent="0.2">
      <c r="A310" s="106" t="s">
        <v>973</v>
      </c>
      <c r="B310" s="107">
        <v>15908</v>
      </c>
      <c r="C310" s="108">
        <v>4.2</v>
      </c>
    </row>
    <row r="311" spans="1:3" x14ac:dyDescent="0.2">
      <c r="A311" s="106" t="s">
        <v>592</v>
      </c>
      <c r="B311" s="107">
        <v>16179</v>
      </c>
      <c r="C311" s="108">
        <v>4.9000000000000004</v>
      </c>
    </row>
    <row r="312" spans="1:3" x14ac:dyDescent="0.2">
      <c r="A312" s="106" t="s">
        <v>617</v>
      </c>
      <c r="B312" s="107">
        <v>6045</v>
      </c>
      <c r="C312" s="108">
        <v>4.5999999999999996</v>
      </c>
    </row>
    <row r="313" spans="1:3" x14ac:dyDescent="0.2">
      <c r="A313" s="106" t="s">
        <v>809</v>
      </c>
      <c r="B313" s="107">
        <v>11572</v>
      </c>
      <c r="C313" s="108">
        <v>4.4000000000000004</v>
      </c>
    </row>
    <row r="314" spans="1:3" x14ac:dyDescent="0.2">
      <c r="A314" s="106" t="s">
        <v>817</v>
      </c>
      <c r="B314" s="107">
        <v>23188</v>
      </c>
      <c r="C314" s="108">
        <v>4.2</v>
      </c>
    </row>
    <row r="315" spans="1:3" x14ac:dyDescent="0.2">
      <c r="A315" s="106" t="s">
        <v>1076</v>
      </c>
      <c r="B315" s="107">
        <v>9075</v>
      </c>
      <c r="C315" s="108">
        <v>4.3</v>
      </c>
    </row>
    <row r="316" spans="1:3" x14ac:dyDescent="0.2">
      <c r="A316" s="106" t="s">
        <v>674</v>
      </c>
      <c r="B316" s="107">
        <v>7263</v>
      </c>
      <c r="C316" s="108">
        <v>4.5</v>
      </c>
    </row>
    <row r="317" spans="1:3" x14ac:dyDescent="0.2">
      <c r="A317" s="106" t="s">
        <v>819</v>
      </c>
      <c r="B317" s="107">
        <v>12005</v>
      </c>
      <c r="C317" s="108">
        <v>5.8</v>
      </c>
    </row>
    <row r="318" spans="1:3" x14ac:dyDescent="0.2">
      <c r="A318" s="106" t="s">
        <v>902</v>
      </c>
      <c r="B318" s="107">
        <v>12647</v>
      </c>
      <c r="C318" s="108">
        <v>5.7</v>
      </c>
    </row>
    <row r="319" spans="1:3" x14ac:dyDescent="0.2">
      <c r="A319" s="106" t="s">
        <v>957</v>
      </c>
      <c r="B319" s="107">
        <v>321</v>
      </c>
      <c r="C319" s="108">
        <v>1.4</v>
      </c>
    </row>
    <row r="320" spans="1:3" x14ac:dyDescent="0.2">
      <c r="A320" s="106" t="s">
        <v>546</v>
      </c>
      <c r="B320" s="107">
        <v>2570</v>
      </c>
      <c r="C320" s="108">
        <v>3.3</v>
      </c>
    </row>
    <row r="321" spans="1:3" x14ac:dyDescent="0.2">
      <c r="A321" s="106" t="s">
        <v>583</v>
      </c>
      <c r="B321" s="107">
        <v>1844</v>
      </c>
      <c r="C321" s="108">
        <v>3.9</v>
      </c>
    </row>
    <row r="322" spans="1:3" x14ac:dyDescent="0.2">
      <c r="A322" s="106" t="s">
        <v>640</v>
      </c>
      <c r="B322" s="107">
        <v>2823</v>
      </c>
      <c r="C322" s="108">
        <v>4.4000000000000004</v>
      </c>
    </row>
    <row r="323" spans="1:3" x14ac:dyDescent="0.2">
      <c r="A323" s="106" t="s">
        <v>676</v>
      </c>
      <c r="B323" s="107">
        <v>822</v>
      </c>
      <c r="C323" s="108">
        <v>1.9</v>
      </c>
    </row>
    <row r="324" spans="1:3" x14ac:dyDescent="0.2">
      <c r="A324" s="106" t="s">
        <v>723</v>
      </c>
      <c r="B324" s="107">
        <v>2968</v>
      </c>
      <c r="C324" s="108">
        <v>4.0999999999999996</v>
      </c>
    </row>
    <row r="325" spans="1:3" x14ac:dyDescent="0.2">
      <c r="A325" s="106" t="s">
        <v>779</v>
      </c>
      <c r="B325" s="107">
        <v>1785</v>
      </c>
      <c r="C325" s="108">
        <v>3</v>
      </c>
    </row>
    <row r="326" spans="1:3" x14ac:dyDescent="0.2">
      <c r="A326" s="106" t="s">
        <v>877</v>
      </c>
      <c r="B326" s="107">
        <v>1927</v>
      </c>
      <c r="C326" s="108">
        <v>3.1</v>
      </c>
    </row>
    <row r="327" spans="1:3" x14ac:dyDescent="0.2">
      <c r="A327" s="106" t="s">
        <v>988</v>
      </c>
      <c r="B327" s="107">
        <v>1279</v>
      </c>
      <c r="C327" s="108">
        <v>2.1</v>
      </c>
    </row>
    <row r="328" spans="1:3" x14ac:dyDescent="0.2">
      <c r="A328" s="106" t="s">
        <v>576</v>
      </c>
      <c r="B328" s="107">
        <v>1245</v>
      </c>
      <c r="C328" s="108">
        <v>2.1</v>
      </c>
    </row>
    <row r="329" spans="1:3" x14ac:dyDescent="0.2">
      <c r="A329" s="106" t="s">
        <v>634</v>
      </c>
      <c r="B329" s="107">
        <v>2669</v>
      </c>
      <c r="C329" s="108">
        <v>2.4</v>
      </c>
    </row>
    <row r="330" spans="1:3" x14ac:dyDescent="0.2">
      <c r="A330" s="106" t="s">
        <v>761</v>
      </c>
      <c r="B330" s="107">
        <v>839</v>
      </c>
      <c r="C330" s="108">
        <v>1.6</v>
      </c>
    </row>
    <row r="331" spans="1:3" x14ac:dyDescent="0.2">
      <c r="A331" s="106" t="s">
        <v>784</v>
      </c>
      <c r="B331" s="107">
        <v>1646</v>
      </c>
      <c r="C331" s="108">
        <v>2.4</v>
      </c>
    </row>
    <row r="332" spans="1:3" x14ac:dyDescent="0.2">
      <c r="A332" s="106" t="s">
        <v>840</v>
      </c>
      <c r="B332" s="107">
        <v>643</v>
      </c>
      <c r="C332" s="108">
        <v>2.1</v>
      </c>
    </row>
    <row r="333" spans="1:3" x14ac:dyDescent="0.2">
      <c r="A333" s="106" t="s">
        <v>893</v>
      </c>
      <c r="B333" s="107">
        <v>1572</v>
      </c>
      <c r="C333" s="108">
        <v>2.7</v>
      </c>
    </row>
    <row r="334" spans="1:3" x14ac:dyDescent="0.2">
      <c r="A334" s="106" t="s">
        <v>905</v>
      </c>
      <c r="B334" s="107">
        <v>882</v>
      </c>
      <c r="C334" s="108">
        <v>2.4</v>
      </c>
    </row>
    <row r="335" spans="1:3" x14ac:dyDescent="0.2">
      <c r="A335" s="106" t="s">
        <v>586</v>
      </c>
      <c r="B335" s="107">
        <v>1355</v>
      </c>
      <c r="C335" s="108">
        <v>3.8</v>
      </c>
    </row>
    <row r="336" spans="1:3" x14ac:dyDescent="0.2">
      <c r="A336" s="106" t="s">
        <v>700</v>
      </c>
      <c r="B336" s="107">
        <v>3124</v>
      </c>
      <c r="C336" s="108">
        <v>3.7</v>
      </c>
    </row>
    <row r="337" spans="1:3" x14ac:dyDescent="0.2">
      <c r="A337" s="106" t="s">
        <v>825</v>
      </c>
      <c r="B337" s="107">
        <v>2935</v>
      </c>
      <c r="C337" s="108">
        <v>4.8</v>
      </c>
    </row>
    <row r="338" spans="1:3" x14ac:dyDescent="0.2">
      <c r="A338" s="106" t="s">
        <v>881</v>
      </c>
      <c r="B338" s="107">
        <v>1366</v>
      </c>
      <c r="C338" s="108">
        <v>2.1</v>
      </c>
    </row>
    <row r="339" spans="1:3" x14ac:dyDescent="0.2">
      <c r="A339" s="106" t="s">
        <v>993</v>
      </c>
      <c r="B339" s="107">
        <v>1569</v>
      </c>
      <c r="C339" s="108">
        <v>3.1</v>
      </c>
    </row>
    <row r="340" spans="1:3" x14ac:dyDescent="0.2">
      <c r="A340" s="106" t="s">
        <v>994</v>
      </c>
      <c r="B340" s="107">
        <v>2130</v>
      </c>
      <c r="C340" s="108">
        <v>2.6</v>
      </c>
    </row>
    <row r="341" spans="1:3" x14ac:dyDescent="0.2">
      <c r="A341" s="106" t="s">
        <v>1101</v>
      </c>
      <c r="B341" s="107">
        <v>1862</v>
      </c>
      <c r="C341" s="108">
        <v>3.4</v>
      </c>
    </row>
    <row r="342" spans="1:3" x14ac:dyDescent="0.2">
      <c r="A342" s="106" t="s">
        <v>653</v>
      </c>
      <c r="B342" s="107">
        <v>1738</v>
      </c>
      <c r="C342" s="108">
        <v>4.9000000000000004</v>
      </c>
    </row>
    <row r="343" spans="1:3" x14ac:dyDescent="0.2">
      <c r="A343" s="106" t="s">
        <v>670</v>
      </c>
      <c r="B343" s="107">
        <v>1103</v>
      </c>
      <c r="C343" s="108">
        <v>2.2000000000000002</v>
      </c>
    </row>
    <row r="344" spans="1:3" x14ac:dyDescent="0.2">
      <c r="A344" s="106" t="s">
        <v>704</v>
      </c>
      <c r="B344" s="107">
        <v>1450</v>
      </c>
      <c r="C344" s="108">
        <v>2.7</v>
      </c>
    </row>
    <row r="345" spans="1:3" x14ac:dyDescent="0.2">
      <c r="A345" s="106" t="s">
        <v>802</v>
      </c>
      <c r="B345" s="107">
        <v>2061</v>
      </c>
      <c r="C345" s="108">
        <v>3.6</v>
      </c>
    </row>
    <row r="346" spans="1:3" x14ac:dyDescent="0.2">
      <c r="A346" s="106" t="s">
        <v>895</v>
      </c>
      <c r="B346" s="107">
        <v>5707</v>
      </c>
      <c r="C346" s="108">
        <v>4</v>
      </c>
    </row>
    <row r="347" spans="1:3" x14ac:dyDescent="0.2">
      <c r="A347" s="106" t="s">
        <v>999</v>
      </c>
      <c r="B347" s="107">
        <v>818</v>
      </c>
      <c r="C347" s="108">
        <v>1.4</v>
      </c>
    </row>
    <row r="348" spans="1:3" x14ac:dyDescent="0.2">
      <c r="A348" s="106" t="s">
        <v>1092</v>
      </c>
      <c r="B348" s="107">
        <v>2043</v>
      </c>
      <c r="C348" s="108">
        <v>4.2</v>
      </c>
    </row>
    <row r="349" spans="1:3" x14ac:dyDescent="0.2">
      <c r="A349" s="106" t="s">
        <v>554</v>
      </c>
      <c r="B349" s="107">
        <v>3029</v>
      </c>
      <c r="C349" s="108">
        <v>4</v>
      </c>
    </row>
    <row r="350" spans="1:3" x14ac:dyDescent="0.2">
      <c r="A350" s="106" t="s">
        <v>567</v>
      </c>
      <c r="B350" s="107">
        <v>2252</v>
      </c>
      <c r="C350" s="108">
        <v>3.2</v>
      </c>
    </row>
    <row r="351" spans="1:3" x14ac:dyDescent="0.2">
      <c r="A351" s="106" t="s">
        <v>609</v>
      </c>
      <c r="B351" s="107">
        <v>2223</v>
      </c>
      <c r="C351" s="108">
        <v>3</v>
      </c>
    </row>
    <row r="352" spans="1:3" x14ac:dyDescent="0.2">
      <c r="A352" s="106" t="s">
        <v>739</v>
      </c>
      <c r="B352" s="107">
        <v>2401</v>
      </c>
      <c r="C352" s="108">
        <v>3.3</v>
      </c>
    </row>
    <row r="353" spans="1:3" x14ac:dyDescent="0.2">
      <c r="A353" s="106" t="s">
        <v>837</v>
      </c>
      <c r="B353" s="107">
        <v>2613</v>
      </c>
      <c r="C353" s="108">
        <v>4.0999999999999996</v>
      </c>
    </row>
    <row r="354" spans="1:3" x14ac:dyDescent="0.2">
      <c r="A354" s="106" t="s">
        <v>863</v>
      </c>
      <c r="B354" s="107">
        <v>1848</v>
      </c>
      <c r="C354" s="108">
        <v>2.6</v>
      </c>
    </row>
    <row r="355" spans="1:3" x14ac:dyDescent="0.2">
      <c r="A355" s="106" t="s">
        <v>954</v>
      </c>
      <c r="B355" s="107">
        <v>1424</v>
      </c>
      <c r="C355" s="108">
        <v>2</v>
      </c>
    </row>
    <row r="356" spans="1:3" x14ac:dyDescent="0.2">
      <c r="A356" s="106" t="s">
        <v>776</v>
      </c>
      <c r="B356" s="107">
        <v>2717</v>
      </c>
      <c r="C356" s="108">
        <v>2.5</v>
      </c>
    </row>
    <row r="357" spans="1:3" x14ac:dyDescent="0.2">
      <c r="A357" s="106" t="s">
        <v>978</v>
      </c>
      <c r="B357" s="107">
        <v>4863</v>
      </c>
      <c r="C357" s="108">
        <v>2.7</v>
      </c>
    </row>
    <row r="358" spans="1:3" x14ac:dyDescent="0.2">
      <c r="A358" s="106" t="s">
        <v>1029</v>
      </c>
      <c r="B358" s="107">
        <v>8046</v>
      </c>
      <c r="C358" s="108">
        <v>5.2</v>
      </c>
    </row>
    <row r="359" spans="1:3" x14ac:dyDescent="0.2">
      <c r="A359" s="106" t="s">
        <v>1052</v>
      </c>
      <c r="B359" s="107">
        <v>4285</v>
      </c>
      <c r="C359" s="108">
        <v>4.0999999999999996</v>
      </c>
    </row>
    <row r="360" spans="1:3" x14ac:dyDescent="0.2">
      <c r="A360" s="106" t="s">
        <v>622</v>
      </c>
      <c r="B360" s="107">
        <v>2423</v>
      </c>
      <c r="C360" s="108">
        <v>3.9</v>
      </c>
    </row>
    <row r="361" spans="1:3" x14ac:dyDescent="0.2">
      <c r="A361" s="106" t="s">
        <v>709</v>
      </c>
      <c r="B361" s="107">
        <v>2055</v>
      </c>
      <c r="C361" s="108">
        <v>3</v>
      </c>
    </row>
    <row r="362" spans="1:3" x14ac:dyDescent="0.2">
      <c r="A362" s="106" t="s">
        <v>824</v>
      </c>
      <c r="B362" s="107">
        <v>1557</v>
      </c>
      <c r="C362" s="108">
        <v>2.5</v>
      </c>
    </row>
    <row r="363" spans="1:3" x14ac:dyDescent="0.2">
      <c r="A363" s="106" t="s">
        <v>866</v>
      </c>
      <c r="B363" s="107">
        <v>2531</v>
      </c>
      <c r="C363" s="108">
        <v>3.1</v>
      </c>
    </row>
    <row r="364" spans="1:3" x14ac:dyDescent="0.2">
      <c r="A364" s="106" t="s">
        <v>1003</v>
      </c>
      <c r="B364" s="107">
        <v>1767</v>
      </c>
      <c r="C364" s="108">
        <v>2.6</v>
      </c>
    </row>
    <row r="365" spans="1:3" x14ac:dyDescent="0.2">
      <c r="A365" s="106" t="s">
        <v>1018</v>
      </c>
      <c r="B365" s="107">
        <v>1916</v>
      </c>
      <c r="C365" s="108">
        <v>2.4</v>
      </c>
    </row>
    <row r="366" spans="1:3" x14ac:dyDescent="0.2">
      <c r="A366" s="106" t="s">
        <v>1020</v>
      </c>
      <c r="B366" s="107">
        <v>1305</v>
      </c>
      <c r="C366" s="108">
        <v>2.2000000000000002</v>
      </c>
    </row>
    <row r="367" spans="1:3" x14ac:dyDescent="0.2">
      <c r="A367" s="106" t="s">
        <v>1047</v>
      </c>
      <c r="B367" s="107">
        <v>1751</v>
      </c>
      <c r="C367" s="108">
        <v>3.5</v>
      </c>
    </row>
    <row r="368" spans="1:3" x14ac:dyDescent="0.2">
      <c r="A368" s="106" t="s">
        <v>891</v>
      </c>
      <c r="B368" s="107">
        <v>1117</v>
      </c>
      <c r="C368" s="108">
        <v>2.8</v>
      </c>
    </row>
    <row r="369" spans="1:3" x14ac:dyDescent="0.2">
      <c r="A369" s="106" t="s">
        <v>904</v>
      </c>
      <c r="B369" s="107">
        <v>3143</v>
      </c>
      <c r="C369" s="108">
        <v>4.0999999999999996</v>
      </c>
    </row>
    <row r="370" spans="1:3" x14ac:dyDescent="0.2">
      <c r="A370" s="106" t="s">
        <v>952</v>
      </c>
      <c r="B370" s="107">
        <v>1734</v>
      </c>
      <c r="C370" s="108">
        <v>3</v>
      </c>
    </row>
    <row r="371" spans="1:3" x14ac:dyDescent="0.2">
      <c r="A371" s="106" t="s">
        <v>1030</v>
      </c>
      <c r="B371" s="107">
        <v>1146</v>
      </c>
      <c r="C371" s="108">
        <v>1.6</v>
      </c>
    </row>
    <row r="372" spans="1:3" x14ac:dyDescent="0.2">
      <c r="A372" s="106" t="s">
        <v>1086</v>
      </c>
      <c r="B372" s="107">
        <v>2150</v>
      </c>
      <c r="C372" s="108">
        <v>2.2999999999999998</v>
      </c>
    </row>
    <row r="373" spans="1:3" x14ac:dyDescent="0.2">
      <c r="A373" s="106" t="s">
        <v>575</v>
      </c>
      <c r="B373" s="107">
        <v>47361</v>
      </c>
      <c r="C373" s="108">
        <v>7</v>
      </c>
    </row>
    <row r="374" spans="1:3" x14ac:dyDescent="0.2">
      <c r="A374" s="106" t="s">
        <v>660</v>
      </c>
      <c r="B374" s="107">
        <v>10430</v>
      </c>
      <c r="C374" s="108">
        <v>5</v>
      </c>
    </row>
    <row r="375" spans="1:3" x14ac:dyDescent="0.2">
      <c r="A375" s="106" t="s">
        <v>683</v>
      </c>
      <c r="B375" s="107">
        <v>9729</v>
      </c>
      <c r="C375" s="108">
        <v>5.0999999999999996</v>
      </c>
    </row>
    <row r="376" spans="1:3" x14ac:dyDescent="0.2">
      <c r="A376" s="106" t="s">
        <v>962</v>
      </c>
      <c r="B376" s="107">
        <v>12978</v>
      </c>
      <c r="C376" s="108">
        <v>7</v>
      </c>
    </row>
    <row r="377" spans="1:3" x14ac:dyDescent="0.2">
      <c r="A377" s="106" t="s">
        <v>982</v>
      </c>
      <c r="B377" s="107">
        <v>4731</v>
      </c>
      <c r="C377" s="108">
        <v>3.7</v>
      </c>
    </row>
    <row r="378" spans="1:3" x14ac:dyDescent="0.2">
      <c r="A378" s="106" t="s">
        <v>1079</v>
      </c>
      <c r="B378" s="107">
        <v>10158</v>
      </c>
      <c r="C378" s="108">
        <v>6.4</v>
      </c>
    </row>
    <row r="379" spans="1:3" x14ac:dyDescent="0.2">
      <c r="A379" s="106" t="s">
        <v>1124</v>
      </c>
      <c r="B379" s="107">
        <v>11737</v>
      </c>
      <c r="C379" s="108">
        <v>7.7</v>
      </c>
    </row>
    <row r="380" spans="1:3" x14ac:dyDescent="0.2">
      <c r="A380" s="106" t="s">
        <v>607</v>
      </c>
      <c r="B380" s="107">
        <v>1393</v>
      </c>
      <c r="C380" s="108">
        <v>2.4</v>
      </c>
    </row>
    <row r="381" spans="1:3" x14ac:dyDescent="0.2">
      <c r="A381" s="106" t="s">
        <v>834</v>
      </c>
      <c r="B381" s="107">
        <v>1066</v>
      </c>
      <c r="C381" s="108">
        <v>2.4</v>
      </c>
    </row>
    <row r="382" spans="1:3" x14ac:dyDescent="0.2">
      <c r="A382" s="106" t="s">
        <v>935</v>
      </c>
      <c r="B382" s="107">
        <v>2229</v>
      </c>
      <c r="C382" s="108">
        <v>4.3</v>
      </c>
    </row>
    <row r="383" spans="1:3" x14ac:dyDescent="0.2">
      <c r="A383" s="106" t="s">
        <v>1125</v>
      </c>
      <c r="B383" s="107">
        <v>2385</v>
      </c>
      <c r="C383" s="108">
        <v>3.8</v>
      </c>
    </row>
    <row r="384" spans="1:3" x14ac:dyDescent="0.2">
      <c r="A384" s="106" t="s">
        <v>1130</v>
      </c>
      <c r="B384" s="107">
        <v>1808</v>
      </c>
      <c r="C384" s="108">
        <v>2.5</v>
      </c>
    </row>
    <row r="385" spans="1:3" x14ac:dyDescent="0.2">
      <c r="A385" s="106" t="s">
        <v>1133</v>
      </c>
      <c r="B385" s="107">
        <v>2254</v>
      </c>
      <c r="C385" s="108">
        <v>3.7</v>
      </c>
    </row>
    <row r="386" spans="1:3" x14ac:dyDescent="0.2">
      <c r="A386" s="106" t="s">
        <v>571</v>
      </c>
      <c r="B386" s="107">
        <v>3804</v>
      </c>
      <c r="C386" s="108">
        <v>3.6</v>
      </c>
    </row>
    <row r="387" spans="1:3" x14ac:dyDescent="0.2">
      <c r="A387" s="106" t="s">
        <v>631</v>
      </c>
      <c r="B387" s="107">
        <v>4206</v>
      </c>
      <c r="C387" s="108">
        <v>2.5</v>
      </c>
    </row>
    <row r="388" spans="1:3" x14ac:dyDescent="0.2">
      <c r="A388" s="106" t="s">
        <v>831</v>
      </c>
      <c r="B388" s="107">
        <v>5719</v>
      </c>
      <c r="C388" s="108">
        <v>4.4000000000000004</v>
      </c>
    </row>
    <row r="389" spans="1:3" x14ac:dyDescent="0.2">
      <c r="A389" s="106" t="s">
        <v>918</v>
      </c>
      <c r="B389" s="107">
        <v>5385</v>
      </c>
      <c r="C389" s="108">
        <v>4.8</v>
      </c>
    </row>
    <row r="390" spans="1:3" x14ac:dyDescent="0.2">
      <c r="A390" s="106" t="s">
        <v>1010</v>
      </c>
      <c r="B390" s="107">
        <v>4851</v>
      </c>
      <c r="C390" s="108">
        <v>4.7</v>
      </c>
    </row>
    <row r="391" spans="1:3" x14ac:dyDescent="0.2">
      <c r="A391" s="106" t="s">
        <v>1061</v>
      </c>
      <c r="B391" s="107">
        <v>4304</v>
      </c>
      <c r="C391" s="108">
        <v>4.0999999999999996</v>
      </c>
    </row>
    <row r="392" spans="1:3" x14ac:dyDescent="0.2">
      <c r="A392" s="106" t="s">
        <v>618</v>
      </c>
      <c r="B392" s="107">
        <v>1723</v>
      </c>
      <c r="C392" s="108">
        <v>1.8</v>
      </c>
    </row>
    <row r="393" spans="1:3" x14ac:dyDescent="0.2">
      <c r="A393" s="106" t="s">
        <v>693</v>
      </c>
      <c r="B393" s="107">
        <v>1060</v>
      </c>
      <c r="C393" s="108">
        <v>2</v>
      </c>
    </row>
    <row r="394" spans="1:3" x14ac:dyDescent="0.2">
      <c r="A394" s="106" t="s">
        <v>729</v>
      </c>
      <c r="B394" s="107">
        <v>2072</v>
      </c>
      <c r="C394" s="108">
        <v>3.7</v>
      </c>
    </row>
    <row r="395" spans="1:3" x14ac:dyDescent="0.2">
      <c r="A395" s="106" t="s">
        <v>788</v>
      </c>
      <c r="B395" s="107">
        <v>2333</v>
      </c>
      <c r="C395" s="108">
        <v>2.2000000000000002</v>
      </c>
    </row>
    <row r="396" spans="1:3" x14ac:dyDescent="0.2">
      <c r="A396" s="106" t="s">
        <v>987</v>
      </c>
      <c r="B396" s="107">
        <v>1298</v>
      </c>
      <c r="C396" s="108">
        <v>1.4</v>
      </c>
    </row>
    <row r="397" spans="1:3" x14ac:dyDescent="0.2">
      <c r="A397" s="106" t="s">
        <v>565</v>
      </c>
      <c r="B397" s="107">
        <v>4275</v>
      </c>
      <c r="C397" s="108">
        <v>3.8</v>
      </c>
    </row>
    <row r="398" spans="1:3" x14ac:dyDescent="0.2">
      <c r="A398" s="106" t="s">
        <v>593</v>
      </c>
      <c r="B398" s="107">
        <v>2668</v>
      </c>
      <c r="C398" s="108">
        <v>2.9</v>
      </c>
    </row>
    <row r="399" spans="1:3" x14ac:dyDescent="0.2">
      <c r="A399" s="106" t="s">
        <v>597</v>
      </c>
      <c r="B399" s="107">
        <v>982</v>
      </c>
      <c r="C399" s="108">
        <v>2.1</v>
      </c>
    </row>
    <row r="400" spans="1:3" x14ac:dyDescent="0.2">
      <c r="A400" s="106" t="s">
        <v>629</v>
      </c>
      <c r="B400" s="107">
        <v>1549</v>
      </c>
      <c r="C400" s="108">
        <v>2.8</v>
      </c>
    </row>
    <row r="401" spans="1:3" x14ac:dyDescent="0.2">
      <c r="A401" s="106" t="s">
        <v>635</v>
      </c>
      <c r="B401" s="107">
        <v>2826</v>
      </c>
      <c r="C401" s="108">
        <v>2.5</v>
      </c>
    </row>
    <row r="402" spans="1:3" x14ac:dyDescent="0.2">
      <c r="A402" s="106" t="s">
        <v>649</v>
      </c>
      <c r="B402" s="107">
        <v>3191</v>
      </c>
      <c r="C402" s="108">
        <v>2.6</v>
      </c>
    </row>
    <row r="403" spans="1:3" x14ac:dyDescent="0.2">
      <c r="A403" s="106" t="s">
        <v>721</v>
      </c>
      <c r="B403" s="107">
        <v>2125</v>
      </c>
      <c r="C403" s="108">
        <v>2.7</v>
      </c>
    </row>
    <row r="404" spans="1:3" x14ac:dyDescent="0.2">
      <c r="A404" s="106" t="s">
        <v>764</v>
      </c>
      <c r="B404" s="107">
        <v>2401</v>
      </c>
      <c r="C404" s="108">
        <v>4.5</v>
      </c>
    </row>
    <row r="405" spans="1:3" x14ac:dyDescent="0.2">
      <c r="A405" s="106" t="s">
        <v>833</v>
      </c>
      <c r="B405" s="107">
        <v>916</v>
      </c>
      <c r="C405" s="108">
        <v>2.2999999999999998</v>
      </c>
    </row>
    <row r="406" spans="1:3" x14ac:dyDescent="0.2">
      <c r="A406" s="106" t="s">
        <v>947</v>
      </c>
      <c r="B406" s="107">
        <v>1067</v>
      </c>
      <c r="C406" s="108">
        <v>2.1</v>
      </c>
    </row>
    <row r="407" spans="1:3" x14ac:dyDescent="0.2">
      <c r="A407" s="106" t="s">
        <v>1053</v>
      </c>
      <c r="B407" s="107">
        <v>3629</v>
      </c>
      <c r="C407" s="108">
        <v>4.3</v>
      </c>
    </row>
    <row r="408" spans="1:3" x14ac:dyDescent="0.2">
      <c r="A408" s="106" t="s">
        <v>1073</v>
      </c>
      <c r="B408" s="107">
        <v>804</v>
      </c>
      <c r="C408" s="108">
        <v>1.7</v>
      </c>
    </row>
    <row r="409" spans="1:3" x14ac:dyDescent="0.2">
      <c r="A409" s="106" t="s">
        <v>608</v>
      </c>
      <c r="B409" s="107">
        <v>2000</v>
      </c>
      <c r="C409" s="108">
        <v>3.5</v>
      </c>
    </row>
    <row r="410" spans="1:3" x14ac:dyDescent="0.2">
      <c r="A410" s="106" t="s">
        <v>666</v>
      </c>
      <c r="B410" s="107">
        <v>2432</v>
      </c>
      <c r="C410" s="108">
        <v>2.6</v>
      </c>
    </row>
    <row r="411" spans="1:3" x14ac:dyDescent="0.2">
      <c r="A411" s="106" t="s">
        <v>699</v>
      </c>
      <c r="B411" s="107">
        <v>1740</v>
      </c>
      <c r="C411" s="108">
        <v>1.9</v>
      </c>
    </row>
    <row r="412" spans="1:3" x14ac:dyDescent="0.2">
      <c r="A412" s="106" t="s">
        <v>778</v>
      </c>
      <c r="B412" s="107">
        <v>1658</v>
      </c>
      <c r="C412" s="108">
        <v>2.6</v>
      </c>
    </row>
    <row r="413" spans="1:3" x14ac:dyDescent="0.2">
      <c r="A413" s="106" t="s">
        <v>880</v>
      </c>
      <c r="B413" s="107">
        <v>1921</v>
      </c>
      <c r="C413" s="108">
        <v>2.4</v>
      </c>
    </row>
    <row r="414" spans="1:3" x14ac:dyDescent="0.2">
      <c r="A414" s="106" t="s">
        <v>1014</v>
      </c>
      <c r="B414" s="107">
        <v>1475</v>
      </c>
      <c r="C414" s="108">
        <v>1.7</v>
      </c>
    </row>
    <row r="415" spans="1:3" x14ac:dyDescent="0.2">
      <c r="A415" s="106" t="s">
        <v>1021</v>
      </c>
      <c r="B415" s="107">
        <v>2100</v>
      </c>
      <c r="C415" s="108">
        <v>3.9</v>
      </c>
    </row>
    <row r="416" spans="1:3" x14ac:dyDescent="0.2">
      <c r="A416" s="106" t="s">
        <v>1059</v>
      </c>
      <c r="B416" s="107">
        <v>1096</v>
      </c>
      <c r="C416" s="108">
        <v>2</v>
      </c>
    </row>
    <row r="417" spans="1:3" x14ac:dyDescent="0.2">
      <c r="A417" s="106" t="s">
        <v>1088</v>
      </c>
      <c r="B417" s="107">
        <v>1728</v>
      </c>
      <c r="C417" s="108">
        <v>3</v>
      </c>
    </row>
    <row r="418" spans="1:3" x14ac:dyDescent="0.2">
      <c r="A418" s="106" t="s">
        <v>1093</v>
      </c>
      <c r="B418" s="107">
        <v>1763</v>
      </c>
      <c r="C418" s="108">
        <v>2.2999999999999998</v>
      </c>
    </row>
    <row r="419" spans="1:3" x14ac:dyDescent="0.2">
      <c r="A419" s="106" t="s">
        <v>594</v>
      </c>
      <c r="B419" s="107">
        <v>2257</v>
      </c>
      <c r="C419" s="108">
        <v>2.8</v>
      </c>
    </row>
    <row r="420" spans="1:3" x14ac:dyDescent="0.2">
      <c r="A420" s="106" t="s">
        <v>604</v>
      </c>
      <c r="B420" s="107">
        <v>1508</v>
      </c>
      <c r="C420" s="108">
        <v>2</v>
      </c>
    </row>
    <row r="421" spans="1:3" x14ac:dyDescent="0.2">
      <c r="A421" s="106" t="s">
        <v>747</v>
      </c>
      <c r="B421" s="107">
        <v>3680</v>
      </c>
      <c r="C421" s="108">
        <v>6.1</v>
      </c>
    </row>
    <row r="422" spans="1:3" x14ac:dyDescent="0.2">
      <c r="A422" s="106" t="s">
        <v>803</v>
      </c>
      <c r="B422" s="107">
        <v>2808</v>
      </c>
      <c r="C422" s="108">
        <v>3.3</v>
      </c>
    </row>
    <row r="423" spans="1:3" x14ac:dyDescent="0.2">
      <c r="A423" s="106" t="s">
        <v>886</v>
      </c>
      <c r="B423" s="107">
        <v>1701</v>
      </c>
      <c r="C423" s="108">
        <v>3</v>
      </c>
    </row>
    <row r="424" spans="1:3" x14ac:dyDescent="0.2">
      <c r="A424" s="106" t="s">
        <v>900</v>
      </c>
      <c r="B424" s="107">
        <v>4392</v>
      </c>
      <c r="C424" s="108">
        <v>4.3</v>
      </c>
    </row>
    <row r="425" spans="1:3" x14ac:dyDescent="0.2">
      <c r="A425" s="106" t="s">
        <v>998</v>
      </c>
      <c r="B425" s="107">
        <v>1508</v>
      </c>
      <c r="C425" s="108">
        <v>2</v>
      </c>
    </row>
    <row r="426" spans="1:3" x14ac:dyDescent="0.2">
      <c r="A426" s="106" t="s">
        <v>557</v>
      </c>
      <c r="B426" s="107">
        <v>1139</v>
      </c>
      <c r="C426" s="108">
        <v>2.2000000000000002</v>
      </c>
    </row>
    <row r="427" spans="1:3" x14ac:dyDescent="0.2">
      <c r="A427" s="106" t="s">
        <v>734</v>
      </c>
      <c r="B427" s="107">
        <v>900</v>
      </c>
      <c r="C427" s="108">
        <v>2.2000000000000002</v>
      </c>
    </row>
    <row r="428" spans="1:3" x14ac:dyDescent="0.2">
      <c r="A428" s="106" t="s">
        <v>792</v>
      </c>
      <c r="B428" s="107">
        <v>3906</v>
      </c>
      <c r="C428" s="108">
        <v>4.5999999999999996</v>
      </c>
    </row>
    <row r="429" spans="1:3" x14ac:dyDescent="0.2">
      <c r="A429" s="106" t="s">
        <v>847</v>
      </c>
      <c r="B429" s="107">
        <v>1103</v>
      </c>
      <c r="C429" s="108">
        <v>1.9</v>
      </c>
    </row>
    <row r="430" spans="1:3" x14ac:dyDescent="0.2">
      <c r="A430" s="106" t="s">
        <v>1015</v>
      </c>
      <c r="B430" s="107">
        <v>1538</v>
      </c>
      <c r="C430" s="108">
        <v>2.4</v>
      </c>
    </row>
    <row r="431" spans="1:3" x14ac:dyDescent="0.2">
      <c r="A431" s="106" t="s">
        <v>1033</v>
      </c>
      <c r="B431" s="107">
        <v>1431</v>
      </c>
      <c r="C431" s="108">
        <v>1.9</v>
      </c>
    </row>
    <row r="432" spans="1:3" x14ac:dyDescent="0.2">
      <c r="A432" s="106" t="s">
        <v>1089</v>
      </c>
      <c r="B432" s="107">
        <v>3165</v>
      </c>
      <c r="C432" s="108">
        <v>4.5</v>
      </c>
    </row>
    <row r="433" spans="1:3" x14ac:dyDescent="0.2">
      <c r="A433" s="106" t="s">
        <v>621</v>
      </c>
      <c r="B433" s="107">
        <v>5352</v>
      </c>
      <c r="C433" s="108">
        <v>3</v>
      </c>
    </row>
    <row r="434" spans="1:3" x14ac:dyDescent="0.2">
      <c r="A434" s="106" t="s">
        <v>646</v>
      </c>
      <c r="B434" s="107">
        <v>114</v>
      </c>
      <c r="C434" s="108">
        <v>1.2</v>
      </c>
    </row>
    <row r="435" spans="1:3" x14ac:dyDescent="0.2">
      <c r="A435" s="106" t="s">
        <v>754</v>
      </c>
      <c r="B435" s="107">
        <v>10635</v>
      </c>
      <c r="C435" s="108">
        <v>6.9</v>
      </c>
    </row>
    <row r="436" spans="1:3" x14ac:dyDescent="0.2">
      <c r="A436" s="106" t="s">
        <v>759</v>
      </c>
      <c r="B436" s="107">
        <v>5192</v>
      </c>
      <c r="C436" s="108">
        <v>4.2</v>
      </c>
    </row>
    <row r="437" spans="1:3" x14ac:dyDescent="0.2">
      <c r="A437" s="106" t="s">
        <v>763</v>
      </c>
      <c r="B437" s="107">
        <v>10309</v>
      </c>
      <c r="C437" s="108">
        <v>6.5</v>
      </c>
    </row>
    <row r="438" spans="1:3" x14ac:dyDescent="0.2">
      <c r="A438" s="106" t="s">
        <v>798</v>
      </c>
      <c r="B438" s="107">
        <v>6959</v>
      </c>
      <c r="C438" s="108">
        <v>4.7</v>
      </c>
    </row>
    <row r="439" spans="1:3" x14ac:dyDescent="0.2">
      <c r="A439" s="106" t="s">
        <v>800</v>
      </c>
      <c r="B439" s="107">
        <v>3499</v>
      </c>
      <c r="C439" s="108">
        <v>3</v>
      </c>
    </row>
    <row r="440" spans="1:3" x14ac:dyDescent="0.2">
      <c r="A440" s="106" t="s">
        <v>813</v>
      </c>
      <c r="B440" s="107">
        <v>11349</v>
      </c>
      <c r="C440" s="108">
        <v>5.4</v>
      </c>
    </row>
    <row r="441" spans="1:3" x14ac:dyDescent="0.2">
      <c r="A441" s="106" t="s">
        <v>823</v>
      </c>
      <c r="B441" s="107">
        <v>9667</v>
      </c>
      <c r="C441" s="108">
        <v>5.0999999999999996</v>
      </c>
    </row>
    <row r="442" spans="1:3" x14ac:dyDescent="0.2">
      <c r="A442" s="106" t="s">
        <v>868</v>
      </c>
      <c r="B442" s="107">
        <v>10781</v>
      </c>
      <c r="C442" s="108">
        <v>6.7</v>
      </c>
    </row>
    <row r="443" spans="1:3" x14ac:dyDescent="0.2">
      <c r="A443" s="106" t="s">
        <v>1012</v>
      </c>
      <c r="B443" s="107">
        <v>10509</v>
      </c>
      <c r="C443" s="108">
        <v>5</v>
      </c>
    </row>
    <row r="444" spans="1:3" x14ac:dyDescent="0.2">
      <c r="A444" s="106" t="s">
        <v>1069</v>
      </c>
      <c r="B444" s="107">
        <v>10339</v>
      </c>
      <c r="C444" s="108">
        <v>5.9</v>
      </c>
    </row>
    <row r="445" spans="1:3" x14ac:dyDescent="0.2">
      <c r="A445" s="106" t="s">
        <v>1083</v>
      </c>
      <c r="B445" s="107">
        <v>6328</v>
      </c>
      <c r="C445" s="108">
        <v>2.9</v>
      </c>
    </row>
    <row r="446" spans="1:3" x14ac:dyDescent="0.2">
      <c r="A446" s="106" t="s">
        <v>1109</v>
      </c>
      <c r="B446" s="107">
        <v>5184</v>
      </c>
      <c r="C446" s="108">
        <v>2.7</v>
      </c>
    </row>
    <row r="447" spans="1:3" x14ac:dyDescent="0.2">
      <c r="A447" s="106" t="s">
        <v>559</v>
      </c>
      <c r="B447" s="107">
        <v>6889</v>
      </c>
      <c r="C447" s="108">
        <v>6</v>
      </c>
    </row>
    <row r="448" spans="1:3" x14ac:dyDescent="0.2">
      <c r="A448" s="106" t="s">
        <v>561</v>
      </c>
      <c r="B448" s="107">
        <v>6807</v>
      </c>
      <c r="C448" s="108">
        <v>3</v>
      </c>
    </row>
    <row r="449" spans="1:3" x14ac:dyDescent="0.2">
      <c r="A449" s="106" t="s">
        <v>573</v>
      </c>
      <c r="B449" s="107">
        <v>4375</v>
      </c>
      <c r="C449" s="108">
        <v>3</v>
      </c>
    </row>
    <row r="450" spans="1:3" x14ac:dyDescent="0.2">
      <c r="A450" s="106" t="s">
        <v>596</v>
      </c>
      <c r="B450" s="107">
        <v>9486</v>
      </c>
      <c r="C450" s="108">
        <v>5.5</v>
      </c>
    </row>
    <row r="451" spans="1:3" x14ac:dyDescent="0.2">
      <c r="A451" s="106" t="s">
        <v>606</v>
      </c>
      <c r="B451" s="107">
        <v>5431</v>
      </c>
      <c r="C451" s="108">
        <v>2.7</v>
      </c>
    </row>
    <row r="452" spans="1:3" x14ac:dyDescent="0.2">
      <c r="A452" s="106" t="s">
        <v>664</v>
      </c>
      <c r="B452" s="107">
        <v>9809</v>
      </c>
      <c r="C452" s="108">
        <v>4.3</v>
      </c>
    </row>
    <row r="453" spans="1:3" x14ac:dyDescent="0.2">
      <c r="A453" s="106" t="s">
        <v>689</v>
      </c>
      <c r="B453" s="107">
        <v>8726</v>
      </c>
      <c r="C453" s="108">
        <v>3.9</v>
      </c>
    </row>
    <row r="454" spans="1:3" x14ac:dyDescent="0.2">
      <c r="A454" s="106" t="s">
        <v>720</v>
      </c>
      <c r="B454" s="107">
        <v>9836</v>
      </c>
      <c r="C454" s="108">
        <v>5.0999999999999996</v>
      </c>
    </row>
    <row r="455" spans="1:3" x14ac:dyDescent="0.2">
      <c r="A455" s="106" t="s">
        <v>749</v>
      </c>
      <c r="B455" s="107">
        <v>7466</v>
      </c>
      <c r="C455" s="108">
        <v>4.9000000000000004</v>
      </c>
    </row>
    <row r="456" spans="1:3" x14ac:dyDescent="0.2">
      <c r="A456" s="106" t="s">
        <v>767</v>
      </c>
      <c r="B456" s="107">
        <v>4044</v>
      </c>
      <c r="C456" s="108">
        <v>2.6</v>
      </c>
    </row>
    <row r="457" spans="1:3" x14ac:dyDescent="0.2">
      <c r="A457" s="106" t="s">
        <v>774</v>
      </c>
      <c r="B457" s="107">
        <v>5093</v>
      </c>
      <c r="C457" s="108">
        <v>3.4</v>
      </c>
    </row>
    <row r="458" spans="1:3" x14ac:dyDescent="0.2">
      <c r="A458" s="106" t="s">
        <v>783</v>
      </c>
      <c r="B458" s="107">
        <v>4982</v>
      </c>
      <c r="C458" s="108">
        <v>2.8</v>
      </c>
    </row>
    <row r="459" spans="1:3" x14ac:dyDescent="0.2">
      <c r="A459" s="106" t="s">
        <v>787</v>
      </c>
      <c r="B459" s="107">
        <v>5108</v>
      </c>
      <c r="C459" s="108">
        <v>3.1</v>
      </c>
    </row>
    <row r="460" spans="1:3" x14ac:dyDescent="0.2">
      <c r="A460" s="106" t="s">
        <v>807</v>
      </c>
      <c r="B460" s="107">
        <v>1959</v>
      </c>
      <c r="C460" s="108">
        <v>1.7</v>
      </c>
    </row>
    <row r="461" spans="1:3" x14ac:dyDescent="0.2">
      <c r="A461" s="106" t="s">
        <v>845</v>
      </c>
      <c r="B461" s="107">
        <v>3617</v>
      </c>
      <c r="C461" s="108">
        <v>2.5</v>
      </c>
    </row>
    <row r="462" spans="1:3" x14ac:dyDescent="0.2">
      <c r="A462" s="106" t="s">
        <v>932</v>
      </c>
      <c r="B462" s="107">
        <v>6722</v>
      </c>
      <c r="C462" s="108">
        <v>3.8</v>
      </c>
    </row>
    <row r="463" spans="1:3" x14ac:dyDescent="0.2">
      <c r="A463" s="106" t="s">
        <v>943</v>
      </c>
      <c r="B463" s="107">
        <v>2042</v>
      </c>
      <c r="C463" s="108">
        <v>1.6</v>
      </c>
    </row>
    <row r="464" spans="1:3" x14ac:dyDescent="0.2">
      <c r="A464" s="106" t="s">
        <v>1039</v>
      </c>
      <c r="B464" s="107">
        <v>3425</v>
      </c>
      <c r="C464" s="108">
        <v>2.7</v>
      </c>
    </row>
    <row r="465" spans="1:3" x14ac:dyDescent="0.2">
      <c r="A465" s="106" t="s">
        <v>1081</v>
      </c>
      <c r="B465" s="107">
        <v>8940</v>
      </c>
      <c r="C465" s="108">
        <v>5.8</v>
      </c>
    </row>
    <row r="466" spans="1:3" x14ac:dyDescent="0.2">
      <c r="A466" s="106" t="s">
        <v>590</v>
      </c>
      <c r="B466" s="107">
        <v>1660</v>
      </c>
      <c r="C466" s="108">
        <v>2.1</v>
      </c>
    </row>
    <row r="467" spans="1:3" x14ac:dyDescent="0.2">
      <c r="A467" s="106" t="s">
        <v>601</v>
      </c>
      <c r="B467" s="107">
        <v>6192</v>
      </c>
      <c r="C467" s="108">
        <v>3.4</v>
      </c>
    </row>
    <row r="468" spans="1:3" x14ac:dyDescent="0.2">
      <c r="A468" s="106" t="s">
        <v>794</v>
      </c>
      <c r="B468" s="107">
        <v>3557</v>
      </c>
      <c r="C468" s="108">
        <v>4.2</v>
      </c>
    </row>
    <row r="469" spans="1:3" x14ac:dyDescent="0.2">
      <c r="A469" s="106" t="s">
        <v>839</v>
      </c>
      <c r="B469" s="107">
        <v>6654</v>
      </c>
      <c r="C469" s="108">
        <v>3.9</v>
      </c>
    </row>
    <row r="470" spans="1:3" x14ac:dyDescent="0.2">
      <c r="A470" s="106" t="s">
        <v>854</v>
      </c>
      <c r="B470" s="107">
        <v>6569</v>
      </c>
      <c r="C470" s="108">
        <v>4.0999999999999996</v>
      </c>
    </row>
    <row r="471" spans="1:3" x14ac:dyDescent="0.2">
      <c r="A471" s="106" t="s">
        <v>924</v>
      </c>
      <c r="B471" s="107">
        <v>4941</v>
      </c>
      <c r="C471" s="108">
        <v>3.4</v>
      </c>
    </row>
    <row r="472" spans="1:3" x14ac:dyDescent="0.2">
      <c r="A472" s="106" t="s">
        <v>930</v>
      </c>
      <c r="B472" s="107">
        <v>3789</v>
      </c>
      <c r="C472" s="108">
        <v>3.5</v>
      </c>
    </row>
    <row r="473" spans="1:3" x14ac:dyDescent="0.2">
      <c r="A473" s="106" t="s">
        <v>980</v>
      </c>
      <c r="B473" s="107">
        <v>3334</v>
      </c>
      <c r="C473" s="108">
        <v>3.8</v>
      </c>
    </row>
    <row r="474" spans="1:3" x14ac:dyDescent="0.2">
      <c r="A474" s="106" t="s">
        <v>1008</v>
      </c>
      <c r="B474" s="107">
        <v>5517</v>
      </c>
      <c r="C474" s="108">
        <v>3.2</v>
      </c>
    </row>
    <row r="475" spans="1:3" x14ac:dyDescent="0.2">
      <c r="A475" s="106" t="s">
        <v>1095</v>
      </c>
      <c r="B475" s="107">
        <v>1836</v>
      </c>
      <c r="C475" s="108">
        <v>1.9</v>
      </c>
    </row>
    <row r="476" spans="1:3" x14ac:dyDescent="0.2">
      <c r="A476" s="106" t="s">
        <v>1117</v>
      </c>
      <c r="B476" s="107">
        <v>1776</v>
      </c>
      <c r="C476" s="108">
        <v>1.9</v>
      </c>
    </row>
    <row r="477" spans="1:3" x14ac:dyDescent="0.2">
      <c r="A477" s="106" t="s">
        <v>1122</v>
      </c>
      <c r="B477" s="107">
        <v>1487</v>
      </c>
      <c r="C477" s="108">
        <v>1.4</v>
      </c>
    </row>
    <row r="478" spans="1:3" x14ac:dyDescent="0.2">
      <c r="A478" s="106" t="s">
        <v>556</v>
      </c>
      <c r="B478" s="107">
        <v>2160</v>
      </c>
      <c r="C478" s="108">
        <v>1.9</v>
      </c>
    </row>
    <row r="479" spans="1:3" x14ac:dyDescent="0.2">
      <c r="A479" s="106" t="s">
        <v>642</v>
      </c>
      <c r="B479" s="107">
        <v>932</v>
      </c>
      <c r="C479" s="108">
        <v>1.7</v>
      </c>
    </row>
    <row r="480" spans="1:3" x14ac:dyDescent="0.2">
      <c r="A480" s="106" t="s">
        <v>986</v>
      </c>
      <c r="B480" s="107">
        <v>616</v>
      </c>
      <c r="C480" s="108">
        <v>1.5</v>
      </c>
    </row>
    <row r="481" spans="1:3" x14ac:dyDescent="0.2">
      <c r="A481" s="106" t="s">
        <v>1131</v>
      </c>
      <c r="B481" s="107">
        <v>2557</v>
      </c>
      <c r="C481" s="108">
        <v>2.5</v>
      </c>
    </row>
    <row r="482" spans="1:3" x14ac:dyDescent="0.2">
      <c r="A482" s="106" t="s">
        <v>711</v>
      </c>
      <c r="B482" s="107">
        <v>2078</v>
      </c>
      <c r="C482" s="108">
        <v>3.6</v>
      </c>
    </row>
    <row r="483" spans="1:3" x14ac:dyDescent="0.2">
      <c r="A483" s="106" t="s">
        <v>771</v>
      </c>
      <c r="B483" s="107">
        <v>3109</v>
      </c>
      <c r="C483" s="108">
        <v>5.7</v>
      </c>
    </row>
    <row r="484" spans="1:3" x14ac:dyDescent="0.2">
      <c r="A484" s="106" t="s">
        <v>821</v>
      </c>
      <c r="B484" s="107">
        <v>1397</v>
      </c>
      <c r="C484" s="108">
        <v>2.4</v>
      </c>
    </row>
    <row r="485" spans="1:3" x14ac:dyDescent="0.2">
      <c r="A485" s="106" t="s">
        <v>949</v>
      </c>
      <c r="B485" s="107">
        <v>1432</v>
      </c>
      <c r="C485" s="108">
        <v>2.9</v>
      </c>
    </row>
    <row r="486" spans="1:3" x14ac:dyDescent="0.2">
      <c r="A486" s="106" t="s">
        <v>1091</v>
      </c>
      <c r="B486" s="107">
        <v>1276</v>
      </c>
      <c r="C486" s="108">
        <v>1.5</v>
      </c>
    </row>
    <row r="487" spans="1:3" x14ac:dyDescent="0.2">
      <c r="A487" s="106" t="s">
        <v>566</v>
      </c>
      <c r="B487" s="107">
        <v>2426</v>
      </c>
      <c r="C487" s="108">
        <v>2.2000000000000002</v>
      </c>
    </row>
    <row r="488" spans="1:3" x14ac:dyDescent="0.2">
      <c r="A488" s="106" t="s">
        <v>698</v>
      </c>
      <c r="B488" s="107">
        <v>1037</v>
      </c>
      <c r="C488" s="108">
        <v>1.5</v>
      </c>
    </row>
    <row r="489" spans="1:3" x14ac:dyDescent="0.2">
      <c r="A489" s="106" t="s">
        <v>712</v>
      </c>
      <c r="B489" s="107">
        <v>1630</v>
      </c>
      <c r="C489" s="108">
        <v>2.1</v>
      </c>
    </row>
    <row r="490" spans="1:3" x14ac:dyDescent="0.2">
      <c r="A490" s="106" t="s">
        <v>728</v>
      </c>
      <c r="B490" s="107">
        <v>1254</v>
      </c>
      <c r="C490" s="108">
        <v>1.8</v>
      </c>
    </row>
    <row r="491" spans="1:3" x14ac:dyDescent="0.2">
      <c r="A491" s="106" t="s">
        <v>744</v>
      </c>
      <c r="B491" s="107">
        <v>1489</v>
      </c>
      <c r="C491" s="108">
        <v>2.9</v>
      </c>
    </row>
    <row r="492" spans="1:3" x14ac:dyDescent="0.2">
      <c r="A492" s="106" t="s">
        <v>768</v>
      </c>
      <c r="B492" s="107">
        <v>770</v>
      </c>
      <c r="C492" s="108">
        <v>1.3</v>
      </c>
    </row>
    <row r="493" spans="1:3" x14ac:dyDescent="0.2">
      <c r="A493" s="106" t="s">
        <v>772</v>
      </c>
      <c r="B493" s="107">
        <v>2304</v>
      </c>
      <c r="C493" s="108">
        <v>3.3</v>
      </c>
    </row>
    <row r="494" spans="1:3" x14ac:dyDescent="0.2">
      <c r="A494" s="106" t="s">
        <v>862</v>
      </c>
      <c r="B494" s="107">
        <v>1835</v>
      </c>
      <c r="C494" s="108">
        <v>1.8</v>
      </c>
    </row>
    <row r="495" spans="1:3" x14ac:dyDescent="0.2">
      <c r="A495" s="106" t="s">
        <v>955</v>
      </c>
      <c r="B495" s="107">
        <v>1669</v>
      </c>
      <c r="C495" s="108">
        <v>2.7</v>
      </c>
    </row>
    <row r="496" spans="1:3" x14ac:dyDescent="0.2">
      <c r="A496" s="106" t="s">
        <v>1054</v>
      </c>
      <c r="B496" s="107">
        <v>1133</v>
      </c>
      <c r="C496" s="108">
        <v>1.6</v>
      </c>
    </row>
    <row r="497" spans="1:3" x14ac:dyDescent="0.2">
      <c r="A497" s="106" t="s">
        <v>1115</v>
      </c>
      <c r="B497" s="107">
        <v>947</v>
      </c>
      <c r="C497" s="108">
        <v>1.3</v>
      </c>
    </row>
    <row r="498" spans="1:3" x14ac:dyDescent="0.2">
      <c r="A498" s="106" t="s">
        <v>555</v>
      </c>
      <c r="B498" s="107">
        <v>1896</v>
      </c>
      <c r="C498" s="108">
        <v>2.7</v>
      </c>
    </row>
    <row r="499" spans="1:3" x14ac:dyDescent="0.2">
      <c r="A499" s="106" t="s">
        <v>623</v>
      </c>
      <c r="B499" s="107">
        <v>2273</v>
      </c>
      <c r="C499" s="108">
        <v>2.2999999999999998</v>
      </c>
    </row>
    <row r="500" spans="1:3" x14ac:dyDescent="0.2">
      <c r="A500" s="106" t="s">
        <v>669</v>
      </c>
      <c r="B500" s="107">
        <v>1973</v>
      </c>
      <c r="C500" s="108">
        <v>3.2</v>
      </c>
    </row>
    <row r="501" spans="1:3" x14ac:dyDescent="0.2">
      <c r="A501" s="106" t="s">
        <v>681</v>
      </c>
      <c r="B501" s="107">
        <v>2341</v>
      </c>
      <c r="C501" s="108">
        <v>3.6</v>
      </c>
    </row>
    <row r="502" spans="1:3" x14ac:dyDescent="0.2">
      <c r="A502" s="106" t="s">
        <v>745</v>
      </c>
      <c r="B502" s="107">
        <v>2574</v>
      </c>
      <c r="C502" s="108">
        <v>4.0999999999999996</v>
      </c>
    </row>
    <row r="503" spans="1:3" x14ac:dyDescent="0.2">
      <c r="A503" s="106" t="s">
        <v>832</v>
      </c>
      <c r="B503" s="107">
        <v>2324</v>
      </c>
      <c r="C503" s="108">
        <v>2.4</v>
      </c>
    </row>
    <row r="504" spans="1:3" x14ac:dyDescent="0.2">
      <c r="A504" s="106" t="s">
        <v>971</v>
      </c>
      <c r="B504" s="107">
        <v>1272</v>
      </c>
      <c r="C504" s="108">
        <v>1.8</v>
      </c>
    </row>
    <row r="505" spans="1:3" x14ac:dyDescent="0.2">
      <c r="A505" s="106" t="s">
        <v>974</v>
      </c>
      <c r="B505" s="107">
        <v>2472</v>
      </c>
      <c r="C505" s="108">
        <v>4</v>
      </c>
    </row>
    <row r="506" spans="1:3" x14ac:dyDescent="0.2">
      <c r="A506" s="106" t="s">
        <v>1040</v>
      </c>
      <c r="B506" s="107">
        <v>3181</v>
      </c>
      <c r="C506" s="108">
        <v>3.8</v>
      </c>
    </row>
    <row r="507" spans="1:3" x14ac:dyDescent="0.2">
      <c r="A507" s="106" t="s">
        <v>1056</v>
      </c>
      <c r="B507" s="107">
        <v>4340</v>
      </c>
      <c r="C507" s="108">
        <v>5.5</v>
      </c>
    </row>
    <row r="508" spans="1:3" x14ac:dyDescent="0.2">
      <c r="A508" s="106" t="s">
        <v>1062</v>
      </c>
      <c r="B508" s="107">
        <v>1418</v>
      </c>
      <c r="C508" s="108">
        <v>1.9</v>
      </c>
    </row>
    <row r="509" spans="1:3" x14ac:dyDescent="0.2">
      <c r="A509" s="106" t="s">
        <v>1072</v>
      </c>
      <c r="B509" s="107">
        <v>1141</v>
      </c>
      <c r="C509" s="108">
        <v>1.7</v>
      </c>
    </row>
    <row r="510" spans="1:3" x14ac:dyDescent="0.2">
      <c r="A510" s="106" t="s">
        <v>637</v>
      </c>
      <c r="B510" s="107">
        <v>1662</v>
      </c>
      <c r="C510" s="108">
        <v>1.8</v>
      </c>
    </row>
    <row r="511" spans="1:3" x14ac:dyDescent="0.2">
      <c r="A511" s="106" t="s">
        <v>910</v>
      </c>
      <c r="B511" s="107">
        <v>2772</v>
      </c>
      <c r="C511" s="108">
        <v>2.5</v>
      </c>
    </row>
    <row r="512" spans="1:3" x14ac:dyDescent="0.2">
      <c r="A512" s="106" t="s">
        <v>1000</v>
      </c>
      <c r="B512" s="107">
        <v>1281</v>
      </c>
      <c r="C512" s="108">
        <v>1.6</v>
      </c>
    </row>
    <row r="513" spans="1:3" x14ac:dyDescent="0.2">
      <c r="A513" s="106" t="s">
        <v>1074</v>
      </c>
      <c r="B513" s="107">
        <v>1236</v>
      </c>
      <c r="C513" s="108">
        <v>1.6</v>
      </c>
    </row>
    <row r="514" spans="1:3" x14ac:dyDescent="0.2">
      <c r="A514" s="106" t="s">
        <v>1105</v>
      </c>
      <c r="B514" s="107">
        <v>896</v>
      </c>
      <c r="C514" s="108">
        <v>1.4</v>
      </c>
    </row>
    <row r="515" spans="1:3" x14ac:dyDescent="0.2">
      <c r="A515" s="106" t="s">
        <v>718</v>
      </c>
      <c r="B515" s="107">
        <v>1220</v>
      </c>
      <c r="C515" s="108">
        <v>1.5</v>
      </c>
    </row>
    <row r="516" spans="1:3" x14ac:dyDescent="0.2">
      <c r="A516" s="106" t="s">
        <v>722</v>
      </c>
      <c r="B516" s="107">
        <v>844</v>
      </c>
      <c r="C516" s="108">
        <v>1.8</v>
      </c>
    </row>
    <row r="517" spans="1:3" x14ac:dyDescent="0.2">
      <c r="A517" s="106" t="s">
        <v>750</v>
      </c>
      <c r="B517" s="107">
        <v>1662</v>
      </c>
      <c r="C517" s="108">
        <v>1.8</v>
      </c>
    </row>
    <row r="518" spans="1:3" x14ac:dyDescent="0.2">
      <c r="A518" s="106" t="s">
        <v>855</v>
      </c>
      <c r="B518" s="107">
        <v>714</v>
      </c>
      <c r="C518" s="108">
        <v>1.4</v>
      </c>
    </row>
    <row r="519" spans="1:3" x14ac:dyDescent="0.2">
      <c r="A519" s="106" t="s">
        <v>936</v>
      </c>
      <c r="B519" s="107">
        <v>1721</v>
      </c>
      <c r="C519" s="108">
        <v>1.9</v>
      </c>
    </row>
    <row r="520" spans="1:3" x14ac:dyDescent="0.2">
      <c r="A520" s="106" t="s">
        <v>953</v>
      </c>
      <c r="B520" s="107">
        <v>933</v>
      </c>
      <c r="C520" s="108">
        <v>1.6</v>
      </c>
    </row>
    <row r="521" spans="1:3" x14ac:dyDescent="0.2">
      <c r="A521" s="106" t="s">
        <v>1013</v>
      </c>
      <c r="B521" s="107">
        <v>1340</v>
      </c>
      <c r="C521" s="108">
        <v>2.2000000000000002</v>
      </c>
    </row>
    <row r="522" spans="1:3" x14ac:dyDescent="0.2">
      <c r="A522" s="106" t="s">
        <v>1037</v>
      </c>
      <c r="B522" s="107">
        <v>948</v>
      </c>
      <c r="C522" s="108">
        <v>1.8</v>
      </c>
    </row>
    <row r="523" spans="1:3" x14ac:dyDescent="0.2">
      <c r="A523" s="106" t="s">
        <v>1048</v>
      </c>
      <c r="B523" s="107">
        <v>935</v>
      </c>
      <c r="C523" s="108">
        <v>1.8</v>
      </c>
    </row>
    <row r="524" spans="1:3" x14ac:dyDescent="0.2">
      <c r="A524" s="106" t="s">
        <v>1090</v>
      </c>
      <c r="B524" s="107">
        <v>1055</v>
      </c>
      <c r="C524" s="108">
        <v>1.5</v>
      </c>
    </row>
    <row r="525" spans="1:3" x14ac:dyDescent="0.2">
      <c r="A525" s="106" t="s">
        <v>1120</v>
      </c>
      <c r="B525" s="107">
        <v>1237</v>
      </c>
      <c r="C525" s="108">
        <v>2</v>
      </c>
    </row>
    <row r="526" spans="1:3" x14ac:dyDescent="0.2">
      <c r="A526" s="106" t="s">
        <v>544</v>
      </c>
      <c r="B526" s="107">
        <v>1013</v>
      </c>
      <c r="C526" s="108">
        <v>2.7</v>
      </c>
    </row>
    <row r="527" spans="1:3" x14ac:dyDescent="0.2">
      <c r="A527" s="106" t="s">
        <v>553</v>
      </c>
      <c r="B527" s="107">
        <v>2401</v>
      </c>
      <c r="C527" s="108">
        <v>2.8</v>
      </c>
    </row>
    <row r="528" spans="1:3" x14ac:dyDescent="0.2">
      <c r="A528" s="106" t="s">
        <v>641</v>
      </c>
      <c r="B528" s="107">
        <v>1420</v>
      </c>
      <c r="C528" s="108">
        <v>2.1</v>
      </c>
    </row>
    <row r="529" spans="1:3" x14ac:dyDescent="0.2">
      <c r="A529" s="106" t="s">
        <v>662</v>
      </c>
      <c r="B529" s="107">
        <v>2340</v>
      </c>
      <c r="C529" s="108">
        <v>3.3</v>
      </c>
    </row>
    <row r="530" spans="1:3" x14ac:dyDescent="0.2">
      <c r="A530" s="106" t="s">
        <v>785</v>
      </c>
      <c r="B530" s="107">
        <v>1521</v>
      </c>
      <c r="C530" s="108">
        <v>1.9</v>
      </c>
    </row>
    <row r="531" spans="1:3" x14ac:dyDescent="0.2">
      <c r="A531" s="106" t="s">
        <v>848</v>
      </c>
      <c r="B531" s="107">
        <v>1236</v>
      </c>
      <c r="C531" s="108">
        <v>1.5</v>
      </c>
    </row>
    <row r="532" spans="1:3" x14ac:dyDescent="0.2">
      <c r="A532" s="106" t="s">
        <v>1127</v>
      </c>
      <c r="B532" s="107">
        <v>1896</v>
      </c>
      <c r="C532" s="108">
        <v>3</v>
      </c>
    </row>
    <row r="533" spans="1:3" x14ac:dyDescent="0.2">
      <c r="A533" s="106" t="s">
        <v>569</v>
      </c>
      <c r="B533" s="107">
        <v>2262</v>
      </c>
      <c r="C533" s="108">
        <v>1.9</v>
      </c>
    </row>
    <row r="534" spans="1:3" x14ac:dyDescent="0.2">
      <c r="A534" s="106" t="s">
        <v>588</v>
      </c>
      <c r="B534" s="107">
        <v>3909</v>
      </c>
      <c r="C534" s="108">
        <v>3.6</v>
      </c>
    </row>
    <row r="535" spans="1:3" x14ac:dyDescent="0.2">
      <c r="A535" s="106" t="s">
        <v>603</v>
      </c>
      <c r="B535" s="107">
        <v>11561</v>
      </c>
      <c r="C535" s="108">
        <v>3.7</v>
      </c>
    </row>
    <row r="536" spans="1:3" x14ac:dyDescent="0.2">
      <c r="A536" s="106" t="s">
        <v>655</v>
      </c>
      <c r="B536" s="107">
        <v>9636</v>
      </c>
      <c r="C536" s="108">
        <v>2.9</v>
      </c>
    </row>
    <row r="537" spans="1:3" x14ac:dyDescent="0.2">
      <c r="A537" s="106" t="s">
        <v>796</v>
      </c>
      <c r="B537" s="107">
        <v>10</v>
      </c>
      <c r="C537" s="108">
        <v>0.8</v>
      </c>
    </row>
    <row r="538" spans="1:3" x14ac:dyDescent="0.2">
      <c r="A538" s="106" t="s">
        <v>888</v>
      </c>
      <c r="B538" s="107">
        <v>2941</v>
      </c>
      <c r="C538" s="108">
        <v>2.2999999999999998</v>
      </c>
    </row>
    <row r="539" spans="1:3" x14ac:dyDescent="0.2">
      <c r="A539" s="106" t="s">
        <v>920</v>
      </c>
      <c r="B539" s="107">
        <v>6520</v>
      </c>
      <c r="C539" s="108">
        <v>3.8</v>
      </c>
    </row>
    <row r="540" spans="1:3" x14ac:dyDescent="0.2">
      <c r="A540" s="106" t="s">
        <v>922</v>
      </c>
      <c r="B540" s="107">
        <v>2082</v>
      </c>
      <c r="C540" s="108">
        <v>2.4</v>
      </c>
    </row>
    <row r="541" spans="1:3" x14ac:dyDescent="0.2">
      <c r="A541" s="106" t="s">
        <v>991</v>
      </c>
      <c r="B541" s="107">
        <v>3487</v>
      </c>
      <c r="C541" s="108">
        <v>2</v>
      </c>
    </row>
    <row r="542" spans="1:3" x14ac:dyDescent="0.2">
      <c r="A542" s="106" t="s">
        <v>1044</v>
      </c>
      <c r="B542" s="107">
        <v>4686</v>
      </c>
      <c r="C542" s="108">
        <v>3.5</v>
      </c>
    </row>
    <row r="543" spans="1:3" x14ac:dyDescent="0.2">
      <c r="A543" s="106" t="s">
        <v>1064</v>
      </c>
      <c r="B543" s="107">
        <v>3650</v>
      </c>
      <c r="C543" s="108">
        <v>4.5999999999999996</v>
      </c>
    </row>
    <row r="544" spans="1:3" x14ac:dyDescent="0.2">
      <c r="A544" s="106" t="s">
        <v>1114</v>
      </c>
      <c r="B544" s="107">
        <v>5846</v>
      </c>
      <c r="C544" s="108">
        <v>2</v>
      </c>
    </row>
    <row r="545" spans="1:3" x14ac:dyDescent="0.2">
      <c r="A545" s="106" t="s">
        <v>694</v>
      </c>
      <c r="B545" s="107">
        <v>1349</v>
      </c>
      <c r="C545" s="108">
        <v>1.8</v>
      </c>
    </row>
    <row r="546" spans="1:3" x14ac:dyDescent="0.2">
      <c r="A546" s="106" t="s">
        <v>725</v>
      </c>
      <c r="B546" s="107">
        <v>2126</v>
      </c>
      <c r="C546" s="108">
        <v>2.6</v>
      </c>
    </row>
    <row r="547" spans="1:3" x14ac:dyDescent="0.2">
      <c r="A547" s="106" t="s">
        <v>846</v>
      </c>
      <c r="B547" s="107">
        <v>906</v>
      </c>
      <c r="C547" s="108">
        <v>2</v>
      </c>
    </row>
    <row r="548" spans="1:3" x14ac:dyDescent="0.2">
      <c r="A548" s="106" t="s">
        <v>874</v>
      </c>
      <c r="B548" s="107">
        <v>1317</v>
      </c>
      <c r="C548" s="108">
        <v>2.4</v>
      </c>
    </row>
    <row r="549" spans="1:3" x14ac:dyDescent="0.2">
      <c r="A549" s="106" t="s">
        <v>992</v>
      </c>
      <c r="B549" s="107">
        <v>885</v>
      </c>
      <c r="C549" s="108">
        <v>1.7</v>
      </c>
    </row>
    <row r="550" spans="1:3" x14ac:dyDescent="0.2">
      <c r="A550" s="106" t="s">
        <v>1050</v>
      </c>
      <c r="B550" s="107">
        <v>1576</v>
      </c>
      <c r="C550" s="108">
        <v>2.1</v>
      </c>
    </row>
    <row r="551" spans="1:3" x14ac:dyDescent="0.2">
      <c r="A551" s="106" t="s">
        <v>1067</v>
      </c>
      <c r="B551" s="107">
        <v>1098</v>
      </c>
      <c r="C551" s="108">
        <v>2.8</v>
      </c>
    </row>
    <row r="552" spans="1:3" x14ac:dyDescent="0.2">
      <c r="A552" s="106" t="s">
        <v>1096</v>
      </c>
      <c r="B552" s="107">
        <v>731</v>
      </c>
      <c r="C552" s="108">
        <v>2.2999999999999998</v>
      </c>
    </row>
    <row r="553" spans="1:3" x14ac:dyDescent="0.2">
      <c r="A553" s="106" t="s">
        <v>644</v>
      </c>
      <c r="B553" s="107">
        <v>534</v>
      </c>
      <c r="C553" s="108">
        <v>2.1</v>
      </c>
    </row>
    <row r="554" spans="1:3" x14ac:dyDescent="0.2">
      <c r="A554" s="106" t="s">
        <v>695</v>
      </c>
      <c r="B554" s="107">
        <v>679</v>
      </c>
      <c r="C554" s="108">
        <v>1.4</v>
      </c>
    </row>
    <row r="555" spans="1:3" x14ac:dyDescent="0.2">
      <c r="A555" s="106" t="s">
        <v>875</v>
      </c>
      <c r="B555" s="107">
        <v>576</v>
      </c>
      <c r="C555" s="108">
        <v>1.6</v>
      </c>
    </row>
    <row r="556" spans="1:3" x14ac:dyDescent="0.2">
      <c r="A556" s="106" t="s">
        <v>928</v>
      </c>
      <c r="B556" s="107">
        <v>495</v>
      </c>
      <c r="C556" s="108">
        <v>1.8</v>
      </c>
    </row>
    <row r="557" spans="1:3" x14ac:dyDescent="0.2">
      <c r="A557" s="106" t="s">
        <v>1097</v>
      </c>
      <c r="B557" s="107">
        <v>810</v>
      </c>
      <c r="C557" s="108">
        <v>1.5</v>
      </c>
    </row>
    <row r="558" spans="1:3" x14ac:dyDescent="0.2">
      <c r="A558" s="106" t="s">
        <v>1110</v>
      </c>
      <c r="B558" s="107">
        <v>1155</v>
      </c>
      <c r="C558" s="108">
        <v>3</v>
      </c>
    </row>
    <row r="559" spans="1:3" x14ac:dyDescent="0.2">
      <c r="A559" s="106" t="s">
        <v>636</v>
      </c>
      <c r="B559" s="107">
        <v>2018</v>
      </c>
      <c r="C559" s="108">
        <v>2.7</v>
      </c>
    </row>
    <row r="560" spans="1:3" x14ac:dyDescent="0.2">
      <c r="A560" s="106" t="s">
        <v>656</v>
      </c>
      <c r="B560" s="107">
        <v>743</v>
      </c>
      <c r="C560" s="108">
        <v>1.5</v>
      </c>
    </row>
    <row r="561" spans="1:3" x14ac:dyDescent="0.2">
      <c r="A561" s="106" t="s">
        <v>735</v>
      </c>
      <c r="B561" s="107">
        <v>1371</v>
      </c>
      <c r="C561" s="108">
        <v>2.7</v>
      </c>
    </row>
    <row r="562" spans="1:3" x14ac:dyDescent="0.2">
      <c r="A562" s="106" t="s">
        <v>742</v>
      </c>
      <c r="B562" s="107">
        <v>2774</v>
      </c>
      <c r="C562" s="108">
        <v>3.6</v>
      </c>
    </row>
    <row r="563" spans="1:3" x14ac:dyDescent="0.2">
      <c r="A563" s="106" t="s">
        <v>1031</v>
      </c>
      <c r="B563" s="107">
        <v>1427</v>
      </c>
      <c r="C563" s="108">
        <v>2.1</v>
      </c>
    </row>
    <row r="564" spans="1:3" x14ac:dyDescent="0.2">
      <c r="A564" s="106" t="s">
        <v>1055</v>
      </c>
      <c r="B564" s="107">
        <v>1090</v>
      </c>
      <c r="C564" s="108">
        <v>2.2000000000000002</v>
      </c>
    </row>
    <row r="565" spans="1:3" x14ac:dyDescent="0.2">
      <c r="A565" s="106" t="s">
        <v>841</v>
      </c>
      <c r="B565" s="107">
        <v>1542</v>
      </c>
      <c r="C565" s="108">
        <v>2.2999999999999998</v>
      </c>
    </row>
    <row r="566" spans="1:3" x14ac:dyDescent="0.2">
      <c r="A566" s="106" t="s">
        <v>967</v>
      </c>
      <c r="B566" s="107">
        <v>2100</v>
      </c>
      <c r="C566" s="108">
        <v>3.1</v>
      </c>
    </row>
    <row r="567" spans="1:3" x14ac:dyDescent="0.2">
      <c r="A567" s="106" t="s">
        <v>1002</v>
      </c>
      <c r="B567" s="107">
        <v>1798</v>
      </c>
      <c r="C567" s="108">
        <v>1.9</v>
      </c>
    </row>
    <row r="568" spans="1:3" x14ac:dyDescent="0.2">
      <c r="A568" s="106" t="s">
        <v>1049</v>
      </c>
      <c r="B568" s="107">
        <v>1549</v>
      </c>
      <c r="C568" s="108">
        <v>2.2999999999999998</v>
      </c>
    </row>
    <row r="569" spans="1:3" x14ac:dyDescent="0.2">
      <c r="A569" s="106" t="s">
        <v>1106</v>
      </c>
      <c r="B569" s="107">
        <v>442</v>
      </c>
      <c r="C569" s="108">
        <v>2.2000000000000002</v>
      </c>
    </row>
    <row r="570" spans="1:3" x14ac:dyDescent="0.2">
      <c r="A570" s="106" t="s">
        <v>548</v>
      </c>
      <c r="B570" s="107">
        <v>1905</v>
      </c>
      <c r="C570" s="108">
        <v>4.5999999999999996</v>
      </c>
    </row>
    <row r="571" spans="1:3" x14ac:dyDescent="0.2">
      <c r="A571" s="106" t="s">
        <v>752</v>
      </c>
      <c r="B571" s="107">
        <v>2305</v>
      </c>
      <c r="C571" s="108">
        <v>3.1</v>
      </c>
    </row>
    <row r="572" spans="1:3" x14ac:dyDescent="0.2">
      <c r="A572" s="106" t="s">
        <v>651</v>
      </c>
      <c r="B572" s="107">
        <v>2561</v>
      </c>
      <c r="C572" s="108">
        <v>4</v>
      </c>
    </row>
    <row r="573" spans="1:3" x14ac:dyDescent="0.2">
      <c r="A573" s="106" t="s">
        <v>672</v>
      </c>
      <c r="B573" s="107">
        <v>2312</v>
      </c>
      <c r="C573" s="108">
        <v>3.9</v>
      </c>
    </row>
    <row r="574" spans="1:3" x14ac:dyDescent="0.2">
      <c r="A574" s="106" t="s">
        <v>733</v>
      </c>
      <c r="B574" s="107">
        <v>3234</v>
      </c>
      <c r="C574" s="108">
        <v>3.4</v>
      </c>
    </row>
    <row r="575" spans="1:3" x14ac:dyDescent="0.2">
      <c r="A575" s="106" t="s">
        <v>1129</v>
      </c>
      <c r="B575" s="107">
        <v>2998</v>
      </c>
      <c r="C575" s="108">
        <v>3.5</v>
      </c>
    </row>
    <row r="576" spans="1:3" x14ac:dyDescent="0.2">
      <c r="A576" s="106" t="s">
        <v>926</v>
      </c>
      <c r="B576" s="107">
        <v>1908</v>
      </c>
      <c r="C576" s="108">
        <v>2.4</v>
      </c>
    </row>
    <row r="577" spans="1:3" x14ac:dyDescent="0.2">
      <c r="A577" s="106" t="s">
        <v>633</v>
      </c>
      <c r="B577" s="107">
        <v>961</v>
      </c>
      <c r="C577" s="108">
        <v>2</v>
      </c>
    </row>
    <row r="578" spans="1:3" x14ac:dyDescent="0.2">
      <c r="A578" s="106" t="s">
        <v>913</v>
      </c>
      <c r="B578" s="107">
        <v>2531</v>
      </c>
      <c r="C578" s="108">
        <v>3.6</v>
      </c>
    </row>
    <row r="579" spans="1:3" x14ac:dyDescent="0.2">
      <c r="A579" s="106" t="s">
        <v>628</v>
      </c>
      <c r="B579" s="107">
        <v>3551</v>
      </c>
      <c r="C579" s="108">
        <v>3.2</v>
      </c>
    </row>
    <row r="580" spans="1:3" x14ac:dyDescent="0.2">
      <c r="A580" s="106" t="s">
        <v>1042</v>
      </c>
      <c r="B580" s="107">
        <v>5320</v>
      </c>
      <c r="C580" s="108">
        <v>3.5</v>
      </c>
    </row>
    <row r="581" spans="1:3" x14ac:dyDescent="0.2">
      <c r="A581" s="106" t="s">
        <v>861</v>
      </c>
      <c r="B581" s="107">
        <v>3503</v>
      </c>
      <c r="C581" s="108">
        <v>4</v>
      </c>
    </row>
    <row r="582" spans="1:3" x14ac:dyDescent="0.2">
      <c r="A582" s="106" t="s">
        <v>599</v>
      </c>
      <c r="B582" s="107">
        <v>3377</v>
      </c>
      <c r="C582" s="108">
        <v>4</v>
      </c>
    </row>
    <row r="583" spans="1:3" x14ac:dyDescent="0.2">
      <c r="A583" s="106" t="s">
        <v>1058</v>
      </c>
      <c r="B583" s="107">
        <v>3066</v>
      </c>
      <c r="C583" s="108">
        <v>3.9</v>
      </c>
    </row>
    <row r="584" spans="1:3" x14ac:dyDescent="0.2">
      <c r="A584" s="106" t="s">
        <v>625</v>
      </c>
      <c r="B584" s="107">
        <v>9882</v>
      </c>
      <c r="C584" s="108">
        <v>4.2</v>
      </c>
    </row>
    <row r="585" spans="1:3" x14ac:dyDescent="0.2">
      <c r="A585" s="106" t="s">
        <v>940</v>
      </c>
      <c r="B585" s="107">
        <v>6560</v>
      </c>
      <c r="C585" s="108">
        <v>4.4000000000000004</v>
      </c>
    </row>
    <row r="586" spans="1:3" x14ac:dyDescent="0.2">
      <c r="A586" s="106" t="s">
        <v>843</v>
      </c>
      <c r="B586" s="107">
        <v>2048</v>
      </c>
      <c r="C586" s="108">
        <v>5.8</v>
      </c>
    </row>
    <row r="587" spans="1:3" x14ac:dyDescent="0.2">
      <c r="A587" s="106" t="s">
        <v>615</v>
      </c>
      <c r="B587" s="107">
        <v>5332</v>
      </c>
      <c r="C587" s="108">
        <v>4.8</v>
      </c>
    </row>
    <row r="588" spans="1:3" x14ac:dyDescent="0.2">
      <c r="A588" s="106" t="s">
        <v>582</v>
      </c>
      <c r="B588" s="107">
        <v>2928</v>
      </c>
      <c r="C588" s="108">
        <v>6.7</v>
      </c>
    </row>
    <row r="589" spans="1:3" x14ac:dyDescent="0.2">
      <c r="A589" s="106" t="s">
        <v>1066</v>
      </c>
      <c r="B589" s="107">
        <v>2646</v>
      </c>
      <c r="C589" s="108">
        <v>4.7</v>
      </c>
    </row>
    <row r="590" spans="1:3" x14ac:dyDescent="0.2">
      <c r="A590" s="106" t="s">
        <v>857</v>
      </c>
      <c r="B590" s="107">
        <v>1173</v>
      </c>
      <c r="C590" s="108">
        <v>2.2000000000000002</v>
      </c>
    </row>
    <row r="591" spans="1:3" x14ac:dyDescent="0.2">
      <c r="A591" s="106" t="s">
        <v>870</v>
      </c>
      <c r="B591" s="107">
        <v>4749</v>
      </c>
      <c r="C591" s="108">
        <v>5.3</v>
      </c>
    </row>
    <row r="592" spans="1:3" x14ac:dyDescent="0.2">
      <c r="A592" s="106" t="s">
        <v>541</v>
      </c>
      <c r="B592" s="107">
        <v>3622</v>
      </c>
      <c r="C592" s="108">
        <v>2.4</v>
      </c>
    </row>
    <row r="593" spans="1:3" x14ac:dyDescent="0.2">
      <c r="A593" s="106" t="s">
        <v>543</v>
      </c>
      <c r="B593" s="107">
        <v>2597</v>
      </c>
      <c r="C593" s="108">
        <v>1.6</v>
      </c>
    </row>
    <row r="594" spans="1:3" x14ac:dyDescent="0.2">
      <c r="A594" s="106" t="s">
        <v>550</v>
      </c>
      <c r="B594" s="107">
        <v>2341</v>
      </c>
      <c r="C594" s="108">
        <v>3.4</v>
      </c>
    </row>
    <row r="595" spans="1:3" x14ac:dyDescent="0.2">
      <c r="A595" s="106" t="s">
        <v>552</v>
      </c>
      <c r="B595" s="107">
        <v>1983</v>
      </c>
      <c r="C595" s="108">
        <v>3.6</v>
      </c>
    </row>
    <row r="596" spans="1:3" x14ac:dyDescent="0.2">
      <c r="A596" s="106" t="s">
        <v>648</v>
      </c>
      <c r="B596" s="107">
        <v>1886</v>
      </c>
      <c r="C596" s="108">
        <v>5.7</v>
      </c>
    </row>
    <row r="597" spans="1:3" x14ac:dyDescent="0.2">
      <c r="A597" s="106" t="s">
        <v>685</v>
      </c>
      <c r="B597" s="107">
        <v>3193</v>
      </c>
      <c r="C597" s="108">
        <v>3.5</v>
      </c>
    </row>
    <row r="598" spans="1:3" x14ac:dyDescent="0.2">
      <c r="A598" s="106" t="s">
        <v>687</v>
      </c>
      <c r="B598" s="107">
        <v>5524</v>
      </c>
      <c r="C598" s="108">
        <v>5.8</v>
      </c>
    </row>
    <row r="599" spans="1:3" x14ac:dyDescent="0.2">
      <c r="A599" s="106" t="s">
        <v>692</v>
      </c>
      <c r="B599" s="107">
        <v>4564</v>
      </c>
      <c r="C599" s="108">
        <v>5.9</v>
      </c>
    </row>
    <row r="600" spans="1:3" x14ac:dyDescent="0.2">
      <c r="A600" s="106" t="s">
        <v>697</v>
      </c>
      <c r="B600" s="107">
        <v>1916</v>
      </c>
      <c r="C600" s="108">
        <v>2.9</v>
      </c>
    </row>
    <row r="601" spans="1:3" x14ac:dyDescent="0.2">
      <c r="A601" s="106" t="s">
        <v>702</v>
      </c>
      <c r="B601" s="107">
        <v>2052</v>
      </c>
      <c r="C601" s="108">
        <v>3.4</v>
      </c>
    </row>
    <row r="602" spans="1:3" x14ac:dyDescent="0.2">
      <c r="A602" s="106" t="s">
        <v>706</v>
      </c>
      <c r="B602" s="107">
        <v>1456</v>
      </c>
      <c r="C602" s="108">
        <v>2.6</v>
      </c>
    </row>
    <row r="603" spans="1:3" x14ac:dyDescent="0.2">
      <c r="A603" s="106" t="s">
        <v>715</v>
      </c>
      <c r="B603" s="107">
        <v>11006</v>
      </c>
      <c r="C603" s="108">
        <v>3.2</v>
      </c>
    </row>
    <row r="604" spans="1:3" x14ac:dyDescent="0.2">
      <c r="A604" s="106" t="s">
        <v>717</v>
      </c>
      <c r="B604" s="107">
        <v>533</v>
      </c>
      <c r="C604" s="108">
        <v>3.3</v>
      </c>
    </row>
    <row r="605" spans="1:3" x14ac:dyDescent="0.2">
      <c r="A605" s="106" t="s">
        <v>727</v>
      </c>
      <c r="B605" s="107">
        <v>4792</v>
      </c>
      <c r="C605" s="108">
        <v>4.8</v>
      </c>
    </row>
    <row r="606" spans="1:3" x14ac:dyDescent="0.2">
      <c r="A606" s="106" t="s">
        <v>731</v>
      </c>
      <c r="B606" s="107">
        <v>10889</v>
      </c>
      <c r="C606" s="108">
        <v>4.5999999999999996</v>
      </c>
    </row>
    <row r="607" spans="1:3" x14ac:dyDescent="0.2">
      <c r="A607" s="106" t="s">
        <v>741</v>
      </c>
      <c r="B607" s="107">
        <v>25529</v>
      </c>
      <c r="C607" s="108">
        <v>6.2</v>
      </c>
    </row>
    <row r="608" spans="1:3" x14ac:dyDescent="0.2">
      <c r="A608" s="106" t="s">
        <v>781</v>
      </c>
      <c r="B608" s="107">
        <v>4574</v>
      </c>
      <c r="C608" s="108">
        <v>3.2</v>
      </c>
    </row>
    <row r="609" spans="1:3" x14ac:dyDescent="0.2">
      <c r="A609" s="106" t="s">
        <v>791</v>
      </c>
      <c r="B609" s="107">
        <v>2683</v>
      </c>
      <c r="C609" s="108">
        <v>5.2</v>
      </c>
    </row>
    <row r="610" spans="1:3" x14ac:dyDescent="0.2">
      <c r="A610" s="106" t="s">
        <v>852</v>
      </c>
      <c r="B610" s="107">
        <v>2138</v>
      </c>
      <c r="C610" s="108">
        <v>4.0999999999999996</v>
      </c>
    </row>
    <row r="611" spans="1:3" x14ac:dyDescent="0.2">
      <c r="A611" s="106" t="s">
        <v>859</v>
      </c>
      <c r="B611" s="107">
        <v>1658</v>
      </c>
      <c r="C611" s="108">
        <v>3</v>
      </c>
    </row>
    <row r="612" spans="1:3" x14ac:dyDescent="0.2">
      <c r="A612" s="106" t="s">
        <v>873</v>
      </c>
      <c r="B612" s="107">
        <v>5522</v>
      </c>
      <c r="C612" s="108">
        <v>6.4</v>
      </c>
    </row>
    <row r="613" spans="1:3" x14ac:dyDescent="0.2">
      <c r="A613" s="106" t="s">
        <v>883</v>
      </c>
      <c r="B613" s="107">
        <v>11726</v>
      </c>
      <c r="C613" s="108">
        <v>5.5</v>
      </c>
    </row>
    <row r="614" spans="1:3" x14ac:dyDescent="0.2">
      <c r="A614" s="106" t="s">
        <v>909</v>
      </c>
      <c r="B614" s="107">
        <v>230</v>
      </c>
      <c r="C614" s="108">
        <v>1.8</v>
      </c>
    </row>
    <row r="615" spans="1:3" x14ac:dyDescent="0.2">
      <c r="A615" s="106" t="s">
        <v>916</v>
      </c>
      <c r="B615" s="107">
        <v>2399</v>
      </c>
      <c r="C615" s="108">
        <v>2.6</v>
      </c>
    </row>
    <row r="616" spans="1:3" x14ac:dyDescent="0.2">
      <c r="A616" s="106" t="s">
        <v>938</v>
      </c>
      <c r="B616" s="107">
        <v>5400</v>
      </c>
      <c r="C616" s="108">
        <v>4.8</v>
      </c>
    </row>
    <row r="617" spans="1:3" x14ac:dyDescent="0.2">
      <c r="A617" s="106" t="s">
        <v>966</v>
      </c>
      <c r="B617" s="107">
        <v>2231</v>
      </c>
      <c r="C617" s="108">
        <v>3.2</v>
      </c>
    </row>
    <row r="618" spans="1:3" x14ac:dyDescent="0.2">
      <c r="A618" s="106" t="s">
        <v>976</v>
      </c>
      <c r="B618" s="107">
        <v>244</v>
      </c>
      <c r="C618" s="108">
        <v>1.7</v>
      </c>
    </row>
    <row r="619" spans="1:3" x14ac:dyDescent="0.2">
      <c r="A619" s="106" t="s">
        <v>985</v>
      </c>
      <c r="B619" s="107">
        <v>3056</v>
      </c>
      <c r="C619" s="108">
        <v>4.4000000000000004</v>
      </c>
    </row>
    <row r="620" spans="1:3" x14ac:dyDescent="0.2">
      <c r="A620" s="106" t="s">
        <v>997</v>
      </c>
      <c r="B620" s="107">
        <v>9333</v>
      </c>
      <c r="C620" s="108">
        <v>4.5999999999999996</v>
      </c>
    </row>
    <row r="621" spans="1:3" x14ac:dyDescent="0.2">
      <c r="A621" s="106" t="s">
        <v>1023</v>
      </c>
      <c r="B621" s="107">
        <v>2032</v>
      </c>
      <c r="C621" s="108">
        <v>3.5</v>
      </c>
    </row>
    <row r="622" spans="1:3" x14ac:dyDescent="0.2">
      <c r="A622" s="106" t="s">
        <v>1099</v>
      </c>
      <c r="B622" s="107">
        <v>3773</v>
      </c>
      <c r="C622" s="108">
        <v>6.3</v>
      </c>
    </row>
    <row r="623" spans="1:3" x14ac:dyDescent="0.2">
      <c r="A623" s="106" t="s">
        <v>1103</v>
      </c>
      <c r="B623" s="107">
        <v>4699</v>
      </c>
      <c r="C623" s="108">
        <v>4.0999999999999996</v>
      </c>
    </row>
    <row r="624" spans="1:3" x14ac:dyDescent="0.2">
      <c r="A624" s="106" t="s">
        <v>1190</v>
      </c>
      <c r="B624" s="107">
        <v>1317</v>
      </c>
      <c r="C624" s="108">
        <v>3.8</v>
      </c>
    </row>
    <row r="625" spans="1:3" x14ac:dyDescent="0.2">
      <c r="A625" s="106" t="s">
        <v>1191</v>
      </c>
      <c r="B625" s="107">
        <v>2003</v>
      </c>
      <c r="C625" s="108">
        <v>4</v>
      </c>
    </row>
    <row r="626" spans="1:3" x14ac:dyDescent="0.2">
      <c r="A626" s="106" t="s">
        <v>1192</v>
      </c>
      <c r="B626" s="107">
        <v>1942</v>
      </c>
      <c r="C626" s="108">
        <v>5.2</v>
      </c>
    </row>
    <row r="627" spans="1:3" x14ac:dyDescent="0.2">
      <c r="A627" s="106" t="s">
        <v>1193</v>
      </c>
      <c r="B627" s="107">
        <v>1618</v>
      </c>
      <c r="C627" s="108">
        <v>4</v>
      </c>
    </row>
    <row r="628" spans="1:3" x14ac:dyDescent="0.2">
      <c r="A628" s="106" t="s">
        <v>1194</v>
      </c>
      <c r="B628" s="107">
        <v>1033</v>
      </c>
      <c r="C628" s="108">
        <v>5.3</v>
      </c>
    </row>
    <row r="629" spans="1:3" x14ac:dyDescent="0.2">
      <c r="A629" s="106" t="s">
        <v>1195</v>
      </c>
      <c r="B629" s="107">
        <v>1250</v>
      </c>
      <c r="C629" s="108">
        <v>4.0999999999999996</v>
      </c>
    </row>
    <row r="630" spans="1:3" x14ac:dyDescent="0.2">
      <c r="A630" s="106" t="s">
        <v>1196</v>
      </c>
      <c r="B630" s="107">
        <v>12295</v>
      </c>
      <c r="C630" s="108">
        <v>7</v>
      </c>
    </row>
    <row r="631" spans="1:3" x14ac:dyDescent="0.2">
      <c r="A631" s="106" t="s">
        <v>1197</v>
      </c>
      <c r="B631" s="107">
        <v>1094</v>
      </c>
      <c r="C631" s="108">
        <v>4.2</v>
      </c>
    </row>
    <row r="632" spans="1:3" x14ac:dyDescent="0.2">
      <c r="A632" s="106" t="s">
        <v>1198</v>
      </c>
      <c r="B632" s="107">
        <v>1353</v>
      </c>
      <c r="C632" s="108">
        <v>3.2</v>
      </c>
    </row>
    <row r="633" spans="1:3" x14ac:dyDescent="0.2">
      <c r="A633" s="106" t="s">
        <v>1199</v>
      </c>
      <c r="B633" s="107">
        <v>1813</v>
      </c>
      <c r="C633" s="108">
        <v>5.0999999999999996</v>
      </c>
    </row>
    <row r="634" spans="1:3" x14ac:dyDescent="0.2">
      <c r="A634" s="106" t="s">
        <v>1200</v>
      </c>
      <c r="B634" s="107">
        <v>1051</v>
      </c>
      <c r="C634" s="108">
        <v>4.4000000000000004</v>
      </c>
    </row>
    <row r="635" spans="1:3" x14ac:dyDescent="0.2">
      <c r="A635" s="106" t="s">
        <v>1201</v>
      </c>
      <c r="B635" s="107">
        <v>3061</v>
      </c>
      <c r="C635" s="108">
        <v>5</v>
      </c>
    </row>
    <row r="636" spans="1:3" x14ac:dyDescent="0.2">
      <c r="A636" s="106" t="s">
        <v>1202</v>
      </c>
      <c r="B636" s="107">
        <v>5494</v>
      </c>
      <c r="C636" s="108">
        <v>7.7</v>
      </c>
    </row>
    <row r="637" spans="1:3" x14ac:dyDescent="0.2">
      <c r="A637" s="106" t="s">
        <v>1203</v>
      </c>
      <c r="B637" s="107">
        <v>2229</v>
      </c>
      <c r="C637" s="108">
        <v>4.9000000000000004</v>
      </c>
    </row>
    <row r="638" spans="1:3" x14ac:dyDescent="0.2">
      <c r="A638" s="106" t="s">
        <v>1204</v>
      </c>
      <c r="B638" s="107">
        <v>1815</v>
      </c>
      <c r="C638" s="108">
        <v>4.9000000000000004</v>
      </c>
    </row>
    <row r="639" spans="1:3" x14ac:dyDescent="0.2">
      <c r="A639" s="106" t="s">
        <v>1205</v>
      </c>
      <c r="B639" s="107">
        <v>1916</v>
      </c>
      <c r="C639" s="108">
        <v>4.7</v>
      </c>
    </row>
    <row r="640" spans="1:3" x14ac:dyDescent="0.2">
      <c r="A640" s="106" t="s">
        <v>1206</v>
      </c>
      <c r="B640" s="107">
        <v>837</v>
      </c>
      <c r="C640" s="108">
        <v>4.0999999999999996</v>
      </c>
    </row>
    <row r="641" spans="1:3" x14ac:dyDescent="0.2">
      <c r="A641" s="106" t="s">
        <v>1207</v>
      </c>
      <c r="B641" s="107">
        <v>1556</v>
      </c>
      <c r="C641" s="108">
        <v>7</v>
      </c>
    </row>
    <row r="642" spans="1:3" x14ac:dyDescent="0.2">
      <c r="A642" s="106" t="s">
        <v>1208</v>
      </c>
      <c r="B642" s="107">
        <v>3195</v>
      </c>
      <c r="C642" s="108">
        <v>4.2</v>
      </c>
    </row>
    <row r="643" spans="1:3" x14ac:dyDescent="0.2">
      <c r="A643" s="106" t="s">
        <v>1209</v>
      </c>
      <c r="B643" s="107">
        <v>1122</v>
      </c>
      <c r="C643" s="108">
        <v>3.9</v>
      </c>
    </row>
    <row r="644" spans="1:3" x14ac:dyDescent="0.2">
      <c r="A644" s="106" t="s">
        <v>1210</v>
      </c>
      <c r="B644" s="107">
        <v>659</v>
      </c>
      <c r="C644" s="108">
        <v>6.2</v>
      </c>
    </row>
    <row r="645" spans="1:3" x14ac:dyDescent="0.2">
      <c r="A645" s="106" t="s">
        <v>1211</v>
      </c>
      <c r="B645" s="107">
        <v>3867</v>
      </c>
      <c r="C645" s="108">
        <v>6.1</v>
      </c>
    </row>
    <row r="646" spans="1:3" x14ac:dyDescent="0.2">
      <c r="A646" s="106" t="s">
        <v>1212</v>
      </c>
      <c r="B646" s="107">
        <v>2166</v>
      </c>
      <c r="C646" s="108">
        <v>4.0999999999999996</v>
      </c>
    </row>
    <row r="647" spans="1:3" x14ac:dyDescent="0.2">
      <c r="A647" s="106" t="s">
        <v>1213</v>
      </c>
      <c r="B647" s="107">
        <v>1814</v>
      </c>
      <c r="C647" s="108">
        <v>3.6</v>
      </c>
    </row>
    <row r="648" spans="1:3" x14ac:dyDescent="0.2">
      <c r="A648" s="106" t="s">
        <v>1214</v>
      </c>
      <c r="B648" s="107">
        <v>1653</v>
      </c>
      <c r="C648" s="108">
        <v>4.8</v>
      </c>
    </row>
    <row r="649" spans="1:3" x14ac:dyDescent="0.2">
      <c r="A649" s="106" t="s">
        <v>1215</v>
      </c>
      <c r="B649" s="107">
        <v>1808</v>
      </c>
      <c r="C649" s="108">
        <v>7.1</v>
      </c>
    </row>
    <row r="650" spans="1:3" x14ac:dyDescent="0.2">
      <c r="A650" s="106" t="s">
        <v>1152</v>
      </c>
      <c r="B650" s="107">
        <v>83905</v>
      </c>
      <c r="C650" s="108">
        <v>4.9000000000000004</v>
      </c>
    </row>
    <row r="651" spans="1:3" x14ac:dyDescent="0.2">
      <c r="A651" s="106" t="s">
        <v>1151</v>
      </c>
      <c r="B651" s="107">
        <v>186370</v>
      </c>
      <c r="C651" s="108">
        <v>4.2</v>
      </c>
    </row>
    <row r="652" spans="1:3" x14ac:dyDescent="0.2">
      <c r="A652" s="106" t="s">
        <v>1150</v>
      </c>
      <c r="B652" s="107">
        <v>151070</v>
      </c>
      <c r="C652" s="108">
        <v>4.4000000000000004</v>
      </c>
    </row>
    <row r="653" spans="1:3" x14ac:dyDescent="0.2">
      <c r="A653" s="106" t="s">
        <v>1149</v>
      </c>
      <c r="B653" s="107">
        <v>102801</v>
      </c>
      <c r="C653" s="108">
        <v>3.6</v>
      </c>
    </row>
    <row r="654" spans="1:3" x14ac:dyDescent="0.2">
      <c r="A654" s="106" t="s">
        <v>1148</v>
      </c>
      <c r="B654" s="107">
        <v>162765</v>
      </c>
      <c r="C654" s="108">
        <v>4.7</v>
      </c>
    </row>
    <row r="655" spans="1:3" x14ac:dyDescent="0.2">
      <c r="A655" s="106" t="s">
        <v>1147</v>
      </c>
      <c r="B655" s="107">
        <v>112137</v>
      </c>
      <c r="C655" s="108">
        <v>3</v>
      </c>
    </row>
    <row r="656" spans="1:3" x14ac:dyDescent="0.2">
      <c r="A656" s="106" t="s">
        <v>1146</v>
      </c>
      <c r="B656" s="107">
        <v>220974</v>
      </c>
      <c r="C656" s="108">
        <v>4.0999999999999996</v>
      </c>
    </row>
    <row r="657" spans="1:3" x14ac:dyDescent="0.2">
      <c r="A657" s="106" t="s">
        <v>1145</v>
      </c>
      <c r="B657" s="107">
        <v>138851</v>
      </c>
      <c r="C657" s="108">
        <v>2.6</v>
      </c>
    </row>
    <row r="658" spans="1:3" x14ac:dyDescent="0.2">
      <c r="A658" s="106" t="s">
        <v>1144</v>
      </c>
      <c r="B658" s="107">
        <v>87681</v>
      </c>
      <c r="C658" s="108">
        <v>2.6</v>
      </c>
    </row>
    <row r="659" spans="1:3" x14ac:dyDescent="0.2">
      <c r="A659" s="106" t="s">
        <v>1143</v>
      </c>
      <c r="B659" s="107">
        <v>74850</v>
      </c>
      <c r="C659" s="108">
        <v>3.9</v>
      </c>
    </row>
    <row r="660" spans="1:3" x14ac:dyDescent="0.2">
      <c r="A660" s="106" t="s">
        <v>1142</v>
      </c>
      <c r="B660" s="107">
        <v>145581</v>
      </c>
      <c r="C660" s="108">
        <v>4.2</v>
      </c>
    </row>
    <row r="661" spans="1:3" x14ac:dyDescent="0.2">
      <c r="A661" s="106" t="s">
        <v>1141</v>
      </c>
      <c r="B661" s="107">
        <v>59961</v>
      </c>
      <c r="C661" s="108">
        <v>5.2</v>
      </c>
    </row>
    <row r="662" spans="1:3" x14ac:dyDescent="0.2">
      <c r="A662" s="32"/>
      <c r="B662" s="32"/>
      <c r="C662" s="32"/>
    </row>
    <row r="663" spans="1:3" x14ac:dyDescent="0.2">
      <c r="A663" s="109" t="s">
        <v>1216</v>
      </c>
      <c r="B663" s="100"/>
      <c r="C663" s="100"/>
    </row>
    <row r="664" spans="1:3" x14ac:dyDescent="0.2">
      <c r="A664" s="109" t="s">
        <v>1217</v>
      </c>
      <c r="B664" s="100"/>
      <c r="C664" s="100"/>
    </row>
    <row r="680" ht="21.95" customHeight="1" x14ac:dyDescent="0.2"/>
    <row r="681" ht="26.1" customHeight="1" x14ac:dyDescent="0.2"/>
    <row r="1353" ht="21.95" customHeight="1" x14ac:dyDescent="0.2"/>
    <row r="1354" ht="26.1" customHeight="1" x14ac:dyDescent="0.2"/>
  </sheetData>
  <mergeCells count="1">
    <mergeCell ref="B8:C8"/>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9"/>
  <sheetViews>
    <sheetView topLeftCell="A56" workbookViewId="0">
      <selection activeCell="C91" sqref="C91"/>
    </sheetView>
  </sheetViews>
  <sheetFormatPr defaultColWidth="8.85546875" defaultRowHeight="12.75" x14ac:dyDescent="0.2"/>
  <cols>
    <col min="1" max="1" width="25.85546875" style="29" customWidth="1"/>
    <col min="2" max="2" width="8.85546875" style="29"/>
    <col min="3" max="3" width="9.7109375" style="29" bestFit="1" customWidth="1"/>
    <col min="4" max="16384" width="8.85546875" style="29"/>
  </cols>
  <sheetData>
    <row r="1" spans="1:5" ht="15.75" x14ac:dyDescent="0.2">
      <c r="A1" s="111" t="s">
        <v>466</v>
      </c>
      <c r="B1" s="110"/>
      <c r="C1" s="110"/>
      <c r="D1" s="110"/>
      <c r="E1" s="110"/>
    </row>
    <row r="2" spans="1:5" x14ac:dyDescent="0.2">
      <c r="A2" s="112" t="s">
        <v>1161</v>
      </c>
      <c r="B2" s="110"/>
      <c r="C2" s="110"/>
      <c r="D2" s="110"/>
      <c r="E2" s="110"/>
    </row>
    <row r="3" spans="1:5" x14ac:dyDescent="0.2">
      <c r="A3" s="100"/>
      <c r="B3" s="100"/>
      <c r="C3" s="100"/>
      <c r="D3" s="100"/>
      <c r="E3" s="100"/>
    </row>
    <row r="4" spans="1:5" x14ac:dyDescent="0.2">
      <c r="A4" s="113" t="s">
        <v>29</v>
      </c>
      <c r="B4" s="113" t="s">
        <v>465</v>
      </c>
      <c r="C4" s="110"/>
      <c r="D4" s="110"/>
      <c r="E4" s="110"/>
    </row>
    <row r="5" spans="1:5" x14ac:dyDescent="0.2">
      <c r="A5" s="113" t="s">
        <v>34</v>
      </c>
      <c r="B5" s="113" t="s">
        <v>464</v>
      </c>
      <c r="C5" s="110"/>
      <c r="D5" s="110"/>
      <c r="E5" s="110"/>
    </row>
    <row r="6" spans="1:5" x14ac:dyDescent="0.2">
      <c r="A6" s="100"/>
      <c r="B6" s="100"/>
      <c r="C6" s="100"/>
      <c r="D6" s="100"/>
      <c r="E6" s="100"/>
    </row>
    <row r="7" spans="1:5" ht="21.95" customHeight="1" x14ac:dyDescent="0.2">
      <c r="A7" s="114" t="s">
        <v>26</v>
      </c>
      <c r="B7" s="231" t="s">
        <v>471</v>
      </c>
      <c r="C7" s="232"/>
      <c r="D7" s="232"/>
      <c r="E7" s="232"/>
    </row>
    <row r="8" spans="1:5" ht="26.1" customHeight="1" x14ac:dyDescent="0.2">
      <c r="A8" s="110"/>
      <c r="B8" s="115" t="s">
        <v>24</v>
      </c>
      <c r="C8" s="115" t="s">
        <v>462</v>
      </c>
      <c r="D8" s="115" t="s">
        <v>36</v>
      </c>
      <c r="E8" s="115" t="s">
        <v>29</v>
      </c>
    </row>
    <row r="9" spans="1:5" x14ac:dyDescent="0.2">
      <c r="A9" s="116" t="s">
        <v>1160</v>
      </c>
      <c r="B9" s="118">
        <v>6100</v>
      </c>
      <c r="C9" s="118">
        <v>29000</v>
      </c>
      <c r="D9" s="119">
        <v>21</v>
      </c>
      <c r="E9" s="119">
        <v>9.3000000000000007</v>
      </c>
    </row>
    <row r="10" spans="1:5" x14ac:dyDescent="0.2">
      <c r="A10" s="116" t="s">
        <v>1159</v>
      </c>
      <c r="B10" s="118">
        <v>7198400</v>
      </c>
      <c r="C10" s="118">
        <v>28699400</v>
      </c>
      <c r="D10" s="119">
        <v>25.1</v>
      </c>
      <c r="E10" s="119">
        <v>0.2</v>
      </c>
    </row>
    <row r="11" spans="1:5" x14ac:dyDescent="0.2">
      <c r="A11" s="116" t="s">
        <v>1158</v>
      </c>
      <c r="B11" s="118">
        <v>6975800</v>
      </c>
      <c r="C11" s="118">
        <v>27929500</v>
      </c>
      <c r="D11" s="119">
        <v>25</v>
      </c>
      <c r="E11" s="119">
        <v>0.2</v>
      </c>
    </row>
    <row r="12" spans="1:5" x14ac:dyDescent="0.2">
      <c r="A12" s="116" t="s">
        <v>1157</v>
      </c>
      <c r="B12" s="118">
        <v>5874900</v>
      </c>
      <c r="C12" s="118">
        <v>24197400</v>
      </c>
      <c r="D12" s="119">
        <v>24.3</v>
      </c>
      <c r="E12" s="119">
        <v>0.3</v>
      </c>
    </row>
    <row r="13" spans="1:5" x14ac:dyDescent="0.2">
      <c r="A13" s="116" t="s">
        <v>1156</v>
      </c>
      <c r="B13" s="118">
        <v>400000</v>
      </c>
      <c r="C13" s="118">
        <v>1282800</v>
      </c>
      <c r="D13" s="119">
        <v>31.2</v>
      </c>
      <c r="E13" s="119">
        <v>0.8</v>
      </c>
    </row>
    <row r="14" spans="1:5" x14ac:dyDescent="0.2">
      <c r="A14" s="116" t="s">
        <v>1155</v>
      </c>
      <c r="B14" s="118">
        <v>701000</v>
      </c>
      <c r="C14" s="118">
        <v>2449300</v>
      </c>
      <c r="D14" s="119">
        <v>28.6</v>
      </c>
      <c r="E14" s="119">
        <v>0.6</v>
      </c>
    </row>
    <row r="15" spans="1:5" x14ac:dyDescent="0.2">
      <c r="A15" s="116" t="s">
        <v>1154</v>
      </c>
      <c r="B15" s="118">
        <v>222600</v>
      </c>
      <c r="C15" s="118">
        <v>769900</v>
      </c>
      <c r="D15" s="119">
        <v>28.9</v>
      </c>
      <c r="E15" s="119">
        <v>1.7</v>
      </c>
    </row>
    <row r="16" spans="1:5" x14ac:dyDescent="0.2">
      <c r="A16" s="116" t="s">
        <v>1153</v>
      </c>
      <c r="B16" s="118">
        <v>6274900</v>
      </c>
      <c r="C16" s="118">
        <v>25480200</v>
      </c>
      <c r="D16" s="119">
        <v>24.6</v>
      </c>
      <c r="E16" s="119">
        <v>0.2</v>
      </c>
    </row>
    <row r="17" spans="1:5" x14ac:dyDescent="0.2">
      <c r="A17" s="116" t="s">
        <v>667</v>
      </c>
      <c r="B17" s="118">
        <v>13000</v>
      </c>
      <c r="C17" s="118">
        <v>45800</v>
      </c>
      <c r="D17" s="119">
        <v>28.5</v>
      </c>
      <c r="E17" s="119">
        <v>3.3</v>
      </c>
    </row>
    <row r="18" spans="1:5" x14ac:dyDescent="0.2">
      <c r="A18" s="116" t="s">
        <v>657</v>
      </c>
      <c r="B18" s="118">
        <v>62200</v>
      </c>
      <c r="C18" s="118">
        <v>219100</v>
      </c>
      <c r="D18" s="119">
        <v>28.4</v>
      </c>
      <c r="E18" s="119">
        <v>3.6</v>
      </c>
    </row>
    <row r="19" spans="1:5" x14ac:dyDescent="0.2">
      <c r="A19" s="116" t="s">
        <v>769</v>
      </c>
      <c r="B19" s="118">
        <v>9600</v>
      </c>
      <c r="C19" s="118">
        <v>35900</v>
      </c>
      <c r="D19" s="119">
        <v>26.7</v>
      </c>
      <c r="E19" s="119">
        <v>3.4</v>
      </c>
    </row>
    <row r="20" spans="1:5" x14ac:dyDescent="0.2">
      <c r="A20" s="116" t="s">
        <v>849</v>
      </c>
      <c r="B20" s="118">
        <v>15900</v>
      </c>
      <c r="C20" s="118">
        <v>52900</v>
      </c>
      <c r="D20" s="119">
        <v>30.1</v>
      </c>
      <c r="E20" s="119">
        <v>3.5</v>
      </c>
    </row>
    <row r="21" spans="1:5" x14ac:dyDescent="0.2">
      <c r="A21" s="116" t="s">
        <v>898</v>
      </c>
      <c r="B21" s="118">
        <v>39200</v>
      </c>
      <c r="C21" s="118">
        <v>133400</v>
      </c>
      <c r="D21" s="119">
        <v>29.4</v>
      </c>
      <c r="E21" s="119">
        <v>3.6</v>
      </c>
    </row>
    <row r="22" spans="1:5" x14ac:dyDescent="0.2">
      <c r="A22" s="116" t="s">
        <v>933</v>
      </c>
      <c r="B22" s="118">
        <v>14600</v>
      </c>
      <c r="C22" s="118">
        <v>52900</v>
      </c>
      <c r="D22" s="119">
        <v>27.5</v>
      </c>
      <c r="E22" s="119">
        <v>3.3</v>
      </c>
    </row>
    <row r="23" spans="1:5" x14ac:dyDescent="0.2">
      <c r="A23" s="116" t="s">
        <v>1026</v>
      </c>
      <c r="B23" s="118">
        <v>23900</v>
      </c>
      <c r="C23" s="118">
        <v>86800</v>
      </c>
      <c r="D23" s="119">
        <v>27.5</v>
      </c>
      <c r="E23" s="119">
        <v>3.4</v>
      </c>
    </row>
    <row r="24" spans="1:5" x14ac:dyDescent="0.2">
      <c r="A24" s="116" t="s">
        <v>737</v>
      </c>
      <c r="B24" s="118">
        <v>24200</v>
      </c>
      <c r="C24" s="118">
        <v>83500</v>
      </c>
      <c r="D24" s="119">
        <v>29</v>
      </c>
      <c r="E24" s="119">
        <v>3.4</v>
      </c>
    </row>
    <row r="25" spans="1:5" x14ac:dyDescent="0.2">
      <c r="A25" s="116" t="s">
        <v>864</v>
      </c>
      <c r="B25" s="118">
        <v>40100</v>
      </c>
      <c r="C25" s="118">
        <v>129100</v>
      </c>
      <c r="D25" s="119">
        <v>31.1</v>
      </c>
      <c r="E25" s="119">
        <v>3.5</v>
      </c>
    </row>
    <row r="26" spans="1:5" x14ac:dyDescent="0.2">
      <c r="A26" s="116" t="s">
        <v>889</v>
      </c>
      <c r="B26" s="118">
        <v>29800</v>
      </c>
      <c r="C26" s="118">
        <v>93300</v>
      </c>
      <c r="D26" s="119">
        <v>32</v>
      </c>
      <c r="E26" s="119">
        <v>3.2</v>
      </c>
    </row>
    <row r="27" spans="1:5" x14ac:dyDescent="0.2">
      <c r="A27" s="116" t="s">
        <v>1004</v>
      </c>
      <c r="B27" s="118">
        <v>19300</v>
      </c>
      <c r="C27" s="118">
        <v>63200</v>
      </c>
      <c r="D27" s="119">
        <v>30.5</v>
      </c>
      <c r="E27" s="119">
        <v>3.3</v>
      </c>
    </row>
    <row r="28" spans="1:5" x14ac:dyDescent="0.2">
      <c r="A28" s="116" t="s">
        <v>1034</v>
      </c>
      <c r="B28" s="118">
        <v>35400</v>
      </c>
      <c r="C28" s="118">
        <v>118200</v>
      </c>
      <c r="D28" s="119">
        <v>29.9</v>
      </c>
      <c r="E28" s="119">
        <v>3.4</v>
      </c>
    </row>
    <row r="29" spans="1:5" x14ac:dyDescent="0.2">
      <c r="A29" s="116" t="s">
        <v>577</v>
      </c>
      <c r="B29" s="118">
        <v>14000</v>
      </c>
      <c r="C29" s="118">
        <v>54500</v>
      </c>
      <c r="D29" s="119">
        <v>25.8</v>
      </c>
      <c r="E29" s="119">
        <v>3.3</v>
      </c>
    </row>
    <row r="30" spans="1:5" x14ac:dyDescent="0.2">
      <c r="A30" s="116" t="s">
        <v>579</v>
      </c>
      <c r="B30" s="118">
        <v>15500</v>
      </c>
      <c r="C30" s="118">
        <v>56900</v>
      </c>
      <c r="D30" s="119">
        <v>27.3</v>
      </c>
      <c r="E30" s="119">
        <v>3.1</v>
      </c>
    </row>
    <row r="31" spans="1:5" x14ac:dyDescent="0.2">
      <c r="A31" s="116" t="s">
        <v>638</v>
      </c>
      <c r="B31" s="118">
        <v>31300</v>
      </c>
      <c r="C31" s="118">
        <v>172500</v>
      </c>
      <c r="D31" s="119">
        <v>18.2</v>
      </c>
      <c r="E31" s="119">
        <v>3.3</v>
      </c>
    </row>
    <row r="32" spans="1:5" x14ac:dyDescent="0.2">
      <c r="A32" s="116" t="s">
        <v>1139</v>
      </c>
      <c r="B32" s="118">
        <v>39300</v>
      </c>
      <c r="C32" s="118">
        <v>155200</v>
      </c>
      <c r="D32" s="119">
        <v>25.3</v>
      </c>
      <c r="E32" s="119">
        <v>4.0999999999999996</v>
      </c>
    </row>
    <row r="33" spans="1:5" x14ac:dyDescent="0.2">
      <c r="A33" s="116" t="s">
        <v>755</v>
      </c>
      <c r="B33" s="118">
        <v>12300</v>
      </c>
      <c r="C33" s="118">
        <v>51600</v>
      </c>
      <c r="D33" s="119">
        <v>23.8</v>
      </c>
      <c r="E33" s="119">
        <v>3.2</v>
      </c>
    </row>
    <row r="34" spans="1:5" x14ac:dyDescent="0.2">
      <c r="A34" s="116" t="s">
        <v>1084</v>
      </c>
      <c r="B34" s="118">
        <v>22800</v>
      </c>
      <c r="C34" s="118">
        <v>97800</v>
      </c>
      <c r="D34" s="119">
        <v>23.3</v>
      </c>
      <c r="E34" s="119">
        <v>3.1</v>
      </c>
    </row>
    <row r="35" spans="1:5" x14ac:dyDescent="0.2">
      <c r="A35" s="116" t="s">
        <v>665</v>
      </c>
      <c r="B35" s="118">
        <v>47200</v>
      </c>
      <c r="C35" s="118">
        <v>228300</v>
      </c>
      <c r="D35" s="119">
        <v>20.7</v>
      </c>
      <c r="E35" s="119">
        <v>2.9</v>
      </c>
    </row>
    <row r="36" spans="1:5" x14ac:dyDescent="0.2">
      <c r="A36" s="116" t="s">
        <v>584</v>
      </c>
      <c r="B36" s="118">
        <v>31700</v>
      </c>
      <c r="C36" s="118">
        <v>113200</v>
      </c>
      <c r="D36" s="119">
        <v>28</v>
      </c>
      <c r="E36" s="119">
        <v>3.5</v>
      </c>
    </row>
    <row r="37" spans="1:5" x14ac:dyDescent="0.2">
      <c r="A37" s="116" t="s">
        <v>612</v>
      </c>
      <c r="B37" s="118">
        <v>23800</v>
      </c>
      <c r="C37" s="118">
        <v>84900</v>
      </c>
      <c r="D37" s="119">
        <v>28</v>
      </c>
      <c r="E37" s="119">
        <v>3.3</v>
      </c>
    </row>
    <row r="38" spans="1:5" x14ac:dyDescent="0.2">
      <c r="A38" s="116" t="s">
        <v>835</v>
      </c>
      <c r="B38" s="118">
        <v>56900</v>
      </c>
      <c r="C38" s="118">
        <v>208200</v>
      </c>
      <c r="D38" s="119">
        <v>27.3</v>
      </c>
      <c r="E38" s="119">
        <v>3.1</v>
      </c>
    </row>
    <row r="39" spans="1:5" x14ac:dyDescent="0.2">
      <c r="A39" s="116" t="s">
        <v>906</v>
      </c>
      <c r="B39" s="118">
        <v>25300</v>
      </c>
      <c r="C39" s="118">
        <v>93600</v>
      </c>
      <c r="D39" s="119">
        <v>27</v>
      </c>
      <c r="E39" s="119">
        <v>3.2</v>
      </c>
    </row>
    <row r="40" spans="1:5" x14ac:dyDescent="0.2">
      <c r="A40" s="116" t="s">
        <v>945</v>
      </c>
      <c r="B40" s="118">
        <v>23300</v>
      </c>
      <c r="C40" s="118">
        <v>86900</v>
      </c>
      <c r="D40" s="119">
        <v>26.8</v>
      </c>
      <c r="E40" s="119">
        <v>3.1</v>
      </c>
    </row>
    <row r="41" spans="1:5" x14ac:dyDescent="0.2">
      <c r="A41" s="116" t="s">
        <v>959</v>
      </c>
      <c r="B41" s="118">
        <v>23700</v>
      </c>
      <c r="C41" s="118">
        <v>98600</v>
      </c>
      <c r="D41" s="119">
        <v>24</v>
      </c>
      <c r="E41" s="119">
        <v>3</v>
      </c>
    </row>
    <row r="42" spans="1:5" x14ac:dyDescent="0.2">
      <c r="A42" s="116" t="s">
        <v>1024</v>
      </c>
      <c r="B42" s="118">
        <v>37200</v>
      </c>
      <c r="C42" s="118">
        <v>135400</v>
      </c>
      <c r="D42" s="119">
        <v>27.5</v>
      </c>
      <c r="E42" s="119">
        <v>3.2</v>
      </c>
    </row>
    <row r="43" spans="1:5" x14ac:dyDescent="0.2">
      <c r="A43" s="116" t="s">
        <v>1045</v>
      </c>
      <c r="B43" s="118">
        <v>21400</v>
      </c>
      <c r="C43" s="118">
        <v>91900</v>
      </c>
      <c r="D43" s="119">
        <v>23.3</v>
      </c>
      <c r="E43" s="119">
        <v>3.2</v>
      </c>
    </row>
    <row r="44" spans="1:5" x14ac:dyDescent="0.2">
      <c r="A44" s="116" t="s">
        <v>1070</v>
      </c>
      <c r="B44" s="118">
        <v>24400</v>
      </c>
      <c r="C44" s="118">
        <v>101300</v>
      </c>
      <c r="D44" s="119">
        <v>24.1</v>
      </c>
      <c r="E44" s="119">
        <v>3.1</v>
      </c>
    </row>
    <row r="45" spans="1:5" x14ac:dyDescent="0.2">
      <c r="A45" s="116" t="s">
        <v>1111</v>
      </c>
      <c r="B45" s="118">
        <v>36400</v>
      </c>
      <c r="C45" s="118">
        <v>140200</v>
      </c>
      <c r="D45" s="119">
        <v>26</v>
      </c>
      <c r="E45" s="119">
        <v>3.1</v>
      </c>
    </row>
    <row r="46" spans="1:5" x14ac:dyDescent="0.2">
      <c r="A46" s="116" t="s">
        <v>814</v>
      </c>
      <c r="B46" s="118">
        <v>160200</v>
      </c>
      <c r="C46" s="118">
        <v>555400</v>
      </c>
      <c r="D46" s="119">
        <v>28.9</v>
      </c>
      <c r="E46" s="119">
        <v>2.2999999999999998</v>
      </c>
    </row>
    <row r="47" spans="1:5" x14ac:dyDescent="0.2">
      <c r="A47" s="116" t="s">
        <v>810</v>
      </c>
      <c r="B47" s="118">
        <v>16600</v>
      </c>
      <c r="C47" s="118">
        <v>58700</v>
      </c>
      <c r="D47" s="119">
        <v>28.3</v>
      </c>
      <c r="E47" s="119">
        <v>3.5</v>
      </c>
    </row>
    <row r="48" spans="1:5" x14ac:dyDescent="0.2">
      <c r="A48" s="116" t="s">
        <v>827</v>
      </c>
      <c r="B48" s="118">
        <v>53000</v>
      </c>
      <c r="C48" s="118">
        <v>182200</v>
      </c>
      <c r="D48" s="119">
        <v>29.1</v>
      </c>
      <c r="E48" s="119">
        <v>3.2</v>
      </c>
    </row>
    <row r="49" spans="1:5" x14ac:dyDescent="0.2">
      <c r="A49" s="116" t="s">
        <v>968</v>
      </c>
      <c r="B49" s="118">
        <v>39900</v>
      </c>
      <c r="C49" s="118">
        <v>121600</v>
      </c>
      <c r="D49" s="119">
        <v>32.799999999999997</v>
      </c>
      <c r="E49" s="119">
        <v>3.5</v>
      </c>
    </row>
    <row r="50" spans="1:5" x14ac:dyDescent="0.2">
      <c r="A50" s="116" t="s">
        <v>1016</v>
      </c>
      <c r="B50" s="118">
        <v>22200</v>
      </c>
      <c r="C50" s="118">
        <v>77400</v>
      </c>
      <c r="D50" s="119">
        <v>28.7</v>
      </c>
      <c r="E50" s="119">
        <v>3.4</v>
      </c>
    </row>
    <row r="51" spans="1:5" x14ac:dyDescent="0.2">
      <c r="A51" s="116" t="s">
        <v>1118</v>
      </c>
      <c r="B51" s="118">
        <v>36800</v>
      </c>
      <c r="C51" s="118">
        <v>126400</v>
      </c>
      <c r="D51" s="119">
        <v>29.1</v>
      </c>
      <c r="E51" s="119">
        <v>3.3</v>
      </c>
    </row>
    <row r="52" spans="1:5" x14ac:dyDescent="0.2">
      <c r="A52" s="116" t="s">
        <v>707</v>
      </c>
      <c r="B52" s="118">
        <v>40100</v>
      </c>
      <c r="C52" s="118">
        <v>160300</v>
      </c>
      <c r="D52" s="119">
        <v>25</v>
      </c>
      <c r="E52" s="119">
        <v>3.1</v>
      </c>
    </row>
    <row r="53" spans="1:5" x14ac:dyDescent="0.2">
      <c r="A53" s="116" t="s">
        <v>804</v>
      </c>
      <c r="B53" s="118">
        <v>29100</v>
      </c>
      <c r="C53" s="118">
        <v>110100</v>
      </c>
      <c r="D53" s="119">
        <v>26.5</v>
      </c>
      <c r="E53" s="119">
        <v>3.1</v>
      </c>
    </row>
    <row r="54" spans="1:5" x14ac:dyDescent="0.2">
      <c r="A54" s="116" t="s">
        <v>878</v>
      </c>
      <c r="B54" s="118">
        <v>16400</v>
      </c>
      <c r="C54" s="118">
        <v>67300</v>
      </c>
      <c r="D54" s="119">
        <v>24.4</v>
      </c>
      <c r="E54" s="119">
        <v>3.3</v>
      </c>
    </row>
    <row r="55" spans="1:5" x14ac:dyDescent="0.2">
      <c r="A55" s="116" t="s">
        <v>884</v>
      </c>
      <c r="B55" s="118">
        <v>16500</v>
      </c>
      <c r="C55" s="118">
        <v>74000</v>
      </c>
      <c r="D55" s="119">
        <v>22.3</v>
      </c>
      <c r="E55" s="119">
        <v>3.1</v>
      </c>
    </row>
    <row r="56" spans="1:5" x14ac:dyDescent="0.2">
      <c r="A56" s="116" t="s">
        <v>1134</v>
      </c>
      <c r="B56" s="118">
        <v>32100</v>
      </c>
      <c r="C56" s="118">
        <v>100500</v>
      </c>
      <c r="D56" s="119">
        <v>31.9</v>
      </c>
      <c r="E56" s="119">
        <v>3.5</v>
      </c>
    </row>
    <row r="57" spans="1:5" x14ac:dyDescent="0.2">
      <c r="A57" s="116" t="s">
        <v>894</v>
      </c>
      <c r="B57" s="118">
        <v>72600</v>
      </c>
      <c r="C57" s="118">
        <v>280700</v>
      </c>
      <c r="D57" s="119">
        <v>25.8</v>
      </c>
      <c r="E57" s="119">
        <v>3</v>
      </c>
    </row>
    <row r="58" spans="1:5" x14ac:dyDescent="0.2">
      <c r="A58" s="116" t="s">
        <v>562</v>
      </c>
      <c r="B58" s="118">
        <v>24800</v>
      </c>
      <c r="C58" s="118">
        <v>94900</v>
      </c>
      <c r="D58" s="119">
        <v>26.1</v>
      </c>
      <c r="E58" s="119">
        <v>3.2</v>
      </c>
    </row>
    <row r="59" spans="1:5" x14ac:dyDescent="0.2">
      <c r="A59" s="116" t="s">
        <v>678</v>
      </c>
      <c r="B59" s="118">
        <v>32800</v>
      </c>
      <c r="C59" s="118">
        <v>124700</v>
      </c>
      <c r="D59" s="119">
        <v>26.3</v>
      </c>
      <c r="E59" s="119">
        <v>3.2</v>
      </c>
    </row>
    <row r="60" spans="1:5" x14ac:dyDescent="0.2">
      <c r="A60" s="116" t="s">
        <v>950</v>
      </c>
      <c r="B60" s="118">
        <v>29800</v>
      </c>
      <c r="C60" s="118">
        <v>109800</v>
      </c>
      <c r="D60" s="119">
        <v>27.2</v>
      </c>
      <c r="E60" s="119">
        <v>3.1</v>
      </c>
    </row>
    <row r="61" spans="1:5" x14ac:dyDescent="0.2">
      <c r="A61" s="116" t="s">
        <v>972</v>
      </c>
      <c r="B61" s="118">
        <v>77400</v>
      </c>
      <c r="C61" s="118">
        <v>250200</v>
      </c>
      <c r="D61" s="119">
        <v>30.9</v>
      </c>
      <c r="E61" s="119">
        <v>3.4</v>
      </c>
    </row>
    <row r="62" spans="1:5" x14ac:dyDescent="0.2">
      <c r="A62" s="116" t="s">
        <v>591</v>
      </c>
      <c r="B62" s="118">
        <v>43800</v>
      </c>
      <c r="C62" s="118">
        <v>201400</v>
      </c>
      <c r="D62" s="119">
        <v>21.7</v>
      </c>
      <c r="E62" s="119">
        <v>3.2</v>
      </c>
    </row>
    <row r="63" spans="1:5" x14ac:dyDescent="0.2">
      <c r="A63" s="116" t="s">
        <v>616</v>
      </c>
      <c r="B63" s="118">
        <v>19000</v>
      </c>
      <c r="C63" s="118">
        <v>91300</v>
      </c>
      <c r="D63" s="119">
        <v>20.8</v>
      </c>
      <c r="E63" s="119">
        <v>3</v>
      </c>
    </row>
    <row r="64" spans="1:5" x14ac:dyDescent="0.2">
      <c r="A64" s="116" t="s">
        <v>808</v>
      </c>
      <c r="B64" s="118">
        <v>49000</v>
      </c>
      <c r="C64" s="118">
        <v>187300</v>
      </c>
      <c r="D64" s="119">
        <v>26.2</v>
      </c>
      <c r="E64" s="119">
        <v>3.3</v>
      </c>
    </row>
    <row r="65" spans="1:5" x14ac:dyDescent="0.2">
      <c r="A65" s="116" t="s">
        <v>816</v>
      </c>
      <c r="B65" s="118">
        <v>102600</v>
      </c>
      <c r="C65" s="118">
        <v>381000</v>
      </c>
      <c r="D65" s="119">
        <v>26.9</v>
      </c>
      <c r="E65" s="119">
        <v>2.8</v>
      </c>
    </row>
    <row r="66" spans="1:5" x14ac:dyDescent="0.2">
      <c r="A66" s="116" t="s">
        <v>1075</v>
      </c>
      <c r="B66" s="118">
        <v>30400</v>
      </c>
      <c r="C66" s="118">
        <v>143700</v>
      </c>
      <c r="D66" s="119">
        <v>21.2</v>
      </c>
      <c r="E66" s="119">
        <v>3</v>
      </c>
    </row>
    <row r="67" spans="1:5" x14ac:dyDescent="0.2">
      <c r="A67" s="116" t="s">
        <v>673</v>
      </c>
      <c r="B67" s="118">
        <v>29900</v>
      </c>
      <c r="C67" s="118">
        <v>110500</v>
      </c>
      <c r="D67" s="119">
        <v>27.1</v>
      </c>
      <c r="E67" s="119">
        <v>3.2</v>
      </c>
    </row>
    <row r="68" spans="1:5" x14ac:dyDescent="0.2">
      <c r="A68" s="116" t="s">
        <v>818</v>
      </c>
      <c r="B68" s="118">
        <v>29000</v>
      </c>
      <c r="C68" s="118">
        <v>128200</v>
      </c>
      <c r="D68" s="119">
        <v>22.6</v>
      </c>
      <c r="E68" s="119">
        <v>3</v>
      </c>
    </row>
    <row r="69" spans="1:5" x14ac:dyDescent="0.2">
      <c r="A69" s="116" t="s">
        <v>901</v>
      </c>
      <c r="B69" s="118">
        <v>32900</v>
      </c>
      <c r="C69" s="118">
        <v>117600</v>
      </c>
      <c r="D69" s="119">
        <v>28</v>
      </c>
      <c r="E69" s="119">
        <v>3.5</v>
      </c>
    </row>
    <row r="70" spans="1:5" x14ac:dyDescent="0.2">
      <c r="A70" s="116" t="s">
        <v>956</v>
      </c>
      <c r="B70" s="118">
        <v>3800</v>
      </c>
      <c r="C70" s="118">
        <v>17200</v>
      </c>
      <c r="D70" s="119">
        <v>22.2</v>
      </c>
      <c r="E70" s="119">
        <v>5</v>
      </c>
    </row>
    <row r="71" spans="1:5" x14ac:dyDescent="0.2">
      <c r="A71" s="116" t="s">
        <v>675</v>
      </c>
      <c r="B71" s="118">
        <v>83400</v>
      </c>
      <c r="C71" s="118">
        <v>362400</v>
      </c>
      <c r="D71" s="119">
        <v>23</v>
      </c>
      <c r="E71" s="119">
        <v>2.7</v>
      </c>
    </row>
    <row r="72" spans="1:5" x14ac:dyDescent="0.2">
      <c r="A72" s="116" t="s">
        <v>820</v>
      </c>
      <c r="B72" s="118">
        <v>71300</v>
      </c>
      <c r="C72" s="118">
        <v>312900</v>
      </c>
      <c r="D72" s="119">
        <v>22.8</v>
      </c>
      <c r="E72" s="119">
        <v>2.8</v>
      </c>
    </row>
    <row r="73" spans="1:5" x14ac:dyDescent="0.2">
      <c r="A73" s="116" t="s">
        <v>826</v>
      </c>
      <c r="B73" s="118">
        <v>80500</v>
      </c>
      <c r="C73" s="118">
        <v>329200</v>
      </c>
      <c r="D73" s="119">
        <v>24.4</v>
      </c>
      <c r="E73" s="119">
        <v>2.7</v>
      </c>
    </row>
    <row r="74" spans="1:5" x14ac:dyDescent="0.2">
      <c r="A74" s="116" t="s">
        <v>896</v>
      </c>
      <c r="B74" s="118">
        <v>68300</v>
      </c>
      <c r="C74" s="118">
        <v>348900</v>
      </c>
      <c r="D74" s="119">
        <v>19.600000000000001</v>
      </c>
      <c r="E74" s="119">
        <v>2.4</v>
      </c>
    </row>
    <row r="75" spans="1:5" x14ac:dyDescent="0.2">
      <c r="A75" s="116" t="s">
        <v>903</v>
      </c>
      <c r="B75" s="118">
        <v>98800</v>
      </c>
      <c r="C75" s="118">
        <v>364100</v>
      </c>
      <c r="D75" s="119">
        <v>27.1</v>
      </c>
      <c r="E75" s="119">
        <v>2.8</v>
      </c>
    </row>
    <row r="76" spans="1:5" x14ac:dyDescent="0.2">
      <c r="A76" s="116" t="s">
        <v>775</v>
      </c>
      <c r="B76" s="118">
        <v>16600</v>
      </c>
      <c r="C76" s="118">
        <v>80100</v>
      </c>
      <c r="D76" s="119">
        <v>20.8</v>
      </c>
      <c r="E76" s="119">
        <v>3</v>
      </c>
    </row>
    <row r="77" spans="1:5" x14ac:dyDescent="0.2">
      <c r="A77" s="116" t="s">
        <v>977</v>
      </c>
      <c r="B77" s="118">
        <v>35800</v>
      </c>
      <c r="C77" s="118">
        <v>137600</v>
      </c>
      <c r="D77" s="119">
        <v>26</v>
      </c>
      <c r="E77" s="119">
        <v>3.1</v>
      </c>
    </row>
    <row r="78" spans="1:5" x14ac:dyDescent="0.2">
      <c r="A78" s="116" t="s">
        <v>1028</v>
      </c>
      <c r="B78" s="118">
        <v>23800</v>
      </c>
      <c r="C78" s="118">
        <v>101100</v>
      </c>
      <c r="D78" s="119">
        <v>23.5</v>
      </c>
      <c r="E78" s="119">
        <v>3.1</v>
      </c>
    </row>
    <row r="79" spans="1:5" x14ac:dyDescent="0.2">
      <c r="A79" s="116" t="s">
        <v>1051</v>
      </c>
      <c r="B79" s="118">
        <v>16700</v>
      </c>
      <c r="C79" s="118">
        <v>71500</v>
      </c>
      <c r="D79" s="119">
        <v>23.4</v>
      </c>
      <c r="E79" s="119">
        <v>3.1</v>
      </c>
    </row>
    <row r="80" spans="1:5" x14ac:dyDescent="0.2">
      <c r="A80" s="116" t="s">
        <v>1019</v>
      </c>
      <c r="B80" s="118">
        <v>80400</v>
      </c>
      <c r="C80" s="118">
        <v>388200</v>
      </c>
      <c r="D80" s="119">
        <v>20.7</v>
      </c>
      <c r="E80" s="119">
        <v>2.4</v>
      </c>
    </row>
    <row r="81" spans="1:5" x14ac:dyDescent="0.2">
      <c r="A81" s="116" t="s">
        <v>1087</v>
      </c>
      <c r="B81" s="118">
        <v>58400</v>
      </c>
      <c r="C81" s="118">
        <v>254400</v>
      </c>
      <c r="D81" s="119">
        <v>22.9</v>
      </c>
      <c r="E81" s="119">
        <v>3.1</v>
      </c>
    </row>
    <row r="82" spans="1:5" x14ac:dyDescent="0.2">
      <c r="A82" s="116" t="s">
        <v>574</v>
      </c>
      <c r="B82" s="118">
        <v>113800</v>
      </c>
      <c r="C82" s="118">
        <v>400300</v>
      </c>
      <c r="D82" s="119">
        <v>28.4</v>
      </c>
      <c r="E82" s="119">
        <v>2.8</v>
      </c>
    </row>
    <row r="83" spans="1:5" x14ac:dyDescent="0.2">
      <c r="A83" s="116" t="s">
        <v>659</v>
      </c>
      <c r="B83" s="118">
        <v>41700</v>
      </c>
      <c r="C83" s="118">
        <v>139400</v>
      </c>
      <c r="D83" s="119">
        <v>29.9</v>
      </c>
      <c r="E83" s="119">
        <v>3.2</v>
      </c>
    </row>
    <row r="84" spans="1:5" x14ac:dyDescent="0.2">
      <c r="A84" s="116" t="s">
        <v>682</v>
      </c>
      <c r="B84" s="118">
        <v>35300</v>
      </c>
      <c r="C84" s="118">
        <v>130800</v>
      </c>
      <c r="D84" s="119">
        <v>27</v>
      </c>
      <c r="E84" s="119">
        <v>3.4</v>
      </c>
    </row>
    <row r="85" spans="1:5" x14ac:dyDescent="0.2">
      <c r="A85" s="116" t="s">
        <v>961</v>
      </c>
      <c r="B85" s="118">
        <v>30800</v>
      </c>
      <c r="C85" s="118">
        <v>114500</v>
      </c>
      <c r="D85" s="119">
        <v>26.9</v>
      </c>
      <c r="E85" s="119">
        <v>3.1</v>
      </c>
    </row>
    <row r="86" spans="1:5" x14ac:dyDescent="0.2">
      <c r="A86" s="116" t="s">
        <v>981</v>
      </c>
      <c r="B86" s="118">
        <v>23500</v>
      </c>
      <c r="C86" s="118">
        <v>90800</v>
      </c>
      <c r="D86" s="119">
        <v>25.9</v>
      </c>
      <c r="E86" s="119">
        <v>3.2</v>
      </c>
    </row>
    <row r="87" spans="1:5" x14ac:dyDescent="0.2">
      <c r="A87" s="116" t="s">
        <v>1078</v>
      </c>
      <c r="B87" s="118">
        <v>23700</v>
      </c>
      <c r="C87" s="118">
        <v>104900</v>
      </c>
      <c r="D87" s="119">
        <v>22.6</v>
      </c>
      <c r="E87" s="119">
        <v>3.2</v>
      </c>
    </row>
    <row r="88" spans="1:5" x14ac:dyDescent="0.2">
      <c r="A88" s="116" t="s">
        <v>1123</v>
      </c>
      <c r="B88" s="118">
        <v>23400</v>
      </c>
      <c r="C88" s="118">
        <v>91100</v>
      </c>
      <c r="D88" s="119">
        <v>25.7</v>
      </c>
      <c r="E88" s="119">
        <v>3.3</v>
      </c>
    </row>
    <row r="89" spans="1:5" x14ac:dyDescent="0.2">
      <c r="A89" s="116" t="s">
        <v>1126</v>
      </c>
      <c r="B89" s="118">
        <v>61700</v>
      </c>
      <c r="C89" s="118">
        <v>262500</v>
      </c>
      <c r="D89" s="119">
        <v>23.5</v>
      </c>
      <c r="E89" s="119">
        <v>3.1</v>
      </c>
    </row>
    <row r="90" spans="1:5" x14ac:dyDescent="0.2">
      <c r="A90" s="116" t="s">
        <v>570</v>
      </c>
      <c r="B90" s="118">
        <v>20600</v>
      </c>
      <c r="C90" s="118">
        <v>78300</v>
      </c>
      <c r="D90" s="119">
        <v>26.3</v>
      </c>
      <c r="E90" s="119">
        <v>5</v>
      </c>
    </row>
    <row r="91" spans="1:5" x14ac:dyDescent="0.2">
      <c r="A91" s="116" t="s">
        <v>630</v>
      </c>
      <c r="B91" s="118">
        <v>31100</v>
      </c>
      <c r="C91" s="118">
        <v>129300</v>
      </c>
      <c r="D91" s="119">
        <v>24.1</v>
      </c>
      <c r="E91" s="119">
        <v>3.7</v>
      </c>
    </row>
    <row r="92" spans="1:5" x14ac:dyDescent="0.2">
      <c r="A92" s="116" t="s">
        <v>830</v>
      </c>
      <c r="B92" s="118">
        <v>18200</v>
      </c>
      <c r="C92" s="118">
        <v>87100</v>
      </c>
      <c r="D92" s="119">
        <v>20.9</v>
      </c>
      <c r="E92" s="119">
        <v>3.2</v>
      </c>
    </row>
    <row r="93" spans="1:5" x14ac:dyDescent="0.2">
      <c r="A93" s="116" t="s">
        <v>917</v>
      </c>
      <c r="B93" s="118">
        <v>17000</v>
      </c>
      <c r="C93" s="118">
        <v>77600</v>
      </c>
      <c r="D93" s="119">
        <v>22</v>
      </c>
      <c r="E93" s="119">
        <v>3.1</v>
      </c>
    </row>
    <row r="94" spans="1:5" x14ac:dyDescent="0.2">
      <c r="A94" s="116" t="s">
        <v>1009</v>
      </c>
      <c r="B94" s="118">
        <v>18700</v>
      </c>
      <c r="C94" s="118">
        <v>73100</v>
      </c>
      <c r="D94" s="119">
        <v>25.6</v>
      </c>
      <c r="E94" s="119">
        <v>3.2</v>
      </c>
    </row>
    <row r="95" spans="1:5" x14ac:dyDescent="0.2">
      <c r="A95" s="116" t="s">
        <v>1060</v>
      </c>
      <c r="B95" s="118">
        <v>15700</v>
      </c>
      <c r="C95" s="118">
        <v>76800</v>
      </c>
      <c r="D95" s="119">
        <v>20.5</v>
      </c>
      <c r="E95" s="119">
        <v>3.2</v>
      </c>
    </row>
    <row r="96" spans="1:5" x14ac:dyDescent="0.2">
      <c r="A96" s="116" t="s">
        <v>619</v>
      </c>
      <c r="B96" s="118">
        <v>86200</v>
      </c>
      <c r="C96" s="118">
        <v>300900</v>
      </c>
      <c r="D96" s="119">
        <v>28.6</v>
      </c>
      <c r="E96" s="119">
        <v>3</v>
      </c>
    </row>
    <row r="97" spans="1:5" x14ac:dyDescent="0.2">
      <c r="A97" s="116" t="s">
        <v>724</v>
      </c>
      <c r="B97" s="118">
        <v>151700</v>
      </c>
      <c r="C97" s="118">
        <v>668500</v>
      </c>
      <c r="D97" s="119">
        <v>22.7</v>
      </c>
      <c r="E97" s="119">
        <v>2</v>
      </c>
    </row>
    <row r="98" spans="1:5" x14ac:dyDescent="0.2">
      <c r="A98" s="116" t="s">
        <v>777</v>
      </c>
      <c r="B98" s="118">
        <v>118400</v>
      </c>
      <c r="C98" s="118">
        <v>542300</v>
      </c>
      <c r="D98" s="119">
        <v>21.8</v>
      </c>
      <c r="E98" s="119">
        <v>2.2000000000000002</v>
      </c>
    </row>
    <row r="99" spans="1:5" x14ac:dyDescent="0.2">
      <c r="A99" s="116" t="s">
        <v>871</v>
      </c>
      <c r="B99" s="118">
        <v>96800</v>
      </c>
      <c r="C99" s="118">
        <v>392100</v>
      </c>
      <c r="D99" s="119">
        <v>24.7</v>
      </c>
      <c r="E99" s="119">
        <v>2.7</v>
      </c>
    </row>
    <row r="100" spans="1:5" x14ac:dyDescent="0.2">
      <c r="A100" s="116" t="s">
        <v>1032</v>
      </c>
      <c r="B100" s="118">
        <v>81500</v>
      </c>
      <c r="C100" s="118">
        <v>337200</v>
      </c>
      <c r="D100" s="119">
        <v>24.2</v>
      </c>
      <c r="E100" s="119">
        <v>2.6</v>
      </c>
    </row>
    <row r="101" spans="1:5" x14ac:dyDescent="0.2">
      <c r="A101" s="116" t="s">
        <v>620</v>
      </c>
      <c r="B101" s="118">
        <v>28600</v>
      </c>
      <c r="C101" s="118">
        <v>120200</v>
      </c>
      <c r="D101" s="119">
        <v>23.8</v>
      </c>
      <c r="E101" s="119">
        <v>4.4000000000000004</v>
      </c>
    </row>
    <row r="102" spans="1:5" x14ac:dyDescent="0.2">
      <c r="A102" s="116" t="s">
        <v>645</v>
      </c>
      <c r="B102" s="117" t="s">
        <v>470</v>
      </c>
      <c r="C102" s="118">
        <v>4000</v>
      </c>
      <c r="D102" s="117" t="s">
        <v>470</v>
      </c>
      <c r="E102" s="117" t="s">
        <v>470</v>
      </c>
    </row>
    <row r="103" spans="1:5" x14ac:dyDescent="0.2">
      <c r="A103" s="116" t="s">
        <v>753</v>
      </c>
      <c r="B103" s="118">
        <v>25600</v>
      </c>
      <c r="C103" s="118">
        <v>107500</v>
      </c>
      <c r="D103" s="119">
        <v>23.8</v>
      </c>
      <c r="E103" s="119">
        <v>4.0999999999999996</v>
      </c>
    </row>
    <row r="104" spans="1:5" x14ac:dyDescent="0.2">
      <c r="A104" s="116" t="s">
        <v>758</v>
      </c>
      <c r="B104" s="118">
        <v>13000</v>
      </c>
      <c r="C104" s="118">
        <v>87600</v>
      </c>
      <c r="D104" s="119">
        <v>14.8</v>
      </c>
      <c r="E104" s="119">
        <v>3.5</v>
      </c>
    </row>
    <row r="105" spans="1:5" x14ac:dyDescent="0.2">
      <c r="A105" s="116" t="s">
        <v>762</v>
      </c>
      <c r="B105" s="118">
        <v>25900</v>
      </c>
      <c r="C105" s="118">
        <v>105200</v>
      </c>
      <c r="D105" s="119">
        <v>24.6</v>
      </c>
      <c r="E105" s="119">
        <v>4.5</v>
      </c>
    </row>
    <row r="106" spans="1:5" x14ac:dyDescent="0.2">
      <c r="A106" s="116" t="s">
        <v>797</v>
      </c>
      <c r="B106" s="118">
        <v>24600</v>
      </c>
      <c r="C106" s="118">
        <v>97900</v>
      </c>
      <c r="D106" s="119">
        <v>25.1</v>
      </c>
      <c r="E106" s="119">
        <v>4.2</v>
      </c>
    </row>
    <row r="107" spans="1:5" x14ac:dyDescent="0.2">
      <c r="A107" s="116" t="s">
        <v>799</v>
      </c>
      <c r="B107" s="118">
        <v>12700</v>
      </c>
      <c r="C107" s="118">
        <v>77300</v>
      </c>
      <c r="D107" s="119">
        <v>16.399999999999999</v>
      </c>
      <c r="E107" s="119">
        <v>3.8</v>
      </c>
    </row>
    <row r="108" spans="1:5" x14ac:dyDescent="0.2">
      <c r="A108" s="116" t="s">
        <v>812</v>
      </c>
      <c r="B108" s="118">
        <v>37600</v>
      </c>
      <c r="C108" s="118">
        <v>156700</v>
      </c>
      <c r="D108" s="119">
        <v>24</v>
      </c>
      <c r="E108" s="119">
        <v>4.4000000000000004</v>
      </c>
    </row>
    <row r="109" spans="1:5" x14ac:dyDescent="0.2">
      <c r="A109" s="116" t="s">
        <v>822</v>
      </c>
      <c r="B109" s="118">
        <v>31700</v>
      </c>
      <c r="C109" s="118">
        <v>129400</v>
      </c>
      <c r="D109" s="119">
        <v>24.5</v>
      </c>
      <c r="E109" s="119">
        <v>4.8</v>
      </c>
    </row>
    <row r="110" spans="1:5" x14ac:dyDescent="0.2">
      <c r="A110" s="116" t="s">
        <v>867</v>
      </c>
      <c r="B110" s="118">
        <v>17300</v>
      </c>
      <c r="C110" s="118">
        <v>88200</v>
      </c>
      <c r="D110" s="119">
        <v>19.600000000000001</v>
      </c>
      <c r="E110" s="119">
        <v>4.0999999999999996</v>
      </c>
    </row>
    <row r="111" spans="1:5" x14ac:dyDescent="0.2">
      <c r="A111" s="116" t="s">
        <v>1011</v>
      </c>
      <c r="B111" s="118">
        <v>26600</v>
      </c>
      <c r="C111" s="118">
        <v>150300</v>
      </c>
      <c r="D111" s="119">
        <v>17.7</v>
      </c>
      <c r="E111" s="119">
        <v>4</v>
      </c>
    </row>
    <row r="112" spans="1:5" x14ac:dyDescent="0.2">
      <c r="A112" s="116" t="s">
        <v>1068</v>
      </c>
      <c r="B112" s="118">
        <v>20800</v>
      </c>
      <c r="C112" s="118">
        <v>107200</v>
      </c>
      <c r="D112" s="119">
        <v>19.5</v>
      </c>
      <c r="E112" s="119">
        <v>4</v>
      </c>
    </row>
    <row r="113" spans="1:5" x14ac:dyDescent="0.2">
      <c r="A113" s="116" t="s">
        <v>1082</v>
      </c>
      <c r="B113" s="118">
        <v>32200</v>
      </c>
      <c r="C113" s="118">
        <v>161600</v>
      </c>
      <c r="D113" s="119">
        <v>19.899999999999999</v>
      </c>
      <c r="E113" s="119">
        <v>4.3</v>
      </c>
    </row>
    <row r="114" spans="1:5" x14ac:dyDescent="0.2">
      <c r="A114" s="116" t="s">
        <v>1108</v>
      </c>
      <c r="B114" s="118">
        <v>19400</v>
      </c>
      <c r="C114" s="118">
        <v>125700</v>
      </c>
      <c r="D114" s="119">
        <v>15.4</v>
      </c>
      <c r="E114" s="119">
        <v>4</v>
      </c>
    </row>
    <row r="115" spans="1:5" x14ac:dyDescent="0.2">
      <c r="A115" s="116" t="s">
        <v>558</v>
      </c>
      <c r="B115" s="118">
        <v>22100</v>
      </c>
      <c r="C115" s="118">
        <v>72000</v>
      </c>
      <c r="D115" s="119">
        <v>30.7</v>
      </c>
      <c r="E115" s="119">
        <v>4.7</v>
      </c>
    </row>
    <row r="116" spans="1:5" x14ac:dyDescent="0.2">
      <c r="A116" s="116" t="s">
        <v>560</v>
      </c>
      <c r="B116" s="118">
        <v>36100</v>
      </c>
      <c r="C116" s="118">
        <v>166800</v>
      </c>
      <c r="D116" s="119">
        <v>21.6</v>
      </c>
      <c r="E116" s="119">
        <v>4</v>
      </c>
    </row>
    <row r="117" spans="1:5" x14ac:dyDescent="0.2">
      <c r="A117" s="116" t="s">
        <v>572</v>
      </c>
      <c r="B117" s="118">
        <v>28200</v>
      </c>
      <c r="C117" s="118">
        <v>105100</v>
      </c>
      <c r="D117" s="119">
        <v>26.9</v>
      </c>
      <c r="E117" s="119">
        <v>4.3</v>
      </c>
    </row>
    <row r="118" spans="1:5" x14ac:dyDescent="0.2">
      <c r="A118" s="116" t="s">
        <v>595</v>
      </c>
      <c r="B118" s="118">
        <v>20000</v>
      </c>
      <c r="C118" s="118">
        <v>113300</v>
      </c>
      <c r="D118" s="119">
        <v>17.7</v>
      </c>
      <c r="E118" s="119">
        <v>4.5</v>
      </c>
    </row>
    <row r="119" spans="1:5" x14ac:dyDescent="0.2">
      <c r="A119" s="116" t="s">
        <v>605</v>
      </c>
      <c r="B119" s="118">
        <v>34900</v>
      </c>
      <c r="C119" s="118">
        <v>149800</v>
      </c>
      <c r="D119" s="119">
        <v>23.3</v>
      </c>
      <c r="E119" s="119">
        <v>4.5999999999999996</v>
      </c>
    </row>
    <row r="120" spans="1:5" x14ac:dyDescent="0.2">
      <c r="A120" s="116" t="s">
        <v>663</v>
      </c>
      <c r="B120" s="118">
        <v>30700</v>
      </c>
      <c r="C120" s="118">
        <v>172800</v>
      </c>
      <c r="D120" s="119">
        <v>17.7</v>
      </c>
      <c r="E120" s="119">
        <v>4</v>
      </c>
    </row>
    <row r="121" spans="1:5" x14ac:dyDescent="0.2">
      <c r="A121" s="116" t="s">
        <v>688</v>
      </c>
      <c r="B121" s="118">
        <v>36200</v>
      </c>
      <c r="C121" s="118">
        <v>158000</v>
      </c>
      <c r="D121" s="119">
        <v>22.9</v>
      </c>
      <c r="E121" s="119">
        <v>4.4000000000000004</v>
      </c>
    </row>
    <row r="122" spans="1:5" x14ac:dyDescent="0.2">
      <c r="A122" s="116" t="s">
        <v>719</v>
      </c>
      <c r="B122" s="118">
        <v>37800</v>
      </c>
      <c r="C122" s="118">
        <v>122300</v>
      </c>
      <c r="D122" s="119">
        <v>30.9</v>
      </c>
      <c r="E122" s="119">
        <v>4.4000000000000004</v>
      </c>
    </row>
    <row r="123" spans="1:5" x14ac:dyDescent="0.2">
      <c r="A123" s="116" t="s">
        <v>748</v>
      </c>
      <c r="B123" s="118">
        <v>26700</v>
      </c>
      <c r="C123" s="118">
        <v>105100</v>
      </c>
      <c r="D123" s="119">
        <v>25.4</v>
      </c>
      <c r="E123" s="119">
        <v>4.0999999999999996</v>
      </c>
    </row>
    <row r="124" spans="1:5" x14ac:dyDescent="0.2">
      <c r="A124" s="116" t="s">
        <v>766</v>
      </c>
      <c r="B124" s="118">
        <v>24100</v>
      </c>
      <c r="C124" s="118">
        <v>113900</v>
      </c>
      <c r="D124" s="119">
        <v>21.1</v>
      </c>
      <c r="E124" s="119">
        <v>4.2</v>
      </c>
    </row>
    <row r="125" spans="1:5" x14ac:dyDescent="0.2">
      <c r="A125" s="116" t="s">
        <v>773</v>
      </c>
      <c r="B125" s="118">
        <v>25000</v>
      </c>
      <c r="C125" s="118">
        <v>107900</v>
      </c>
      <c r="D125" s="119">
        <v>23.2</v>
      </c>
      <c r="E125" s="119">
        <v>4.4000000000000004</v>
      </c>
    </row>
    <row r="126" spans="1:5" x14ac:dyDescent="0.2">
      <c r="A126" s="116" t="s">
        <v>782</v>
      </c>
      <c r="B126" s="118">
        <v>23200</v>
      </c>
      <c r="C126" s="118">
        <v>125700</v>
      </c>
      <c r="D126" s="119">
        <v>18.5</v>
      </c>
      <c r="E126" s="119">
        <v>4</v>
      </c>
    </row>
    <row r="127" spans="1:5" x14ac:dyDescent="0.2">
      <c r="A127" s="116" t="s">
        <v>786</v>
      </c>
      <c r="B127" s="118">
        <v>22600</v>
      </c>
      <c r="C127" s="118">
        <v>124500</v>
      </c>
      <c r="D127" s="119">
        <v>18.100000000000001</v>
      </c>
      <c r="E127" s="119">
        <v>3.6</v>
      </c>
    </row>
    <row r="128" spans="1:5" x14ac:dyDescent="0.2">
      <c r="A128" s="116" t="s">
        <v>806</v>
      </c>
      <c r="B128" s="118">
        <v>20900</v>
      </c>
      <c r="C128" s="118">
        <v>86600</v>
      </c>
      <c r="D128" s="119">
        <v>24.2</v>
      </c>
      <c r="E128" s="119">
        <v>4.4000000000000004</v>
      </c>
    </row>
    <row r="129" spans="1:5" x14ac:dyDescent="0.2">
      <c r="A129" s="116" t="s">
        <v>844</v>
      </c>
      <c r="B129" s="118">
        <v>22700</v>
      </c>
      <c r="C129" s="118">
        <v>106400</v>
      </c>
      <c r="D129" s="119">
        <v>21.3</v>
      </c>
      <c r="E129" s="119">
        <v>3.8</v>
      </c>
    </row>
    <row r="130" spans="1:5" x14ac:dyDescent="0.2">
      <c r="A130" s="116" t="s">
        <v>931</v>
      </c>
      <c r="B130" s="118">
        <v>27100</v>
      </c>
      <c r="C130" s="118">
        <v>121800</v>
      </c>
      <c r="D130" s="119">
        <v>22.2</v>
      </c>
      <c r="E130" s="119">
        <v>4</v>
      </c>
    </row>
    <row r="131" spans="1:5" x14ac:dyDescent="0.2">
      <c r="A131" s="116" t="s">
        <v>942</v>
      </c>
      <c r="B131" s="118">
        <v>18200</v>
      </c>
      <c r="C131" s="118">
        <v>99300</v>
      </c>
      <c r="D131" s="119">
        <v>18.399999999999999</v>
      </c>
      <c r="E131" s="119">
        <v>3.8</v>
      </c>
    </row>
    <row r="132" spans="1:5" x14ac:dyDescent="0.2">
      <c r="A132" s="116" t="s">
        <v>1038</v>
      </c>
      <c r="B132" s="118">
        <v>29400</v>
      </c>
      <c r="C132" s="118">
        <v>100800</v>
      </c>
      <c r="D132" s="119">
        <v>29.1</v>
      </c>
      <c r="E132" s="119">
        <v>4.3</v>
      </c>
    </row>
    <row r="133" spans="1:5" x14ac:dyDescent="0.2">
      <c r="A133" s="116" t="s">
        <v>1080</v>
      </c>
      <c r="B133" s="118">
        <v>27900</v>
      </c>
      <c r="C133" s="118">
        <v>105000</v>
      </c>
      <c r="D133" s="119">
        <v>26.6</v>
      </c>
      <c r="E133" s="119">
        <v>4.3</v>
      </c>
    </row>
    <row r="134" spans="1:5" x14ac:dyDescent="0.2">
      <c r="A134" s="116" t="s">
        <v>589</v>
      </c>
      <c r="B134" s="118">
        <v>13300</v>
      </c>
      <c r="C134" s="118">
        <v>64000</v>
      </c>
      <c r="D134" s="119">
        <v>20.8</v>
      </c>
      <c r="E134" s="119">
        <v>3.1</v>
      </c>
    </row>
    <row r="135" spans="1:5" x14ac:dyDescent="0.2">
      <c r="A135" s="116" t="s">
        <v>600</v>
      </c>
      <c r="B135" s="118">
        <v>34700</v>
      </c>
      <c r="C135" s="118">
        <v>127600</v>
      </c>
      <c r="D135" s="119">
        <v>27.2</v>
      </c>
      <c r="E135" s="119">
        <v>3.3</v>
      </c>
    </row>
    <row r="136" spans="1:5" x14ac:dyDescent="0.2">
      <c r="A136" s="116" t="s">
        <v>793</v>
      </c>
      <c r="B136" s="118">
        <v>14400</v>
      </c>
      <c r="C136" s="118">
        <v>53100</v>
      </c>
      <c r="D136" s="119">
        <v>27.1</v>
      </c>
      <c r="E136" s="119">
        <v>3.4</v>
      </c>
    </row>
    <row r="137" spans="1:5" x14ac:dyDescent="0.2">
      <c r="A137" s="116" t="s">
        <v>838</v>
      </c>
      <c r="B137" s="118">
        <v>24100</v>
      </c>
      <c r="C137" s="118">
        <v>119200</v>
      </c>
      <c r="D137" s="119">
        <v>20.2</v>
      </c>
      <c r="E137" s="119">
        <v>3.5</v>
      </c>
    </row>
    <row r="138" spans="1:5" x14ac:dyDescent="0.2">
      <c r="A138" s="116" t="s">
        <v>853</v>
      </c>
      <c r="B138" s="118">
        <v>28900</v>
      </c>
      <c r="C138" s="118">
        <v>119700</v>
      </c>
      <c r="D138" s="119">
        <v>24.1</v>
      </c>
      <c r="E138" s="119">
        <v>3.3</v>
      </c>
    </row>
    <row r="139" spans="1:5" x14ac:dyDescent="0.2">
      <c r="A139" s="116" t="s">
        <v>923</v>
      </c>
      <c r="B139" s="118">
        <v>31700</v>
      </c>
      <c r="C139" s="118">
        <v>98100</v>
      </c>
      <c r="D139" s="119">
        <v>32.299999999999997</v>
      </c>
      <c r="E139" s="119">
        <v>3.6</v>
      </c>
    </row>
    <row r="140" spans="1:5" x14ac:dyDescent="0.2">
      <c r="A140" s="116" t="s">
        <v>929</v>
      </c>
      <c r="B140" s="118">
        <v>16900</v>
      </c>
      <c r="C140" s="118">
        <v>80100</v>
      </c>
      <c r="D140" s="119">
        <v>21.1</v>
      </c>
      <c r="E140" s="119">
        <v>3.1</v>
      </c>
    </row>
    <row r="141" spans="1:5" x14ac:dyDescent="0.2">
      <c r="A141" s="116" t="s">
        <v>979</v>
      </c>
      <c r="B141" s="118">
        <v>10700</v>
      </c>
      <c r="C141" s="118">
        <v>61000</v>
      </c>
      <c r="D141" s="119">
        <v>17.5</v>
      </c>
      <c r="E141" s="119">
        <v>2.8</v>
      </c>
    </row>
    <row r="142" spans="1:5" x14ac:dyDescent="0.2">
      <c r="A142" s="116" t="s">
        <v>1007</v>
      </c>
      <c r="B142" s="118">
        <v>29100</v>
      </c>
      <c r="C142" s="118">
        <v>115600</v>
      </c>
      <c r="D142" s="119">
        <v>25.2</v>
      </c>
      <c r="E142" s="119">
        <v>3.2</v>
      </c>
    </row>
    <row r="143" spans="1:5" x14ac:dyDescent="0.2">
      <c r="A143" s="116" t="s">
        <v>1094</v>
      </c>
      <c r="B143" s="118">
        <v>15800</v>
      </c>
      <c r="C143" s="118">
        <v>80000</v>
      </c>
      <c r="D143" s="119">
        <v>19.7</v>
      </c>
      <c r="E143" s="119">
        <v>2.8</v>
      </c>
    </row>
    <row r="144" spans="1:5" x14ac:dyDescent="0.2">
      <c r="A144" s="116" t="s">
        <v>1116</v>
      </c>
      <c r="B144" s="118">
        <v>13400</v>
      </c>
      <c r="C144" s="118">
        <v>71300</v>
      </c>
      <c r="D144" s="119">
        <v>18.8</v>
      </c>
      <c r="E144" s="119">
        <v>2.9</v>
      </c>
    </row>
    <row r="145" spans="1:5" x14ac:dyDescent="0.2">
      <c r="A145" s="116" t="s">
        <v>1121</v>
      </c>
      <c r="B145" s="118">
        <v>19300</v>
      </c>
      <c r="C145" s="118">
        <v>88700</v>
      </c>
      <c r="D145" s="119">
        <v>21.8</v>
      </c>
      <c r="E145" s="119">
        <v>3.2</v>
      </c>
    </row>
    <row r="146" spans="1:5" x14ac:dyDescent="0.2">
      <c r="A146" s="116" t="s">
        <v>610</v>
      </c>
      <c r="B146" s="118">
        <v>45200</v>
      </c>
      <c r="C146" s="118">
        <v>243000</v>
      </c>
      <c r="D146" s="119">
        <v>18.600000000000001</v>
      </c>
      <c r="E146" s="119">
        <v>2.9</v>
      </c>
    </row>
    <row r="147" spans="1:5" x14ac:dyDescent="0.2">
      <c r="A147" s="116" t="s">
        <v>710</v>
      </c>
      <c r="B147" s="118">
        <v>52500</v>
      </c>
      <c r="C147" s="118">
        <v>231900</v>
      </c>
      <c r="D147" s="119">
        <v>22.6</v>
      </c>
      <c r="E147" s="119">
        <v>3.1</v>
      </c>
    </row>
    <row r="148" spans="1:5" x14ac:dyDescent="0.2">
      <c r="A148" s="116" t="s">
        <v>760</v>
      </c>
      <c r="B148" s="118">
        <v>156600</v>
      </c>
      <c r="C148" s="118">
        <v>638100</v>
      </c>
      <c r="D148" s="119">
        <v>24.5</v>
      </c>
      <c r="E148" s="119">
        <v>2.1</v>
      </c>
    </row>
    <row r="149" spans="1:5" x14ac:dyDescent="0.2">
      <c r="A149" s="116" t="s">
        <v>801</v>
      </c>
      <c r="B149" s="118">
        <v>149400</v>
      </c>
      <c r="C149" s="118">
        <v>655900</v>
      </c>
      <c r="D149" s="119">
        <v>22.8</v>
      </c>
      <c r="E149" s="119">
        <v>2</v>
      </c>
    </row>
    <row r="150" spans="1:5" x14ac:dyDescent="0.2">
      <c r="A150" s="116" t="s">
        <v>911</v>
      </c>
      <c r="B150" s="118">
        <v>97000</v>
      </c>
      <c r="C150" s="118">
        <v>330500</v>
      </c>
      <c r="D150" s="119">
        <v>29.4</v>
      </c>
      <c r="E150" s="119">
        <v>3.1</v>
      </c>
    </row>
    <row r="151" spans="1:5" x14ac:dyDescent="0.2">
      <c r="A151" s="116" t="s">
        <v>1036</v>
      </c>
      <c r="B151" s="118">
        <v>110200</v>
      </c>
      <c r="C151" s="118">
        <v>566900</v>
      </c>
      <c r="D151" s="119">
        <v>19.399999999999999</v>
      </c>
      <c r="E151" s="119">
        <v>2.1</v>
      </c>
    </row>
    <row r="152" spans="1:5" x14ac:dyDescent="0.2">
      <c r="A152" s="116" t="s">
        <v>1107</v>
      </c>
      <c r="B152" s="118">
        <v>77100</v>
      </c>
      <c r="C152" s="118">
        <v>387800</v>
      </c>
      <c r="D152" s="119">
        <v>19.899999999999999</v>
      </c>
      <c r="E152" s="119">
        <v>2.5</v>
      </c>
    </row>
    <row r="153" spans="1:5" x14ac:dyDescent="0.2">
      <c r="A153" s="116" t="s">
        <v>568</v>
      </c>
      <c r="B153" s="118">
        <v>21400</v>
      </c>
      <c r="C153" s="118">
        <v>83900</v>
      </c>
      <c r="D153" s="119">
        <v>25.5</v>
      </c>
      <c r="E153" s="119">
        <v>3.4</v>
      </c>
    </row>
    <row r="154" spans="1:5" x14ac:dyDescent="0.2">
      <c r="A154" s="116" t="s">
        <v>587</v>
      </c>
      <c r="B154" s="118">
        <v>18200</v>
      </c>
      <c r="C154" s="118">
        <v>76600</v>
      </c>
      <c r="D154" s="119">
        <v>23.8</v>
      </c>
      <c r="E154" s="119">
        <v>3</v>
      </c>
    </row>
    <row r="155" spans="1:5" x14ac:dyDescent="0.2">
      <c r="A155" s="116" t="s">
        <v>602</v>
      </c>
      <c r="B155" s="118">
        <v>55500</v>
      </c>
      <c r="C155" s="118">
        <v>232800</v>
      </c>
      <c r="D155" s="119">
        <v>23.8</v>
      </c>
      <c r="E155" s="119">
        <v>3</v>
      </c>
    </row>
    <row r="156" spans="1:5" x14ac:dyDescent="0.2">
      <c r="A156" s="116" t="s">
        <v>654</v>
      </c>
      <c r="B156" s="118">
        <v>58200</v>
      </c>
      <c r="C156" s="118">
        <v>238700</v>
      </c>
      <c r="D156" s="119">
        <v>24.4</v>
      </c>
      <c r="E156" s="119">
        <v>3.2</v>
      </c>
    </row>
    <row r="157" spans="1:5" x14ac:dyDescent="0.2">
      <c r="A157" s="116" t="s">
        <v>795</v>
      </c>
      <c r="B157" s="117" t="s">
        <v>458</v>
      </c>
      <c r="C157" s="117" t="s">
        <v>458</v>
      </c>
      <c r="D157" s="117" t="s">
        <v>458</v>
      </c>
      <c r="E157" s="117" t="s">
        <v>458</v>
      </c>
    </row>
    <row r="158" spans="1:5" x14ac:dyDescent="0.2">
      <c r="A158" s="116" t="s">
        <v>887</v>
      </c>
      <c r="B158" s="118">
        <v>21200</v>
      </c>
      <c r="C158" s="118">
        <v>102300</v>
      </c>
      <c r="D158" s="119">
        <v>20.8</v>
      </c>
      <c r="E158" s="119">
        <v>3</v>
      </c>
    </row>
    <row r="159" spans="1:5" x14ac:dyDescent="0.2">
      <c r="A159" s="116" t="s">
        <v>919</v>
      </c>
      <c r="B159" s="118">
        <v>34800</v>
      </c>
      <c r="C159" s="118">
        <v>119700</v>
      </c>
      <c r="D159" s="119">
        <v>29.1</v>
      </c>
      <c r="E159" s="119">
        <v>3.5</v>
      </c>
    </row>
    <row r="160" spans="1:5" x14ac:dyDescent="0.2">
      <c r="A160" s="116" t="s">
        <v>921</v>
      </c>
      <c r="B160" s="118">
        <v>16100</v>
      </c>
      <c r="C160" s="118">
        <v>65800</v>
      </c>
      <c r="D160" s="119">
        <v>24.4</v>
      </c>
      <c r="E160" s="119">
        <v>3</v>
      </c>
    </row>
    <row r="161" spans="1:5" x14ac:dyDescent="0.2">
      <c r="A161" s="116" t="s">
        <v>990</v>
      </c>
      <c r="B161" s="118">
        <v>34200</v>
      </c>
      <c r="C161" s="118">
        <v>138300</v>
      </c>
      <c r="D161" s="119">
        <v>24.7</v>
      </c>
      <c r="E161" s="119">
        <v>3.1</v>
      </c>
    </row>
    <row r="162" spans="1:5" x14ac:dyDescent="0.2">
      <c r="A162" s="116" t="s">
        <v>1043</v>
      </c>
      <c r="B162" s="118">
        <v>19800</v>
      </c>
      <c r="C162" s="118">
        <v>98500</v>
      </c>
      <c r="D162" s="119">
        <v>20.100000000000001</v>
      </c>
      <c r="E162" s="119">
        <v>3.1</v>
      </c>
    </row>
    <row r="163" spans="1:5" x14ac:dyDescent="0.2">
      <c r="A163" s="116" t="s">
        <v>1063</v>
      </c>
      <c r="B163" s="118">
        <v>14200</v>
      </c>
      <c r="C163" s="118">
        <v>55900</v>
      </c>
      <c r="D163" s="119">
        <v>25.4</v>
      </c>
      <c r="E163" s="119">
        <v>3.3</v>
      </c>
    </row>
    <row r="164" spans="1:5" x14ac:dyDescent="0.2">
      <c r="A164" s="116" t="s">
        <v>1113</v>
      </c>
      <c r="B164" s="118">
        <v>57900</v>
      </c>
      <c r="C164" s="118">
        <v>218700</v>
      </c>
      <c r="D164" s="119">
        <v>26.5</v>
      </c>
      <c r="E164" s="119">
        <v>3.3</v>
      </c>
    </row>
    <row r="165" spans="1:5" x14ac:dyDescent="0.2">
      <c r="A165" s="116" t="s">
        <v>677</v>
      </c>
      <c r="B165" s="118">
        <v>87000</v>
      </c>
      <c r="C165" s="118">
        <v>345900</v>
      </c>
      <c r="D165" s="119">
        <v>25.1</v>
      </c>
      <c r="E165" s="119">
        <v>2.8</v>
      </c>
    </row>
    <row r="166" spans="1:5" x14ac:dyDescent="0.2">
      <c r="A166" s="116" t="s">
        <v>680</v>
      </c>
      <c r="B166" s="118">
        <v>44100</v>
      </c>
      <c r="C166" s="118">
        <v>174800</v>
      </c>
      <c r="D166" s="119">
        <v>25.2</v>
      </c>
      <c r="E166" s="119">
        <v>3</v>
      </c>
    </row>
    <row r="167" spans="1:5" x14ac:dyDescent="0.2">
      <c r="A167" s="116" t="s">
        <v>743</v>
      </c>
      <c r="B167" s="118">
        <v>66100</v>
      </c>
      <c r="C167" s="118">
        <v>291400</v>
      </c>
      <c r="D167" s="119">
        <v>22.7</v>
      </c>
      <c r="E167" s="119">
        <v>2.9</v>
      </c>
    </row>
    <row r="168" spans="1:5" x14ac:dyDescent="0.2">
      <c r="A168" s="116" t="s">
        <v>983</v>
      </c>
      <c r="B168" s="118">
        <v>56700</v>
      </c>
      <c r="C168" s="118">
        <v>240100</v>
      </c>
      <c r="D168" s="119">
        <v>23.6</v>
      </c>
      <c r="E168" s="119">
        <v>3.2</v>
      </c>
    </row>
    <row r="169" spans="1:5" x14ac:dyDescent="0.2">
      <c r="A169" s="116" t="s">
        <v>547</v>
      </c>
      <c r="B169" s="118">
        <v>10500</v>
      </c>
      <c r="C169" s="118">
        <v>29900</v>
      </c>
      <c r="D169" s="119">
        <v>35.299999999999997</v>
      </c>
      <c r="E169" s="119">
        <v>4.0999999999999996</v>
      </c>
    </row>
    <row r="170" spans="1:5" x14ac:dyDescent="0.2">
      <c r="A170" s="116" t="s">
        <v>751</v>
      </c>
      <c r="B170" s="118">
        <v>16700</v>
      </c>
      <c r="C170" s="118">
        <v>52000</v>
      </c>
      <c r="D170" s="119">
        <v>32.200000000000003</v>
      </c>
      <c r="E170" s="119">
        <v>3.5</v>
      </c>
    </row>
    <row r="171" spans="1:5" x14ac:dyDescent="0.2">
      <c r="A171" s="116" t="s">
        <v>650</v>
      </c>
      <c r="B171" s="118">
        <v>13300</v>
      </c>
      <c r="C171" s="118">
        <v>46300</v>
      </c>
      <c r="D171" s="119">
        <v>28.7</v>
      </c>
      <c r="E171" s="119">
        <v>3.3</v>
      </c>
    </row>
    <row r="172" spans="1:5" x14ac:dyDescent="0.2">
      <c r="A172" s="116" t="s">
        <v>671</v>
      </c>
      <c r="B172" s="118">
        <v>11700</v>
      </c>
      <c r="C172" s="118">
        <v>41000</v>
      </c>
      <c r="D172" s="119">
        <v>28.4</v>
      </c>
      <c r="E172" s="119">
        <v>3.2</v>
      </c>
    </row>
    <row r="173" spans="1:5" x14ac:dyDescent="0.2">
      <c r="A173" s="116" t="s">
        <v>732</v>
      </c>
      <c r="B173" s="118">
        <v>17700</v>
      </c>
      <c r="C173" s="118">
        <v>70000</v>
      </c>
      <c r="D173" s="119">
        <v>25.3</v>
      </c>
      <c r="E173" s="119">
        <v>3.2</v>
      </c>
    </row>
    <row r="174" spans="1:5" x14ac:dyDescent="0.2">
      <c r="A174" s="116" t="s">
        <v>1128</v>
      </c>
      <c r="B174" s="118">
        <v>17500</v>
      </c>
      <c r="C174" s="118">
        <v>63200</v>
      </c>
      <c r="D174" s="119">
        <v>27.7</v>
      </c>
      <c r="E174" s="119">
        <v>3.4</v>
      </c>
    </row>
    <row r="175" spans="1:5" x14ac:dyDescent="0.2">
      <c r="A175" s="116" t="s">
        <v>925</v>
      </c>
      <c r="B175" s="118">
        <v>13700</v>
      </c>
      <c r="C175" s="118">
        <v>59100</v>
      </c>
      <c r="D175" s="119">
        <v>23.1</v>
      </c>
      <c r="E175" s="119">
        <v>3.1</v>
      </c>
    </row>
    <row r="176" spans="1:5" x14ac:dyDescent="0.2">
      <c r="A176" s="116" t="s">
        <v>632</v>
      </c>
      <c r="B176" s="118">
        <v>12300</v>
      </c>
      <c r="C176" s="118">
        <v>34200</v>
      </c>
      <c r="D176" s="119">
        <v>36</v>
      </c>
      <c r="E176" s="119">
        <v>4</v>
      </c>
    </row>
    <row r="177" spans="1:5" x14ac:dyDescent="0.2">
      <c r="A177" s="116" t="s">
        <v>912</v>
      </c>
      <c r="B177" s="118">
        <v>12200</v>
      </c>
      <c r="C177" s="118">
        <v>49100</v>
      </c>
      <c r="D177" s="119">
        <v>24.9</v>
      </c>
      <c r="E177" s="119">
        <v>3.1</v>
      </c>
    </row>
    <row r="178" spans="1:5" x14ac:dyDescent="0.2">
      <c r="A178" s="116" t="s">
        <v>627</v>
      </c>
      <c r="B178" s="118">
        <v>22800</v>
      </c>
      <c r="C178" s="118">
        <v>74400</v>
      </c>
      <c r="D178" s="119">
        <v>30.6</v>
      </c>
      <c r="E178" s="119">
        <v>3.5</v>
      </c>
    </row>
    <row r="179" spans="1:5" x14ac:dyDescent="0.2">
      <c r="A179" s="116" t="s">
        <v>1041</v>
      </c>
      <c r="B179" s="118">
        <v>34600</v>
      </c>
      <c r="C179" s="118">
        <v>93200</v>
      </c>
      <c r="D179" s="119">
        <v>37.1</v>
      </c>
      <c r="E179" s="119">
        <v>3.6</v>
      </c>
    </row>
    <row r="180" spans="1:5" x14ac:dyDescent="0.2">
      <c r="A180" s="116" t="s">
        <v>860</v>
      </c>
      <c r="B180" s="118">
        <v>16600</v>
      </c>
      <c r="C180" s="118">
        <v>55700</v>
      </c>
      <c r="D180" s="119">
        <v>29.7</v>
      </c>
      <c r="E180" s="119">
        <v>3.6</v>
      </c>
    </row>
    <row r="181" spans="1:5" x14ac:dyDescent="0.2">
      <c r="A181" s="116" t="s">
        <v>598</v>
      </c>
      <c r="B181" s="118">
        <v>20000</v>
      </c>
      <c r="C181" s="118">
        <v>58600</v>
      </c>
      <c r="D181" s="119">
        <v>34.1</v>
      </c>
      <c r="E181" s="119">
        <v>3.6</v>
      </c>
    </row>
    <row r="182" spans="1:5" x14ac:dyDescent="0.2">
      <c r="A182" s="116" t="s">
        <v>1057</v>
      </c>
      <c r="B182" s="118">
        <v>17300</v>
      </c>
      <c r="C182" s="118">
        <v>55300</v>
      </c>
      <c r="D182" s="119">
        <v>31.4</v>
      </c>
      <c r="E182" s="119">
        <v>3.3</v>
      </c>
    </row>
    <row r="183" spans="1:5" x14ac:dyDescent="0.2">
      <c r="A183" s="116" t="s">
        <v>624</v>
      </c>
      <c r="B183" s="118">
        <v>56600</v>
      </c>
      <c r="C183" s="118">
        <v>151100</v>
      </c>
      <c r="D183" s="119">
        <v>37.4</v>
      </c>
      <c r="E183" s="119">
        <v>3.8</v>
      </c>
    </row>
    <row r="184" spans="1:5" x14ac:dyDescent="0.2">
      <c r="A184" s="116" t="s">
        <v>939</v>
      </c>
      <c r="B184" s="118">
        <v>32800</v>
      </c>
      <c r="C184" s="118">
        <v>94100</v>
      </c>
      <c r="D184" s="119">
        <v>34.9</v>
      </c>
      <c r="E184" s="119">
        <v>3.8</v>
      </c>
    </row>
    <row r="185" spans="1:5" x14ac:dyDescent="0.2">
      <c r="A185" s="116" t="s">
        <v>842</v>
      </c>
      <c r="B185" s="118">
        <v>7200</v>
      </c>
      <c r="C185" s="118">
        <v>22400</v>
      </c>
      <c r="D185" s="119">
        <v>32.1</v>
      </c>
      <c r="E185" s="119">
        <v>4.5</v>
      </c>
    </row>
    <row r="186" spans="1:5" x14ac:dyDescent="0.2">
      <c r="A186" s="116" t="s">
        <v>614</v>
      </c>
      <c r="B186" s="118">
        <v>18600</v>
      </c>
      <c r="C186" s="118">
        <v>70400</v>
      </c>
      <c r="D186" s="119">
        <v>26.4</v>
      </c>
      <c r="E186" s="119">
        <v>3.4</v>
      </c>
    </row>
    <row r="187" spans="1:5" x14ac:dyDescent="0.2">
      <c r="A187" s="116" t="s">
        <v>581</v>
      </c>
      <c r="B187" s="118">
        <v>8000</v>
      </c>
      <c r="C187" s="118">
        <v>26200</v>
      </c>
      <c r="D187" s="119">
        <v>30.6</v>
      </c>
      <c r="E187" s="119">
        <v>4.7</v>
      </c>
    </row>
    <row r="188" spans="1:5" x14ac:dyDescent="0.2">
      <c r="A188" s="116" t="s">
        <v>1065</v>
      </c>
      <c r="B188" s="118">
        <v>11800</v>
      </c>
      <c r="C188" s="118">
        <v>36900</v>
      </c>
      <c r="D188" s="119">
        <v>31.8</v>
      </c>
      <c r="E188" s="119">
        <v>3.5</v>
      </c>
    </row>
    <row r="189" spans="1:5" x14ac:dyDescent="0.2">
      <c r="A189" s="116" t="s">
        <v>856</v>
      </c>
      <c r="B189" s="118">
        <v>11000</v>
      </c>
      <c r="C189" s="118">
        <v>40000</v>
      </c>
      <c r="D189" s="119">
        <v>27.5</v>
      </c>
      <c r="E189" s="119">
        <v>3.2</v>
      </c>
    </row>
    <row r="190" spans="1:5" x14ac:dyDescent="0.2">
      <c r="A190" s="116" t="s">
        <v>869</v>
      </c>
      <c r="B190" s="118">
        <v>17300</v>
      </c>
      <c r="C190" s="118">
        <v>59700</v>
      </c>
      <c r="D190" s="119">
        <v>29</v>
      </c>
      <c r="E190" s="119">
        <v>3.3</v>
      </c>
    </row>
    <row r="191" spans="1:5" x14ac:dyDescent="0.2">
      <c r="A191" s="116" t="s">
        <v>540</v>
      </c>
      <c r="B191" s="118">
        <v>28900</v>
      </c>
      <c r="C191" s="118">
        <v>116000</v>
      </c>
      <c r="D191" s="119">
        <v>24.9</v>
      </c>
      <c r="E191" s="119">
        <v>3.2</v>
      </c>
    </row>
    <row r="192" spans="1:5" x14ac:dyDescent="0.2">
      <c r="A192" s="116" t="s">
        <v>542</v>
      </c>
      <c r="B192" s="118">
        <v>28500</v>
      </c>
      <c r="C192" s="118">
        <v>130800</v>
      </c>
      <c r="D192" s="119">
        <v>21.8</v>
      </c>
      <c r="E192" s="119">
        <v>3</v>
      </c>
    </row>
    <row r="193" spans="1:5" x14ac:dyDescent="0.2">
      <c r="A193" s="116" t="s">
        <v>549</v>
      </c>
      <c r="B193" s="118">
        <v>15100</v>
      </c>
      <c r="C193" s="118">
        <v>50200</v>
      </c>
      <c r="D193" s="119">
        <v>30.1</v>
      </c>
      <c r="E193" s="119">
        <v>3.5</v>
      </c>
    </row>
    <row r="194" spans="1:5" x14ac:dyDescent="0.2">
      <c r="A194" s="116" t="s">
        <v>551</v>
      </c>
      <c r="B194" s="118">
        <v>13800</v>
      </c>
      <c r="C194" s="118">
        <v>40100</v>
      </c>
      <c r="D194" s="119">
        <v>34.4</v>
      </c>
      <c r="E194" s="119">
        <v>3.3</v>
      </c>
    </row>
    <row r="195" spans="1:5" x14ac:dyDescent="0.2">
      <c r="A195" s="116" t="s">
        <v>647</v>
      </c>
      <c r="B195" s="118">
        <v>7100</v>
      </c>
      <c r="C195" s="118">
        <v>24800</v>
      </c>
      <c r="D195" s="119">
        <v>28.4</v>
      </c>
      <c r="E195" s="119">
        <v>5.6</v>
      </c>
    </row>
    <row r="196" spans="1:5" x14ac:dyDescent="0.2">
      <c r="A196" s="116" t="s">
        <v>684</v>
      </c>
      <c r="B196" s="118">
        <v>18100</v>
      </c>
      <c r="C196" s="118">
        <v>65100</v>
      </c>
      <c r="D196" s="119">
        <v>27.8</v>
      </c>
      <c r="E196" s="119">
        <v>3.6</v>
      </c>
    </row>
    <row r="197" spans="1:5" x14ac:dyDescent="0.2">
      <c r="A197" s="116" t="s">
        <v>686</v>
      </c>
      <c r="B197" s="118">
        <v>23600</v>
      </c>
      <c r="C197" s="118">
        <v>66900</v>
      </c>
      <c r="D197" s="119">
        <v>35.200000000000003</v>
      </c>
      <c r="E197" s="119">
        <v>3.5</v>
      </c>
    </row>
    <row r="198" spans="1:5" x14ac:dyDescent="0.2">
      <c r="A198" s="116" t="s">
        <v>691</v>
      </c>
      <c r="B198" s="118">
        <v>15500</v>
      </c>
      <c r="C198" s="118">
        <v>54400</v>
      </c>
      <c r="D198" s="119">
        <v>28.6</v>
      </c>
      <c r="E198" s="119">
        <v>3.4</v>
      </c>
    </row>
    <row r="199" spans="1:5" x14ac:dyDescent="0.2">
      <c r="A199" s="116" t="s">
        <v>696</v>
      </c>
      <c r="B199" s="118">
        <v>16400</v>
      </c>
      <c r="C199" s="118">
        <v>48500</v>
      </c>
      <c r="D199" s="119">
        <v>33.9</v>
      </c>
      <c r="E199" s="119">
        <v>3.6</v>
      </c>
    </row>
    <row r="200" spans="1:5" x14ac:dyDescent="0.2">
      <c r="A200" s="116" t="s">
        <v>701</v>
      </c>
      <c r="B200" s="118">
        <v>11600</v>
      </c>
      <c r="C200" s="118">
        <v>45000</v>
      </c>
      <c r="D200" s="119">
        <v>25.7</v>
      </c>
      <c r="E200" s="119">
        <v>3.4</v>
      </c>
    </row>
    <row r="201" spans="1:5" x14ac:dyDescent="0.2">
      <c r="A201" s="116" t="s">
        <v>705</v>
      </c>
      <c r="B201" s="118">
        <v>12800</v>
      </c>
      <c r="C201" s="118">
        <v>41300</v>
      </c>
      <c r="D201" s="119">
        <v>30.9</v>
      </c>
      <c r="E201" s="119">
        <v>3.4</v>
      </c>
    </row>
    <row r="202" spans="1:5" x14ac:dyDescent="0.2">
      <c r="A202" s="116" t="s">
        <v>714</v>
      </c>
      <c r="B202" s="118">
        <v>67200</v>
      </c>
      <c r="C202" s="118">
        <v>245100</v>
      </c>
      <c r="D202" s="119">
        <v>27.4</v>
      </c>
      <c r="E202" s="119">
        <v>3.2</v>
      </c>
    </row>
    <row r="203" spans="1:5" x14ac:dyDescent="0.2">
      <c r="A203" s="116" t="s">
        <v>716</v>
      </c>
      <c r="B203" s="118">
        <v>3900</v>
      </c>
      <c r="C203" s="118">
        <v>10600</v>
      </c>
      <c r="D203" s="119">
        <v>36.700000000000003</v>
      </c>
      <c r="E203" s="119">
        <v>9.6</v>
      </c>
    </row>
    <row r="204" spans="1:5" x14ac:dyDescent="0.2">
      <c r="A204" s="116" t="s">
        <v>726</v>
      </c>
      <c r="B204" s="118">
        <v>21200</v>
      </c>
      <c r="C204" s="118">
        <v>72800</v>
      </c>
      <c r="D204" s="119">
        <v>29.1</v>
      </c>
      <c r="E204" s="119">
        <v>3.3</v>
      </c>
    </row>
    <row r="205" spans="1:5" x14ac:dyDescent="0.2">
      <c r="A205" s="116" t="s">
        <v>730</v>
      </c>
      <c r="B205" s="118">
        <v>50600</v>
      </c>
      <c r="C205" s="118">
        <v>169600</v>
      </c>
      <c r="D205" s="119">
        <v>29.9</v>
      </c>
      <c r="E205" s="119">
        <v>3.4</v>
      </c>
    </row>
    <row r="206" spans="1:5" x14ac:dyDescent="0.2">
      <c r="A206" s="116" t="s">
        <v>740</v>
      </c>
      <c r="B206" s="118">
        <v>81800</v>
      </c>
      <c r="C206" s="118">
        <v>256700</v>
      </c>
      <c r="D206" s="119">
        <v>31.9</v>
      </c>
      <c r="E206" s="119">
        <v>3.1</v>
      </c>
    </row>
    <row r="207" spans="1:5" x14ac:dyDescent="0.2">
      <c r="A207" s="116" t="s">
        <v>780</v>
      </c>
      <c r="B207" s="118">
        <v>33500</v>
      </c>
      <c r="C207" s="118">
        <v>110900</v>
      </c>
      <c r="D207" s="119">
        <v>30.2</v>
      </c>
      <c r="E207" s="119">
        <v>3.1</v>
      </c>
    </row>
    <row r="208" spans="1:5" x14ac:dyDescent="0.2">
      <c r="A208" s="116" t="s">
        <v>790</v>
      </c>
      <c r="B208" s="118">
        <v>10600</v>
      </c>
      <c r="C208" s="118">
        <v>36100</v>
      </c>
      <c r="D208" s="119">
        <v>29.3</v>
      </c>
      <c r="E208" s="119">
        <v>3.9</v>
      </c>
    </row>
    <row r="209" spans="1:5" x14ac:dyDescent="0.2">
      <c r="A209" s="116" t="s">
        <v>851</v>
      </c>
      <c r="B209" s="118">
        <v>10700</v>
      </c>
      <c r="C209" s="118">
        <v>38700</v>
      </c>
      <c r="D209" s="119">
        <v>27.8</v>
      </c>
      <c r="E209" s="119">
        <v>3.7</v>
      </c>
    </row>
    <row r="210" spans="1:5" x14ac:dyDescent="0.2">
      <c r="A210" s="116" t="s">
        <v>858</v>
      </c>
      <c r="B210" s="118">
        <v>11800</v>
      </c>
      <c r="C210" s="118">
        <v>43600</v>
      </c>
      <c r="D210" s="119">
        <v>27</v>
      </c>
      <c r="E210" s="119">
        <v>3.5</v>
      </c>
    </row>
    <row r="211" spans="1:5" x14ac:dyDescent="0.2">
      <c r="A211" s="116" t="s">
        <v>872</v>
      </c>
      <c r="B211" s="118">
        <v>13100</v>
      </c>
      <c r="C211" s="118">
        <v>53000</v>
      </c>
      <c r="D211" s="119">
        <v>24.7</v>
      </c>
      <c r="E211" s="119">
        <v>3.4</v>
      </c>
    </row>
    <row r="212" spans="1:5" x14ac:dyDescent="0.2">
      <c r="A212" s="116" t="s">
        <v>882</v>
      </c>
      <c r="B212" s="118">
        <v>40900</v>
      </c>
      <c r="C212" s="118">
        <v>149300</v>
      </c>
      <c r="D212" s="119">
        <v>27.4</v>
      </c>
      <c r="E212" s="119">
        <v>3.3</v>
      </c>
    </row>
    <row r="213" spans="1:5" x14ac:dyDescent="0.2">
      <c r="A213" s="116" t="s">
        <v>908</v>
      </c>
      <c r="B213" s="118">
        <v>3100</v>
      </c>
      <c r="C213" s="118">
        <v>10200</v>
      </c>
      <c r="D213" s="119">
        <v>30.9</v>
      </c>
      <c r="E213" s="119">
        <v>6.3</v>
      </c>
    </row>
    <row r="214" spans="1:5" x14ac:dyDescent="0.2">
      <c r="A214" s="116" t="s">
        <v>915</v>
      </c>
      <c r="B214" s="118">
        <v>16400</v>
      </c>
      <c r="C214" s="118">
        <v>70400</v>
      </c>
      <c r="D214" s="119">
        <v>23.4</v>
      </c>
      <c r="E214" s="119">
        <v>3</v>
      </c>
    </row>
    <row r="215" spans="1:5" x14ac:dyDescent="0.2">
      <c r="A215" s="116" t="s">
        <v>937</v>
      </c>
      <c r="B215" s="118">
        <v>22500</v>
      </c>
      <c r="C215" s="118">
        <v>74900</v>
      </c>
      <c r="D215" s="119">
        <v>30.1</v>
      </c>
      <c r="E215" s="119">
        <v>3.4</v>
      </c>
    </row>
    <row r="216" spans="1:5" x14ac:dyDescent="0.2">
      <c r="A216" s="116" t="s">
        <v>965</v>
      </c>
      <c r="B216" s="118">
        <v>14300</v>
      </c>
      <c r="C216" s="118">
        <v>52200</v>
      </c>
      <c r="D216" s="119">
        <v>27.3</v>
      </c>
      <c r="E216" s="119">
        <v>3.3</v>
      </c>
    </row>
    <row r="217" spans="1:5" x14ac:dyDescent="0.2">
      <c r="A217" s="116" t="s">
        <v>975</v>
      </c>
      <c r="B217" s="118">
        <v>5200</v>
      </c>
      <c r="C217" s="118">
        <v>12200</v>
      </c>
      <c r="D217" s="119">
        <v>42.2</v>
      </c>
      <c r="E217" s="119">
        <v>5.8</v>
      </c>
    </row>
    <row r="218" spans="1:5" x14ac:dyDescent="0.2">
      <c r="A218" s="116" t="s">
        <v>984</v>
      </c>
      <c r="B218" s="118">
        <v>13700</v>
      </c>
      <c r="C218" s="118">
        <v>47800</v>
      </c>
      <c r="D218" s="119">
        <v>28.7</v>
      </c>
      <c r="E218" s="119">
        <v>3.3</v>
      </c>
    </row>
    <row r="219" spans="1:5" x14ac:dyDescent="0.2">
      <c r="A219" s="116" t="s">
        <v>996</v>
      </c>
      <c r="B219" s="118">
        <v>44500</v>
      </c>
      <c r="C219" s="118">
        <v>148700</v>
      </c>
      <c r="D219" s="119">
        <v>29.9</v>
      </c>
      <c r="E219" s="119">
        <v>3.2</v>
      </c>
    </row>
    <row r="220" spans="1:5" x14ac:dyDescent="0.2">
      <c r="A220" s="116" t="s">
        <v>1022</v>
      </c>
      <c r="B220" s="118">
        <v>9900</v>
      </c>
      <c r="C220" s="118">
        <v>40100</v>
      </c>
      <c r="D220" s="119">
        <v>24.6</v>
      </c>
      <c r="E220" s="119">
        <v>3.6</v>
      </c>
    </row>
    <row r="221" spans="1:5" x14ac:dyDescent="0.2">
      <c r="A221" s="116" t="s">
        <v>1098</v>
      </c>
      <c r="B221" s="118">
        <v>13400</v>
      </c>
      <c r="C221" s="118">
        <v>40400</v>
      </c>
      <c r="D221" s="119">
        <v>33.200000000000003</v>
      </c>
      <c r="E221" s="119">
        <v>3.6</v>
      </c>
    </row>
    <row r="222" spans="1:5" x14ac:dyDescent="0.2">
      <c r="A222" s="116" t="s">
        <v>1102</v>
      </c>
      <c r="B222" s="118">
        <v>21500</v>
      </c>
      <c r="C222" s="118">
        <v>83200</v>
      </c>
      <c r="D222" s="119">
        <v>25.9</v>
      </c>
      <c r="E222" s="119">
        <v>3.4</v>
      </c>
    </row>
    <row r="223" spans="1:5" x14ac:dyDescent="0.2">
      <c r="A223" s="116" t="s">
        <v>668</v>
      </c>
      <c r="B223" s="118">
        <v>13000</v>
      </c>
      <c r="C223" s="118">
        <v>45800</v>
      </c>
      <c r="D223" s="119">
        <v>28.5</v>
      </c>
      <c r="E223" s="119">
        <v>3.3</v>
      </c>
    </row>
    <row r="224" spans="1:5" x14ac:dyDescent="0.2">
      <c r="A224" s="116" t="s">
        <v>658</v>
      </c>
      <c r="B224" s="118">
        <v>62200</v>
      </c>
      <c r="C224" s="118">
        <v>219100</v>
      </c>
      <c r="D224" s="119">
        <v>28.4</v>
      </c>
      <c r="E224" s="119">
        <v>3.6</v>
      </c>
    </row>
    <row r="225" spans="1:5" x14ac:dyDescent="0.2">
      <c r="A225" s="116" t="s">
        <v>770</v>
      </c>
      <c r="B225" s="118">
        <v>9600</v>
      </c>
      <c r="C225" s="118">
        <v>35900</v>
      </c>
      <c r="D225" s="119">
        <v>26.7</v>
      </c>
      <c r="E225" s="119">
        <v>3.4</v>
      </c>
    </row>
    <row r="226" spans="1:5" x14ac:dyDescent="0.2">
      <c r="A226" s="116" t="s">
        <v>850</v>
      </c>
      <c r="B226" s="118">
        <v>15900</v>
      </c>
      <c r="C226" s="118">
        <v>52900</v>
      </c>
      <c r="D226" s="119">
        <v>30.1</v>
      </c>
      <c r="E226" s="119">
        <v>3.5</v>
      </c>
    </row>
    <row r="227" spans="1:5" x14ac:dyDescent="0.2">
      <c r="A227" s="116" t="s">
        <v>899</v>
      </c>
      <c r="B227" s="118">
        <v>39200</v>
      </c>
      <c r="C227" s="118">
        <v>133400</v>
      </c>
      <c r="D227" s="119">
        <v>29.4</v>
      </c>
      <c r="E227" s="119">
        <v>3.6</v>
      </c>
    </row>
    <row r="228" spans="1:5" x14ac:dyDescent="0.2">
      <c r="A228" s="116" t="s">
        <v>934</v>
      </c>
      <c r="B228" s="118">
        <v>14600</v>
      </c>
      <c r="C228" s="118">
        <v>52900</v>
      </c>
      <c r="D228" s="119">
        <v>27.5</v>
      </c>
      <c r="E228" s="119">
        <v>3.3</v>
      </c>
    </row>
    <row r="229" spans="1:5" x14ac:dyDescent="0.2">
      <c r="A229" s="116" t="s">
        <v>1027</v>
      </c>
      <c r="B229" s="118">
        <v>23900</v>
      </c>
      <c r="C229" s="118">
        <v>86800</v>
      </c>
      <c r="D229" s="119">
        <v>27.5</v>
      </c>
      <c r="E229" s="119">
        <v>3.4</v>
      </c>
    </row>
    <row r="230" spans="1:5" x14ac:dyDescent="0.2">
      <c r="A230" s="116" t="s">
        <v>738</v>
      </c>
      <c r="B230" s="118">
        <v>24200</v>
      </c>
      <c r="C230" s="118">
        <v>83500</v>
      </c>
      <c r="D230" s="119">
        <v>29</v>
      </c>
      <c r="E230" s="119">
        <v>3.4</v>
      </c>
    </row>
    <row r="231" spans="1:5" x14ac:dyDescent="0.2">
      <c r="A231" s="116" t="s">
        <v>865</v>
      </c>
      <c r="B231" s="118">
        <v>40100</v>
      </c>
      <c r="C231" s="118">
        <v>129100</v>
      </c>
      <c r="D231" s="119">
        <v>31.1</v>
      </c>
      <c r="E231" s="119">
        <v>3.5</v>
      </c>
    </row>
    <row r="232" spans="1:5" x14ac:dyDescent="0.2">
      <c r="A232" s="116" t="s">
        <v>890</v>
      </c>
      <c r="B232" s="118">
        <v>29800</v>
      </c>
      <c r="C232" s="118">
        <v>93300</v>
      </c>
      <c r="D232" s="119">
        <v>32</v>
      </c>
      <c r="E232" s="119">
        <v>3.2</v>
      </c>
    </row>
    <row r="233" spans="1:5" x14ac:dyDescent="0.2">
      <c r="A233" s="116" t="s">
        <v>1005</v>
      </c>
      <c r="B233" s="118">
        <v>19300</v>
      </c>
      <c r="C233" s="118">
        <v>63200</v>
      </c>
      <c r="D233" s="119">
        <v>30.5</v>
      </c>
      <c r="E233" s="119">
        <v>3.3</v>
      </c>
    </row>
    <row r="234" spans="1:5" x14ac:dyDescent="0.2">
      <c r="A234" s="116" t="s">
        <v>1035</v>
      </c>
      <c r="B234" s="118">
        <v>35400</v>
      </c>
      <c r="C234" s="118">
        <v>118200</v>
      </c>
      <c r="D234" s="119">
        <v>29.9</v>
      </c>
      <c r="E234" s="119">
        <v>3.4</v>
      </c>
    </row>
    <row r="235" spans="1:5" x14ac:dyDescent="0.2">
      <c r="A235" s="116" t="s">
        <v>578</v>
      </c>
      <c r="B235" s="118">
        <v>14000</v>
      </c>
      <c r="C235" s="118">
        <v>54500</v>
      </c>
      <c r="D235" s="119">
        <v>25.8</v>
      </c>
      <c r="E235" s="119">
        <v>3.3</v>
      </c>
    </row>
    <row r="236" spans="1:5" x14ac:dyDescent="0.2">
      <c r="A236" s="116" t="s">
        <v>580</v>
      </c>
      <c r="B236" s="118">
        <v>15500</v>
      </c>
      <c r="C236" s="118">
        <v>56900</v>
      </c>
      <c r="D236" s="119">
        <v>27.3</v>
      </c>
      <c r="E236" s="119">
        <v>3.1</v>
      </c>
    </row>
    <row r="237" spans="1:5" x14ac:dyDescent="0.2">
      <c r="A237" s="116" t="s">
        <v>639</v>
      </c>
      <c r="B237" s="118">
        <v>31300</v>
      </c>
      <c r="C237" s="118">
        <v>172500</v>
      </c>
      <c r="D237" s="119">
        <v>18.2</v>
      </c>
      <c r="E237" s="119">
        <v>3.3</v>
      </c>
    </row>
    <row r="238" spans="1:5" x14ac:dyDescent="0.2">
      <c r="A238" s="116" t="s">
        <v>1140</v>
      </c>
      <c r="B238" s="118">
        <v>39300</v>
      </c>
      <c r="C238" s="118">
        <v>155200</v>
      </c>
      <c r="D238" s="119">
        <v>25.3</v>
      </c>
      <c r="E238" s="119">
        <v>4.0999999999999996</v>
      </c>
    </row>
    <row r="239" spans="1:5" x14ac:dyDescent="0.2">
      <c r="A239" s="116" t="s">
        <v>756</v>
      </c>
      <c r="B239" s="118">
        <v>12300</v>
      </c>
      <c r="C239" s="118">
        <v>51600</v>
      </c>
      <c r="D239" s="119">
        <v>23.8</v>
      </c>
      <c r="E239" s="119">
        <v>3.2</v>
      </c>
    </row>
    <row r="240" spans="1:5" x14ac:dyDescent="0.2">
      <c r="A240" s="116" t="s">
        <v>1085</v>
      </c>
      <c r="B240" s="118">
        <v>22800</v>
      </c>
      <c r="C240" s="118">
        <v>97800</v>
      </c>
      <c r="D240" s="119">
        <v>23.3</v>
      </c>
      <c r="E240" s="119">
        <v>3.1</v>
      </c>
    </row>
    <row r="241" spans="1:5" x14ac:dyDescent="0.2">
      <c r="A241" s="116" t="s">
        <v>545</v>
      </c>
      <c r="B241" s="118">
        <v>7200</v>
      </c>
      <c r="C241" s="118">
        <v>44300</v>
      </c>
      <c r="D241" s="119">
        <v>16.3</v>
      </c>
      <c r="E241" s="119">
        <v>5.9</v>
      </c>
    </row>
    <row r="242" spans="1:5" x14ac:dyDescent="0.2">
      <c r="A242" s="116" t="s">
        <v>564</v>
      </c>
      <c r="B242" s="118">
        <v>5900</v>
      </c>
      <c r="C242" s="118">
        <v>29100</v>
      </c>
      <c r="D242" s="119">
        <v>20.399999999999999</v>
      </c>
      <c r="E242" s="119">
        <v>8.3000000000000007</v>
      </c>
    </row>
    <row r="243" spans="1:5" x14ac:dyDescent="0.2">
      <c r="A243" s="116" t="s">
        <v>626</v>
      </c>
      <c r="B243" s="118">
        <v>12100</v>
      </c>
      <c r="C243" s="118">
        <v>51600</v>
      </c>
      <c r="D243" s="119">
        <v>23.4</v>
      </c>
      <c r="E243" s="119">
        <v>6.5</v>
      </c>
    </row>
    <row r="244" spans="1:5" x14ac:dyDescent="0.2">
      <c r="A244" s="116" t="s">
        <v>652</v>
      </c>
      <c r="B244" s="118">
        <v>6000</v>
      </c>
      <c r="C244" s="118">
        <v>29500</v>
      </c>
      <c r="D244" s="119">
        <v>20.5</v>
      </c>
      <c r="E244" s="119">
        <v>8.6</v>
      </c>
    </row>
    <row r="245" spans="1:5" x14ac:dyDescent="0.2">
      <c r="A245" s="116" t="s">
        <v>713</v>
      </c>
      <c r="B245" s="118">
        <v>3400</v>
      </c>
      <c r="C245" s="118">
        <v>24300</v>
      </c>
      <c r="D245" s="119">
        <v>13.9</v>
      </c>
      <c r="E245" s="119">
        <v>7.3</v>
      </c>
    </row>
    <row r="246" spans="1:5" x14ac:dyDescent="0.2">
      <c r="A246" s="116" t="s">
        <v>995</v>
      </c>
      <c r="B246" s="118">
        <v>12600</v>
      </c>
      <c r="C246" s="118">
        <v>49500</v>
      </c>
      <c r="D246" s="119">
        <v>25.4</v>
      </c>
      <c r="E246" s="119">
        <v>6.3</v>
      </c>
    </row>
    <row r="247" spans="1:5" x14ac:dyDescent="0.2">
      <c r="A247" s="116" t="s">
        <v>585</v>
      </c>
      <c r="B247" s="118">
        <v>31700</v>
      </c>
      <c r="C247" s="118">
        <v>113200</v>
      </c>
      <c r="D247" s="119">
        <v>28</v>
      </c>
      <c r="E247" s="119">
        <v>3.5</v>
      </c>
    </row>
    <row r="248" spans="1:5" x14ac:dyDescent="0.2">
      <c r="A248" s="116" t="s">
        <v>613</v>
      </c>
      <c r="B248" s="118">
        <v>23800</v>
      </c>
      <c r="C248" s="118">
        <v>84900</v>
      </c>
      <c r="D248" s="119">
        <v>28</v>
      </c>
      <c r="E248" s="119">
        <v>3.3</v>
      </c>
    </row>
    <row r="249" spans="1:5" x14ac:dyDescent="0.2">
      <c r="A249" s="116" t="s">
        <v>836</v>
      </c>
      <c r="B249" s="118">
        <v>56900</v>
      </c>
      <c r="C249" s="118">
        <v>208200</v>
      </c>
      <c r="D249" s="119">
        <v>27.3</v>
      </c>
      <c r="E249" s="119">
        <v>3.1</v>
      </c>
    </row>
    <row r="250" spans="1:5" x14ac:dyDescent="0.2">
      <c r="A250" s="116" t="s">
        <v>907</v>
      </c>
      <c r="B250" s="118">
        <v>25300</v>
      </c>
      <c r="C250" s="118">
        <v>93600</v>
      </c>
      <c r="D250" s="119">
        <v>27</v>
      </c>
      <c r="E250" s="119">
        <v>3.2</v>
      </c>
    </row>
    <row r="251" spans="1:5" x14ac:dyDescent="0.2">
      <c r="A251" s="116" t="s">
        <v>946</v>
      </c>
      <c r="B251" s="118">
        <v>23300</v>
      </c>
      <c r="C251" s="118">
        <v>86900</v>
      </c>
      <c r="D251" s="119">
        <v>26.8</v>
      </c>
      <c r="E251" s="119">
        <v>3.1</v>
      </c>
    </row>
    <row r="252" spans="1:5" x14ac:dyDescent="0.2">
      <c r="A252" s="116" t="s">
        <v>960</v>
      </c>
      <c r="B252" s="118">
        <v>23700</v>
      </c>
      <c r="C252" s="118">
        <v>98600</v>
      </c>
      <c r="D252" s="119">
        <v>24</v>
      </c>
      <c r="E252" s="119">
        <v>3</v>
      </c>
    </row>
    <row r="253" spans="1:5" x14ac:dyDescent="0.2">
      <c r="A253" s="116" t="s">
        <v>1025</v>
      </c>
      <c r="B253" s="118">
        <v>37200</v>
      </c>
      <c r="C253" s="118">
        <v>135400</v>
      </c>
      <c r="D253" s="119">
        <v>27.5</v>
      </c>
      <c r="E253" s="119">
        <v>3.2</v>
      </c>
    </row>
    <row r="254" spans="1:5" x14ac:dyDescent="0.2">
      <c r="A254" s="116" t="s">
        <v>1046</v>
      </c>
      <c r="B254" s="118">
        <v>21400</v>
      </c>
      <c r="C254" s="118">
        <v>91900</v>
      </c>
      <c r="D254" s="119">
        <v>23.3</v>
      </c>
      <c r="E254" s="119">
        <v>3.2</v>
      </c>
    </row>
    <row r="255" spans="1:5" x14ac:dyDescent="0.2">
      <c r="A255" s="116" t="s">
        <v>1071</v>
      </c>
      <c r="B255" s="118">
        <v>24400</v>
      </c>
      <c r="C255" s="118">
        <v>101300</v>
      </c>
      <c r="D255" s="119">
        <v>24.1</v>
      </c>
      <c r="E255" s="119">
        <v>3.1</v>
      </c>
    </row>
    <row r="256" spans="1:5" x14ac:dyDescent="0.2">
      <c r="A256" s="116" t="s">
        <v>1112</v>
      </c>
      <c r="B256" s="118">
        <v>36400</v>
      </c>
      <c r="C256" s="118">
        <v>140200</v>
      </c>
      <c r="D256" s="119">
        <v>26</v>
      </c>
      <c r="E256" s="119">
        <v>3.1</v>
      </c>
    </row>
    <row r="257" spans="1:5" x14ac:dyDescent="0.2">
      <c r="A257" s="116" t="s">
        <v>611</v>
      </c>
      <c r="B257" s="118">
        <v>9800</v>
      </c>
      <c r="C257" s="118">
        <v>39200</v>
      </c>
      <c r="D257" s="119">
        <v>24.9</v>
      </c>
      <c r="E257" s="119">
        <v>8.4</v>
      </c>
    </row>
    <row r="258" spans="1:5" x14ac:dyDescent="0.2">
      <c r="A258" s="116" t="s">
        <v>643</v>
      </c>
      <c r="B258" s="118">
        <v>16600</v>
      </c>
      <c r="C258" s="118">
        <v>52300</v>
      </c>
      <c r="D258" s="119">
        <v>31.7</v>
      </c>
      <c r="E258" s="119">
        <v>7</v>
      </c>
    </row>
    <row r="259" spans="1:5" x14ac:dyDescent="0.2">
      <c r="A259" s="116" t="s">
        <v>736</v>
      </c>
      <c r="B259" s="118">
        <v>11200</v>
      </c>
      <c r="C259" s="118">
        <v>35400</v>
      </c>
      <c r="D259" s="119">
        <v>31.6</v>
      </c>
      <c r="E259" s="119">
        <v>9.4</v>
      </c>
    </row>
    <row r="260" spans="1:5" x14ac:dyDescent="0.2">
      <c r="A260" s="116" t="s">
        <v>789</v>
      </c>
      <c r="B260" s="118">
        <v>8500</v>
      </c>
      <c r="C260" s="118">
        <v>35300</v>
      </c>
      <c r="D260" s="119">
        <v>24.2</v>
      </c>
      <c r="E260" s="119">
        <v>7.9</v>
      </c>
    </row>
    <row r="261" spans="1:5" x14ac:dyDescent="0.2">
      <c r="A261" s="116" t="s">
        <v>815</v>
      </c>
      <c r="B261" s="118">
        <v>23400</v>
      </c>
      <c r="C261" s="118">
        <v>66200</v>
      </c>
      <c r="D261" s="119">
        <v>35.4</v>
      </c>
      <c r="E261" s="119">
        <v>7.6</v>
      </c>
    </row>
    <row r="262" spans="1:5" x14ac:dyDescent="0.2">
      <c r="A262" s="116" t="s">
        <v>914</v>
      </c>
      <c r="B262" s="118">
        <v>8400</v>
      </c>
      <c r="C262" s="118">
        <v>41100</v>
      </c>
      <c r="D262" s="119">
        <v>20.5</v>
      </c>
      <c r="E262" s="119">
        <v>7.6</v>
      </c>
    </row>
    <row r="263" spans="1:5" x14ac:dyDescent="0.2">
      <c r="A263" s="116" t="s">
        <v>927</v>
      </c>
      <c r="B263" s="118">
        <v>19900</v>
      </c>
      <c r="C263" s="118">
        <v>61200</v>
      </c>
      <c r="D263" s="119">
        <v>32.5</v>
      </c>
      <c r="E263" s="119">
        <v>6.7</v>
      </c>
    </row>
    <row r="264" spans="1:5" x14ac:dyDescent="0.2">
      <c r="A264" s="116" t="s">
        <v>941</v>
      </c>
      <c r="B264" s="118">
        <v>6600</v>
      </c>
      <c r="C264" s="118">
        <v>28100</v>
      </c>
      <c r="D264" s="119">
        <v>23.6</v>
      </c>
      <c r="E264" s="119">
        <v>8.8000000000000007</v>
      </c>
    </row>
    <row r="265" spans="1:5" x14ac:dyDescent="0.2">
      <c r="A265" s="116" t="s">
        <v>948</v>
      </c>
      <c r="B265" s="118">
        <v>9000</v>
      </c>
      <c r="C265" s="118">
        <v>28100</v>
      </c>
      <c r="D265" s="119">
        <v>32</v>
      </c>
      <c r="E265" s="119">
        <v>10.9</v>
      </c>
    </row>
    <row r="266" spans="1:5" x14ac:dyDescent="0.2">
      <c r="A266" s="116" t="s">
        <v>1001</v>
      </c>
      <c r="B266" s="118">
        <v>16400</v>
      </c>
      <c r="C266" s="118">
        <v>58300</v>
      </c>
      <c r="D266" s="119">
        <v>28.1</v>
      </c>
      <c r="E266" s="119">
        <v>6.8</v>
      </c>
    </row>
    <row r="267" spans="1:5" x14ac:dyDescent="0.2">
      <c r="A267" s="116" t="s">
        <v>1100</v>
      </c>
      <c r="B267" s="118">
        <v>19700</v>
      </c>
      <c r="C267" s="118">
        <v>56700</v>
      </c>
      <c r="D267" s="119">
        <v>34.700000000000003</v>
      </c>
      <c r="E267" s="119">
        <v>7.7</v>
      </c>
    </row>
    <row r="268" spans="1:5" x14ac:dyDescent="0.2">
      <c r="A268" s="116" t="s">
        <v>1132</v>
      </c>
      <c r="B268" s="118">
        <v>10800</v>
      </c>
      <c r="C268" s="118">
        <v>53500</v>
      </c>
      <c r="D268" s="119">
        <v>20.2</v>
      </c>
      <c r="E268" s="119">
        <v>6.7</v>
      </c>
    </row>
    <row r="269" spans="1:5" x14ac:dyDescent="0.2">
      <c r="A269" s="116" t="s">
        <v>811</v>
      </c>
      <c r="B269" s="118">
        <v>16600</v>
      </c>
      <c r="C269" s="118">
        <v>58700</v>
      </c>
      <c r="D269" s="119">
        <v>28.3</v>
      </c>
      <c r="E269" s="119">
        <v>3.5</v>
      </c>
    </row>
    <row r="270" spans="1:5" x14ac:dyDescent="0.2">
      <c r="A270" s="116" t="s">
        <v>828</v>
      </c>
      <c r="B270" s="118">
        <v>53000</v>
      </c>
      <c r="C270" s="118">
        <v>182200</v>
      </c>
      <c r="D270" s="119">
        <v>29.1</v>
      </c>
      <c r="E270" s="119">
        <v>3.2</v>
      </c>
    </row>
    <row r="271" spans="1:5" x14ac:dyDescent="0.2">
      <c r="A271" s="116" t="s">
        <v>969</v>
      </c>
      <c r="B271" s="118">
        <v>39900</v>
      </c>
      <c r="C271" s="118">
        <v>121600</v>
      </c>
      <c r="D271" s="119">
        <v>32.799999999999997</v>
      </c>
      <c r="E271" s="119">
        <v>3.5</v>
      </c>
    </row>
    <row r="272" spans="1:5" x14ac:dyDescent="0.2">
      <c r="A272" s="116" t="s">
        <v>1017</v>
      </c>
      <c r="B272" s="118">
        <v>22200</v>
      </c>
      <c r="C272" s="118">
        <v>77400</v>
      </c>
      <c r="D272" s="119">
        <v>28.7</v>
      </c>
      <c r="E272" s="119">
        <v>3.4</v>
      </c>
    </row>
    <row r="273" spans="1:5" x14ac:dyDescent="0.2">
      <c r="A273" s="116" t="s">
        <v>1119</v>
      </c>
      <c r="B273" s="118">
        <v>36800</v>
      </c>
      <c r="C273" s="118">
        <v>126400</v>
      </c>
      <c r="D273" s="119">
        <v>29.1</v>
      </c>
      <c r="E273" s="119">
        <v>3.3</v>
      </c>
    </row>
    <row r="274" spans="1:5" x14ac:dyDescent="0.2">
      <c r="A274" s="116" t="s">
        <v>708</v>
      </c>
      <c r="B274" s="118">
        <v>40100</v>
      </c>
      <c r="C274" s="118">
        <v>160300</v>
      </c>
      <c r="D274" s="119">
        <v>25</v>
      </c>
      <c r="E274" s="119">
        <v>3.1</v>
      </c>
    </row>
    <row r="275" spans="1:5" x14ac:dyDescent="0.2">
      <c r="A275" s="116" t="s">
        <v>805</v>
      </c>
      <c r="B275" s="118">
        <v>29100</v>
      </c>
      <c r="C275" s="118">
        <v>110100</v>
      </c>
      <c r="D275" s="119">
        <v>26.5</v>
      </c>
      <c r="E275" s="119">
        <v>3.1</v>
      </c>
    </row>
    <row r="276" spans="1:5" x14ac:dyDescent="0.2">
      <c r="A276" s="116" t="s">
        <v>879</v>
      </c>
      <c r="B276" s="118">
        <v>16400</v>
      </c>
      <c r="C276" s="118">
        <v>67300</v>
      </c>
      <c r="D276" s="119">
        <v>24.4</v>
      </c>
      <c r="E276" s="119">
        <v>3.3</v>
      </c>
    </row>
    <row r="277" spans="1:5" x14ac:dyDescent="0.2">
      <c r="A277" s="116" t="s">
        <v>885</v>
      </c>
      <c r="B277" s="118">
        <v>16500</v>
      </c>
      <c r="C277" s="118">
        <v>74000</v>
      </c>
      <c r="D277" s="119">
        <v>22.3</v>
      </c>
      <c r="E277" s="119">
        <v>3.1</v>
      </c>
    </row>
    <row r="278" spans="1:5" x14ac:dyDescent="0.2">
      <c r="A278" s="116" t="s">
        <v>1135</v>
      </c>
      <c r="B278" s="118">
        <v>32100</v>
      </c>
      <c r="C278" s="118">
        <v>100500</v>
      </c>
      <c r="D278" s="119">
        <v>31.9</v>
      </c>
      <c r="E278" s="119">
        <v>3.5</v>
      </c>
    </row>
    <row r="279" spans="1:5" x14ac:dyDescent="0.2">
      <c r="A279" s="116" t="s">
        <v>661</v>
      </c>
      <c r="B279" s="118">
        <v>6100</v>
      </c>
      <c r="C279" s="118">
        <v>27100</v>
      </c>
      <c r="D279" s="119">
        <v>22.4</v>
      </c>
      <c r="E279" s="119">
        <v>9.1</v>
      </c>
    </row>
    <row r="280" spans="1:5" x14ac:dyDescent="0.2">
      <c r="A280" s="116" t="s">
        <v>757</v>
      </c>
      <c r="B280" s="118">
        <v>13400</v>
      </c>
      <c r="C280" s="118">
        <v>42200</v>
      </c>
      <c r="D280" s="119">
        <v>31.9</v>
      </c>
      <c r="E280" s="119">
        <v>8.4</v>
      </c>
    </row>
    <row r="281" spans="1:5" x14ac:dyDescent="0.2">
      <c r="A281" s="116" t="s">
        <v>765</v>
      </c>
      <c r="B281" s="118">
        <v>16600</v>
      </c>
      <c r="C281" s="118">
        <v>73500</v>
      </c>
      <c r="D281" s="119">
        <v>22.6</v>
      </c>
      <c r="E281" s="119">
        <v>5.6</v>
      </c>
    </row>
    <row r="282" spans="1:5" x14ac:dyDescent="0.2">
      <c r="A282" s="116" t="s">
        <v>944</v>
      </c>
      <c r="B282" s="118">
        <v>9300</v>
      </c>
      <c r="C282" s="118">
        <v>23300</v>
      </c>
      <c r="D282" s="119">
        <v>39.799999999999997</v>
      </c>
      <c r="E282" s="119">
        <v>11</v>
      </c>
    </row>
    <row r="283" spans="1:5" x14ac:dyDescent="0.2">
      <c r="A283" s="116" t="s">
        <v>958</v>
      </c>
      <c r="B283" s="118">
        <v>6800</v>
      </c>
      <c r="C283" s="118">
        <v>26800</v>
      </c>
      <c r="D283" s="119">
        <v>25.4</v>
      </c>
      <c r="E283" s="119">
        <v>10.4</v>
      </c>
    </row>
    <row r="284" spans="1:5" x14ac:dyDescent="0.2">
      <c r="A284" s="116" t="s">
        <v>963</v>
      </c>
      <c r="B284" s="118">
        <v>11200</v>
      </c>
      <c r="C284" s="118">
        <v>46100</v>
      </c>
      <c r="D284" s="119">
        <v>24.3</v>
      </c>
      <c r="E284" s="119">
        <v>7.6</v>
      </c>
    </row>
    <row r="285" spans="1:5" x14ac:dyDescent="0.2">
      <c r="A285" s="116" t="s">
        <v>970</v>
      </c>
      <c r="B285" s="118">
        <v>9200</v>
      </c>
      <c r="C285" s="118">
        <v>41900</v>
      </c>
      <c r="D285" s="119">
        <v>21.9</v>
      </c>
      <c r="E285" s="119">
        <v>7</v>
      </c>
    </row>
    <row r="286" spans="1:5" x14ac:dyDescent="0.2">
      <c r="A286" s="116" t="s">
        <v>563</v>
      </c>
      <c r="B286" s="118">
        <v>24800</v>
      </c>
      <c r="C286" s="118">
        <v>94900</v>
      </c>
      <c r="D286" s="119">
        <v>26.1</v>
      </c>
      <c r="E286" s="119">
        <v>3.2</v>
      </c>
    </row>
    <row r="287" spans="1:5" x14ac:dyDescent="0.2">
      <c r="A287" s="116" t="s">
        <v>679</v>
      </c>
      <c r="B287" s="118">
        <v>32800</v>
      </c>
      <c r="C287" s="118">
        <v>124700</v>
      </c>
      <c r="D287" s="119">
        <v>26.3</v>
      </c>
      <c r="E287" s="119">
        <v>3.2</v>
      </c>
    </row>
    <row r="288" spans="1:5" x14ac:dyDescent="0.2">
      <c r="A288" s="116" t="s">
        <v>951</v>
      </c>
      <c r="B288" s="118">
        <v>29800</v>
      </c>
      <c r="C288" s="118">
        <v>109800</v>
      </c>
      <c r="D288" s="119">
        <v>27.2</v>
      </c>
      <c r="E288" s="119">
        <v>3.1</v>
      </c>
    </row>
    <row r="289" spans="1:5" x14ac:dyDescent="0.2">
      <c r="A289" s="116" t="s">
        <v>973</v>
      </c>
      <c r="B289" s="118">
        <v>77400</v>
      </c>
      <c r="C289" s="118">
        <v>250200</v>
      </c>
      <c r="D289" s="119">
        <v>30.9</v>
      </c>
      <c r="E289" s="119">
        <v>3.4</v>
      </c>
    </row>
    <row r="290" spans="1:5" x14ac:dyDescent="0.2">
      <c r="A290" s="116" t="s">
        <v>592</v>
      </c>
      <c r="B290" s="118">
        <v>43800</v>
      </c>
      <c r="C290" s="118">
        <v>201400</v>
      </c>
      <c r="D290" s="119">
        <v>21.7</v>
      </c>
      <c r="E290" s="119">
        <v>3.2</v>
      </c>
    </row>
    <row r="291" spans="1:5" x14ac:dyDescent="0.2">
      <c r="A291" s="116" t="s">
        <v>617</v>
      </c>
      <c r="B291" s="118">
        <v>19000</v>
      </c>
      <c r="C291" s="118">
        <v>91300</v>
      </c>
      <c r="D291" s="119">
        <v>20.8</v>
      </c>
      <c r="E291" s="119">
        <v>3</v>
      </c>
    </row>
    <row r="292" spans="1:5" x14ac:dyDescent="0.2">
      <c r="A292" s="116" t="s">
        <v>809</v>
      </c>
      <c r="B292" s="118">
        <v>49000</v>
      </c>
      <c r="C292" s="118">
        <v>187300</v>
      </c>
      <c r="D292" s="119">
        <v>26.2</v>
      </c>
      <c r="E292" s="119">
        <v>3.3</v>
      </c>
    </row>
    <row r="293" spans="1:5" x14ac:dyDescent="0.2">
      <c r="A293" s="116" t="s">
        <v>817</v>
      </c>
      <c r="B293" s="118">
        <v>102600</v>
      </c>
      <c r="C293" s="118">
        <v>381000</v>
      </c>
      <c r="D293" s="119">
        <v>26.9</v>
      </c>
      <c r="E293" s="119">
        <v>2.8</v>
      </c>
    </row>
    <row r="294" spans="1:5" x14ac:dyDescent="0.2">
      <c r="A294" s="116" t="s">
        <v>1076</v>
      </c>
      <c r="B294" s="118">
        <v>30400</v>
      </c>
      <c r="C294" s="118">
        <v>143700</v>
      </c>
      <c r="D294" s="119">
        <v>21.2</v>
      </c>
      <c r="E294" s="119">
        <v>3</v>
      </c>
    </row>
    <row r="295" spans="1:5" x14ac:dyDescent="0.2">
      <c r="A295" s="116" t="s">
        <v>674</v>
      </c>
      <c r="B295" s="118">
        <v>29900</v>
      </c>
      <c r="C295" s="118">
        <v>110500</v>
      </c>
      <c r="D295" s="119">
        <v>27.1</v>
      </c>
      <c r="E295" s="119">
        <v>3.2</v>
      </c>
    </row>
    <row r="296" spans="1:5" x14ac:dyDescent="0.2">
      <c r="A296" s="116" t="s">
        <v>819</v>
      </c>
      <c r="B296" s="118">
        <v>29000</v>
      </c>
      <c r="C296" s="118">
        <v>128200</v>
      </c>
      <c r="D296" s="119">
        <v>22.6</v>
      </c>
      <c r="E296" s="119">
        <v>3</v>
      </c>
    </row>
    <row r="297" spans="1:5" x14ac:dyDescent="0.2">
      <c r="A297" s="116" t="s">
        <v>902</v>
      </c>
      <c r="B297" s="118">
        <v>32900</v>
      </c>
      <c r="C297" s="118">
        <v>117600</v>
      </c>
      <c r="D297" s="119">
        <v>28</v>
      </c>
      <c r="E297" s="119">
        <v>3.5</v>
      </c>
    </row>
    <row r="298" spans="1:5" x14ac:dyDescent="0.2">
      <c r="A298" s="116" t="s">
        <v>957</v>
      </c>
      <c r="B298" s="118">
        <v>3800</v>
      </c>
      <c r="C298" s="118">
        <v>17200</v>
      </c>
      <c r="D298" s="119">
        <v>22.2</v>
      </c>
      <c r="E298" s="119">
        <v>5</v>
      </c>
    </row>
    <row r="299" spans="1:5" x14ac:dyDescent="0.2">
      <c r="A299" s="116" t="s">
        <v>546</v>
      </c>
      <c r="B299" s="118">
        <v>11600</v>
      </c>
      <c r="C299" s="118">
        <v>61000</v>
      </c>
      <c r="D299" s="119">
        <v>19.100000000000001</v>
      </c>
      <c r="E299" s="119">
        <v>6.6</v>
      </c>
    </row>
    <row r="300" spans="1:5" x14ac:dyDescent="0.2">
      <c r="A300" s="116" t="s">
        <v>583</v>
      </c>
      <c r="B300" s="118">
        <v>9300</v>
      </c>
      <c r="C300" s="118">
        <v>33400</v>
      </c>
      <c r="D300" s="119">
        <v>28</v>
      </c>
      <c r="E300" s="119">
        <v>9.1</v>
      </c>
    </row>
    <row r="301" spans="1:5" x14ac:dyDescent="0.2">
      <c r="A301" s="116" t="s">
        <v>640</v>
      </c>
      <c r="B301" s="118">
        <v>10800</v>
      </c>
      <c r="C301" s="118">
        <v>45500</v>
      </c>
      <c r="D301" s="119">
        <v>23.7</v>
      </c>
      <c r="E301" s="119">
        <v>7.7</v>
      </c>
    </row>
    <row r="302" spans="1:5" x14ac:dyDescent="0.2">
      <c r="A302" s="116" t="s">
        <v>676</v>
      </c>
      <c r="B302" s="118">
        <v>6600</v>
      </c>
      <c r="C302" s="118">
        <v>32200</v>
      </c>
      <c r="D302" s="119">
        <v>20.5</v>
      </c>
      <c r="E302" s="119">
        <v>9</v>
      </c>
    </row>
    <row r="303" spans="1:5" x14ac:dyDescent="0.2">
      <c r="A303" s="116" t="s">
        <v>723</v>
      </c>
      <c r="B303" s="118">
        <v>9900</v>
      </c>
      <c r="C303" s="118">
        <v>52400</v>
      </c>
      <c r="D303" s="119">
        <v>18.899999999999999</v>
      </c>
      <c r="E303" s="119">
        <v>7.1</v>
      </c>
    </row>
    <row r="304" spans="1:5" x14ac:dyDescent="0.2">
      <c r="A304" s="116" t="s">
        <v>779</v>
      </c>
      <c r="B304" s="118">
        <v>10200</v>
      </c>
      <c r="C304" s="118">
        <v>44700</v>
      </c>
      <c r="D304" s="119">
        <v>22.7</v>
      </c>
      <c r="E304" s="119">
        <v>6.9</v>
      </c>
    </row>
    <row r="305" spans="1:5" x14ac:dyDescent="0.2">
      <c r="A305" s="116" t="s">
        <v>877</v>
      </c>
      <c r="B305" s="118">
        <v>13500</v>
      </c>
      <c r="C305" s="118">
        <v>41200</v>
      </c>
      <c r="D305" s="119">
        <v>32.9</v>
      </c>
      <c r="E305" s="119">
        <v>8.4</v>
      </c>
    </row>
    <row r="306" spans="1:5" x14ac:dyDescent="0.2">
      <c r="A306" s="116" t="s">
        <v>988</v>
      </c>
      <c r="B306" s="118">
        <v>11400</v>
      </c>
      <c r="C306" s="118">
        <v>52100</v>
      </c>
      <c r="D306" s="119">
        <v>22</v>
      </c>
      <c r="E306" s="119">
        <v>7.1</v>
      </c>
    </row>
    <row r="307" spans="1:5" x14ac:dyDescent="0.2">
      <c r="A307" s="116" t="s">
        <v>576</v>
      </c>
      <c r="B307" s="118">
        <v>9900</v>
      </c>
      <c r="C307" s="118">
        <v>49300</v>
      </c>
      <c r="D307" s="119">
        <v>20.100000000000001</v>
      </c>
      <c r="E307" s="119">
        <v>7</v>
      </c>
    </row>
    <row r="308" spans="1:5" x14ac:dyDescent="0.2">
      <c r="A308" s="116" t="s">
        <v>634</v>
      </c>
      <c r="B308" s="118">
        <v>23200</v>
      </c>
      <c r="C308" s="118">
        <v>79400</v>
      </c>
      <c r="D308" s="119">
        <v>29.2</v>
      </c>
      <c r="E308" s="119">
        <v>5.8</v>
      </c>
    </row>
    <row r="309" spans="1:5" x14ac:dyDescent="0.2">
      <c r="A309" s="116" t="s">
        <v>761</v>
      </c>
      <c r="B309" s="118">
        <v>6900</v>
      </c>
      <c r="C309" s="118">
        <v>39800</v>
      </c>
      <c r="D309" s="119">
        <v>17.3</v>
      </c>
      <c r="E309" s="119">
        <v>6.9</v>
      </c>
    </row>
    <row r="310" spans="1:5" x14ac:dyDescent="0.2">
      <c r="A310" s="116" t="s">
        <v>784</v>
      </c>
      <c r="B310" s="118">
        <v>12000</v>
      </c>
      <c r="C310" s="118">
        <v>47000</v>
      </c>
      <c r="D310" s="119">
        <v>25.6</v>
      </c>
      <c r="E310" s="119">
        <v>8</v>
      </c>
    </row>
    <row r="311" spans="1:5" x14ac:dyDescent="0.2">
      <c r="A311" s="116" t="s">
        <v>840</v>
      </c>
      <c r="B311" s="118">
        <v>4300</v>
      </c>
      <c r="C311" s="118">
        <v>23600</v>
      </c>
      <c r="D311" s="119">
        <v>18.3</v>
      </c>
      <c r="E311" s="119">
        <v>8.6</v>
      </c>
    </row>
    <row r="312" spans="1:5" x14ac:dyDescent="0.2">
      <c r="A312" s="116" t="s">
        <v>893</v>
      </c>
      <c r="B312" s="118">
        <v>8700</v>
      </c>
      <c r="C312" s="118">
        <v>47100</v>
      </c>
      <c r="D312" s="119">
        <v>18.399999999999999</v>
      </c>
      <c r="E312" s="119">
        <v>6.3</v>
      </c>
    </row>
    <row r="313" spans="1:5" x14ac:dyDescent="0.2">
      <c r="A313" s="116" t="s">
        <v>905</v>
      </c>
      <c r="B313" s="118">
        <v>6300</v>
      </c>
      <c r="C313" s="118">
        <v>26800</v>
      </c>
      <c r="D313" s="119">
        <v>23.5</v>
      </c>
      <c r="E313" s="119">
        <v>9.9</v>
      </c>
    </row>
    <row r="314" spans="1:5" x14ac:dyDescent="0.2">
      <c r="A314" s="116" t="s">
        <v>586</v>
      </c>
      <c r="B314" s="118">
        <v>5500</v>
      </c>
      <c r="C314" s="118">
        <v>24800</v>
      </c>
      <c r="D314" s="119">
        <v>22.3</v>
      </c>
      <c r="E314" s="119">
        <v>9.4</v>
      </c>
    </row>
    <row r="315" spans="1:5" x14ac:dyDescent="0.2">
      <c r="A315" s="116" t="s">
        <v>700</v>
      </c>
      <c r="B315" s="118">
        <v>18900</v>
      </c>
      <c r="C315" s="118">
        <v>63500</v>
      </c>
      <c r="D315" s="119">
        <v>29.7</v>
      </c>
      <c r="E315" s="119">
        <v>7.1</v>
      </c>
    </row>
    <row r="316" spans="1:5" x14ac:dyDescent="0.2">
      <c r="A316" s="116" t="s">
        <v>825</v>
      </c>
      <c r="B316" s="118">
        <v>13800</v>
      </c>
      <c r="C316" s="118">
        <v>49700</v>
      </c>
      <c r="D316" s="119">
        <v>27.9</v>
      </c>
      <c r="E316" s="119">
        <v>7.9</v>
      </c>
    </row>
    <row r="317" spans="1:5" x14ac:dyDescent="0.2">
      <c r="A317" s="116" t="s">
        <v>881</v>
      </c>
      <c r="B317" s="118">
        <v>12300</v>
      </c>
      <c r="C317" s="118">
        <v>49200</v>
      </c>
      <c r="D317" s="119">
        <v>25</v>
      </c>
      <c r="E317" s="119">
        <v>6.9</v>
      </c>
    </row>
    <row r="318" spans="1:5" x14ac:dyDescent="0.2">
      <c r="A318" s="116" t="s">
        <v>993</v>
      </c>
      <c r="B318" s="118">
        <v>8000</v>
      </c>
      <c r="C318" s="118">
        <v>41100</v>
      </c>
      <c r="D318" s="119">
        <v>19.600000000000001</v>
      </c>
      <c r="E318" s="119">
        <v>7.3</v>
      </c>
    </row>
    <row r="319" spans="1:5" x14ac:dyDescent="0.2">
      <c r="A319" s="116" t="s">
        <v>994</v>
      </c>
      <c r="B319" s="118">
        <v>11500</v>
      </c>
      <c r="C319" s="118">
        <v>63400</v>
      </c>
      <c r="D319" s="119">
        <v>18.2</v>
      </c>
      <c r="E319" s="119">
        <v>5.5</v>
      </c>
    </row>
    <row r="320" spans="1:5" x14ac:dyDescent="0.2">
      <c r="A320" s="116" t="s">
        <v>1101</v>
      </c>
      <c r="B320" s="118">
        <v>10400</v>
      </c>
      <c r="C320" s="118">
        <v>37500</v>
      </c>
      <c r="D320" s="119">
        <v>27.6</v>
      </c>
      <c r="E320" s="119">
        <v>8</v>
      </c>
    </row>
    <row r="321" spans="1:5" x14ac:dyDescent="0.2">
      <c r="A321" s="116" t="s">
        <v>653</v>
      </c>
      <c r="B321" s="118">
        <v>3800</v>
      </c>
      <c r="C321" s="118">
        <v>28300</v>
      </c>
      <c r="D321" s="119">
        <v>13.5</v>
      </c>
      <c r="E321" s="119">
        <v>7</v>
      </c>
    </row>
    <row r="322" spans="1:5" x14ac:dyDescent="0.2">
      <c r="A322" s="116" t="s">
        <v>670</v>
      </c>
      <c r="B322" s="118">
        <v>6600</v>
      </c>
      <c r="C322" s="118">
        <v>36800</v>
      </c>
      <c r="D322" s="119">
        <v>17.899999999999999</v>
      </c>
      <c r="E322" s="119">
        <v>7.4</v>
      </c>
    </row>
    <row r="323" spans="1:5" x14ac:dyDescent="0.2">
      <c r="A323" s="116" t="s">
        <v>704</v>
      </c>
      <c r="B323" s="118">
        <v>5700</v>
      </c>
      <c r="C323" s="118">
        <v>43800</v>
      </c>
      <c r="D323" s="119">
        <v>12.9</v>
      </c>
      <c r="E323" s="119">
        <v>5.8</v>
      </c>
    </row>
    <row r="324" spans="1:5" x14ac:dyDescent="0.2">
      <c r="A324" s="116" t="s">
        <v>802</v>
      </c>
      <c r="B324" s="118">
        <v>12800</v>
      </c>
      <c r="C324" s="118">
        <v>45600</v>
      </c>
      <c r="D324" s="119">
        <v>28.1</v>
      </c>
      <c r="E324" s="119">
        <v>8.6</v>
      </c>
    </row>
    <row r="325" spans="1:5" x14ac:dyDescent="0.2">
      <c r="A325" s="116" t="s">
        <v>895</v>
      </c>
      <c r="B325" s="118">
        <v>24600</v>
      </c>
      <c r="C325" s="118">
        <v>110400</v>
      </c>
      <c r="D325" s="119">
        <v>22.3</v>
      </c>
      <c r="E325" s="119">
        <v>4.5999999999999996</v>
      </c>
    </row>
    <row r="326" spans="1:5" x14ac:dyDescent="0.2">
      <c r="A326" s="116" t="s">
        <v>999</v>
      </c>
      <c r="B326" s="118">
        <v>7900</v>
      </c>
      <c r="C326" s="118">
        <v>45200</v>
      </c>
      <c r="D326" s="119">
        <v>17.5</v>
      </c>
      <c r="E326" s="119">
        <v>6.2</v>
      </c>
    </row>
    <row r="327" spans="1:5" x14ac:dyDescent="0.2">
      <c r="A327" s="116" t="s">
        <v>1092</v>
      </c>
      <c r="B327" s="118">
        <v>6900</v>
      </c>
      <c r="C327" s="118">
        <v>38700</v>
      </c>
      <c r="D327" s="119">
        <v>17.8</v>
      </c>
      <c r="E327" s="119">
        <v>6.8</v>
      </c>
    </row>
    <row r="328" spans="1:5" x14ac:dyDescent="0.2">
      <c r="A328" s="116" t="s">
        <v>554</v>
      </c>
      <c r="B328" s="118">
        <v>13600</v>
      </c>
      <c r="C328" s="118">
        <v>49700</v>
      </c>
      <c r="D328" s="119">
        <v>27.5</v>
      </c>
      <c r="E328" s="119">
        <v>7.4</v>
      </c>
    </row>
    <row r="329" spans="1:5" x14ac:dyDescent="0.2">
      <c r="A329" s="116" t="s">
        <v>567</v>
      </c>
      <c r="B329" s="118">
        <v>11700</v>
      </c>
      <c r="C329" s="118">
        <v>51700</v>
      </c>
      <c r="D329" s="119">
        <v>22.6</v>
      </c>
      <c r="E329" s="119">
        <v>7.2</v>
      </c>
    </row>
    <row r="330" spans="1:5" x14ac:dyDescent="0.2">
      <c r="A330" s="116" t="s">
        <v>609</v>
      </c>
      <c r="B330" s="118">
        <v>15200</v>
      </c>
      <c r="C330" s="118">
        <v>56800</v>
      </c>
      <c r="D330" s="119">
        <v>26.8</v>
      </c>
      <c r="E330" s="119">
        <v>7.4</v>
      </c>
    </row>
    <row r="331" spans="1:5" x14ac:dyDescent="0.2">
      <c r="A331" s="116" t="s">
        <v>739</v>
      </c>
      <c r="B331" s="118">
        <v>21000</v>
      </c>
      <c r="C331" s="118">
        <v>56400</v>
      </c>
      <c r="D331" s="119">
        <v>37.200000000000003</v>
      </c>
      <c r="E331" s="119">
        <v>8.1999999999999993</v>
      </c>
    </row>
    <row r="332" spans="1:5" x14ac:dyDescent="0.2">
      <c r="A332" s="116" t="s">
        <v>837</v>
      </c>
      <c r="B332" s="118">
        <v>10200</v>
      </c>
      <c r="C332" s="118">
        <v>42200</v>
      </c>
      <c r="D332" s="119">
        <v>24.1</v>
      </c>
      <c r="E332" s="119">
        <v>8.3000000000000007</v>
      </c>
    </row>
    <row r="333" spans="1:5" x14ac:dyDescent="0.2">
      <c r="A333" s="116" t="s">
        <v>863</v>
      </c>
      <c r="B333" s="118">
        <v>11500</v>
      </c>
      <c r="C333" s="118">
        <v>50800</v>
      </c>
      <c r="D333" s="119">
        <v>22.6</v>
      </c>
      <c r="E333" s="119">
        <v>6.6</v>
      </c>
    </row>
    <row r="334" spans="1:5" x14ac:dyDescent="0.2">
      <c r="A334" s="116" t="s">
        <v>954</v>
      </c>
      <c r="B334" s="118">
        <v>15600</v>
      </c>
      <c r="C334" s="118">
        <v>56500</v>
      </c>
      <c r="D334" s="119">
        <v>27.6</v>
      </c>
      <c r="E334" s="119">
        <v>6.9</v>
      </c>
    </row>
    <row r="335" spans="1:5" x14ac:dyDescent="0.2">
      <c r="A335" s="116" t="s">
        <v>776</v>
      </c>
      <c r="B335" s="118">
        <v>16600</v>
      </c>
      <c r="C335" s="118">
        <v>80100</v>
      </c>
      <c r="D335" s="119">
        <v>20.8</v>
      </c>
      <c r="E335" s="119">
        <v>3</v>
      </c>
    </row>
    <row r="336" spans="1:5" x14ac:dyDescent="0.2">
      <c r="A336" s="116" t="s">
        <v>978</v>
      </c>
      <c r="B336" s="118">
        <v>35800</v>
      </c>
      <c r="C336" s="118">
        <v>137600</v>
      </c>
      <c r="D336" s="119">
        <v>26</v>
      </c>
      <c r="E336" s="119">
        <v>3.1</v>
      </c>
    </row>
    <row r="337" spans="1:5" x14ac:dyDescent="0.2">
      <c r="A337" s="116" t="s">
        <v>1029</v>
      </c>
      <c r="B337" s="118">
        <v>23800</v>
      </c>
      <c r="C337" s="118">
        <v>101100</v>
      </c>
      <c r="D337" s="119">
        <v>23.5</v>
      </c>
      <c r="E337" s="119">
        <v>3.1</v>
      </c>
    </row>
    <row r="338" spans="1:5" x14ac:dyDescent="0.2">
      <c r="A338" s="116" t="s">
        <v>1052</v>
      </c>
      <c r="B338" s="118">
        <v>16700</v>
      </c>
      <c r="C338" s="118">
        <v>71500</v>
      </c>
      <c r="D338" s="119">
        <v>23.4</v>
      </c>
      <c r="E338" s="119">
        <v>3.1</v>
      </c>
    </row>
    <row r="339" spans="1:5" x14ac:dyDescent="0.2">
      <c r="A339" s="116" t="s">
        <v>622</v>
      </c>
      <c r="B339" s="118">
        <v>9500</v>
      </c>
      <c r="C339" s="118">
        <v>48000</v>
      </c>
      <c r="D339" s="119">
        <v>19.8</v>
      </c>
      <c r="E339" s="119">
        <v>6.3</v>
      </c>
    </row>
    <row r="340" spans="1:5" x14ac:dyDescent="0.2">
      <c r="A340" s="116" t="s">
        <v>709</v>
      </c>
      <c r="B340" s="118">
        <v>7800</v>
      </c>
      <c r="C340" s="118">
        <v>53700</v>
      </c>
      <c r="D340" s="119">
        <v>14.6</v>
      </c>
      <c r="E340" s="119">
        <v>5.2</v>
      </c>
    </row>
    <row r="341" spans="1:5" x14ac:dyDescent="0.2">
      <c r="A341" s="116" t="s">
        <v>824</v>
      </c>
      <c r="B341" s="118">
        <v>9600</v>
      </c>
      <c r="C341" s="118">
        <v>49600</v>
      </c>
      <c r="D341" s="119">
        <v>19.399999999999999</v>
      </c>
      <c r="E341" s="119">
        <v>6.7</v>
      </c>
    </row>
    <row r="342" spans="1:5" x14ac:dyDescent="0.2">
      <c r="A342" s="116" t="s">
        <v>866</v>
      </c>
      <c r="B342" s="118">
        <v>14000</v>
      </c>
      <c r="C342" s="118">
        <v>55100</v>
      </c>
      <c r="D342" s="119">
        <v>25.5</v>
      </c>
      <c r="E342" s="119">
        <v>7.4</v>
      </c>
    </row>
    <row r="343" spans="1:5" x14ac:dyDescent="0.2">
      <c r="A343" s="116" t="s">
        <v>1003</v>
      </c>
      <c r="B343" s="118">
        <v>11800</v>
      </c>
      <c r="C343" s="118">
        <v>47600</v>
      </c>
      <c r="D343" s="119">
        <v>24.8</v>
      </c>
      <c r="E343" s="119">
        <v>7.2</v>
      </c>
    </row>
    <row r="344" spans="1:5" x14ac:dyDescent="0.2">
      <c r="A344" s="116" t="s">
        <v>1018</v>
      </c>
      <c r="B344" s="118">
        <v>14300</v>
      </c>
      <c r="C344" s="118">
        <v>58800</v>
      </c>
      <c r="D344" s="119">
        <v>24.3</v>
      </c>
      <c r="E344" s="119">
        <v>6.4</v>
      </c>
    </row>
    <row r="345" spans="1:5" x14ac:dyDescent="0.2">
      <c r="A345" s="116" t="s">
        <v>1020</v>
      </c>
      <c r="B345" s="118">
        <v>9600</v>
      </c>
      <c r="C345" s="118">
        <v>47400</v>
      </c>
      <c r="D345" s="119">
        <v>20.2</v>
      </c>
      <c r="E345" s="119">
        <v>6.9</v>
      </c>
    </row>
    <row r="346" spans="1:5" x14ac:dyDescent="0.2">
      <c r="A346" s="116" t="s">
        <v>1047</v>
      </c>
      <c r="B346" s="118">
        <v>3700</v>
      </c>
      <c r="C346" s="118">
        <v>28000</v>
      </c>
      <c r="D346" s="119">
        <v>13.3</v>
      </c>
      <c r="E346" s="117" t="s">
        <v>461</v>
      </c>
    </row>
    <row r="347" spans="1:5" x14ac:dyDescent="0.2">
      <c r="A347" s="116" t="s">
        <v>891</v>
      </c>
      <c r="B347" s="118">
        <v>4200</v>
      </c>
      <c r="C347" s="118">
        <v>29800</v>
      </c>
      <c r="D347" s="119">
        <v>14.3</v>
      </c>
      <c r="E347" s="119">
        <v>8</v>
      </c>
    </row>
    <row r="348" spans="1:5" x14ac:dyDescent="0.2">
      <c r="A348" s="116" t="s">
        <v>904</v>
      </c>
      <c r="B348" s="118">
        <v>13600</v>
      </c>
      <c r="C348" s="118">
        <v>55400</v>
      </c>
      <c r="D348" s="119">
        <v>24.6</v>
      </c>
      <c r="E348" s="119">
        <v>6.8</v>
      </c>
    </row>
    <row r="349" spans="1:5" x14ac:dyDescent="0.2">
      <c r="A349" s="116" t="s">
        <v>952</v>
      </c>
      <c r="B349" s="118">
        <v>12600</v>
      </c>
      <c r="C349" s="118">
        <v>41700</v>
      </c>
      <c r="D349" s="119">
        <v>30.2</v>
      </c>
      <c r="E349" s="119">
        <v>8.4</v>
      </c>
    </row>
    <row r="350" spans="1:5" x14ac:dyDescent="0.2">
      <c r="A350" s="116" t="s">
        <v>1030</v>
      </c>
      <c r="B350" s="118">
        <v>9100</v>
      </c>
      <c r="C350" s="118">
        <v>56700</v>
      </c>
      <c r="D350" s="119">
        <v>16.100000000000001</v>
      </c>
      <c r="E350" s="119">
        <v>5.3</v>
      </c>
    </row>
    <row r="351" spans="1:5" x14ac:dyDescent="0.2">
      <c r="A351" s="116" t="s">
        <v>1086</v>
      </c>
      <c r="B351" s="118">
        <v>18800</v>
      </c>
      <c r="C351" s="118">
        <v>70900</v>
      </c>
      <c r="D351" s="119">
        <v>26.5</v>
      </c>
      <c r="E351" s="119">
        <v>6.2</v>
      </c>
    </row>
    <row r="352" spans="1:5" x14ac:dyDescent="0.2">
      <c r="A352" s="116" t="s">
        <v>575</v>
      </c>
      <c r="B352" s="118">
        <v>113800</v>
      </c>
      <c r="C352" s="118">
        <v>400300</v>
      </c>
      <c r="D352" s="119">
        <v>28.4</v>
      </c>
      <c r="E352" s="119">
        <v>2.8</v>
      </c>
    </row>
    <row r="353" spans="1:5" x14ac:dyDescent="0.2">
      <c r="A353" s="116" t="s">
        <v>660</v>
      </c>
      <c r="B353" s="118">
        <v>41700</v>
      </c>
      <c r="C353" s="118">
        <v>139400</v>
      </c>
      <c r="D353" s="119">
        <v>29.9</v>
      </c>
      <c r="E353" s="119">
        <v>3.2</v>
      </c>
    </row>
    <row r="354" spans="1:5" x14ac:dyDescent="0.2">
      <c r="A354" s="116" t="s">
        <v>683</v>
      </c>
      <c r="B354" s="118">
        <v>35300</v>
      </c>
      <c r="C354" s="118">
        <v>130800</v>
      </c>
      <c r="D354" s="119">
        <v>27</v>
      </c>
      <c r="E354" s="119">
        <v>3.4</v>
      </c>
    </row>
    <row r="355" spans="1:5" x14ac:dyDescent="0.2">
      <c r="A355" s="116" t="s">
        <v>962</v>
      </c>
      <c r="B355" s="118">
        <v>30800</v>
      </c>
      <c r="C355" s="118">
        <v>114500</v>
      </c>
      <c r="D355" s="119">
        <v>26.9</v>
      </c>
      <c r="E355" s="119">
        <v>3.1</v>
      </c>
    </row>
    <row r="356" spans="1:5" x14ac:dyDescent="0.2">
      <c r="A356" s="116" t="s">
        <v>982</v>
      </c>
      <c r="B356" s="118">
        <v>23500</v>
      </c>
      <c r="C356" s="118">
        <v>90800</v>
      </c>
      <c r="D356" s="119">
        <v>25.9</v>
      </c>
      <c r="E356" s="119">
        <v>3.2</v>
      </c>
    </row>
    <row r="357" spans="1:5" x14ac:dyDescent="0.2">
      <c r="A357" s="116" t="s">
        <v>1079</v>
      </c>
      <c r="B357" s="118">
        <v>23700</v>
      </c>
      <c r="C357" s="118">
        <v>104900</v>
      </c>
      <c r="D357" s="119">
        <v>22.6</v>
      </c>
      <c r="E357" s="119">
        <v>3.2</v>
      </c>
    </row>
    <row r="358" spans="1:5" x14ac:dyDescent="0.2">
      <c r="A358" s="116" t="s">
        <v>1124</v>
      </c>
      <c r="B358" s="118">
        <v>23400</v>
      </c>
      <c r="C358" s="118">
        <v>91100</v>
      </c>
      <c r="D358" s="119">
        <v>25.7</v>
      </c>
      <c r="E358" s="119">
        <v>3.3</v>
      </c>
    </row>
    <row r="359" spans="1:5" x14ac:dyDescent="0.2">
      <c r="A359" s="116" t="s">
        <v>607</v>
      </c>
      <c r="B359" s="118">
        <v>8700</v>
      </c>
      <c r="C359" s="118">
        <v>42900</v>
      </c>
      <c r="D359" s="119">
        <v>20.3</v>
      </c>
      <c r="E359" s="119">
        <v>7.1</v>
      </c>
    </row>
    <row r="360" spans="1:5" x14ac:dyDescent="0.2">
      <c r="A360" s="116" t="s">
        <v>834</v>
      </c>
      <c r="B360" s="118">
        <v>7100</v>
      </c>
      <c r="C360" s="118">
        <v>33500</v>
      </c>
      <c r="D360" s="119">
        <v>21.3</v>
      </c>
      <c r="E360" s="119">
        <v>8.4</v>
      </c>
    </row>
    <row r="361" spans="1:5" x14ac:dyDescent="0.2">
      <c r="A361" s="116" t="s">
        <v>935</v>
      </c>
      <c r="B361" s="118">
        <v>11700</v>
      </c>
      <c r="C361" s="118">
        <v>38600</v>
      </c>
      <c r="D361" s="119">
        <v>30.4</v>
      </c>
      <c r="E361" s="119">
        <v>8.8000000000000007</v>
      </c>
    </row>
    <row r="362" spans="1:5" x14ac:dyDescent="0.2">
      <c r="A362" s="116" t="s">
        <v>1125</v>
      </c>
      <c r="B362" s="118">
        <v>13100</v>
      </c>
      <c r="C362" s="118">
        <v>43800</v>
      </c>
      <c r="D362" s="119">
        <v>29.9</v>
      </c>
      <c r="E362" s="119">
        <v>8.8000000000000007</v>
      </c>
    </row>
    <row r="363" spans="1:5" x14ac:dyDescent="0.2">
      <c r="A363" s="116" t="s">
        <v>1130</v>
      </c>
      <c r="B363" s="118">
        <v>10900</v>
      </c>
      <c r="C363" s="118">
        <v>59400</v>
      </c>
      <c r="D363" s="119">
        <v>18.399999999999999</v>
      </c>
      <c r="E363" s="119">
        <v>5.8</v>
      </c>
    </row>
    <row r="364" spans="1:5" x14ac:dyDescent="0.2">
      <c r="A364" s="116" t="s">
        <v>1133</v>
      </c>
      <c r="B364" s="118">
        <v>10200</v>
      </c>
      <c r="C364" s="118">
        <v>44400</v>
      </c>
      <c r="D364" s="119">
        <v>23</v>
      </c>
      <c r="E364" s="119">
        <v>7.9</v>
      </c>
    </row>
    <row r="365" spans="1:5" x14ac:dyDescent="0.2">
      <c r="A365" s="116" t="s">
        <v>571</v>
      </c>
      <c r="B365" s="118">
        <v>20600</v>
      </c>
      <c r="C365" s="118">
        <v>78300</v>
      </c>
      <c r="D365" s="119">
        <v>26.3</v>
      </c>
      <c r="E365" s="119">
        <v>5</v>
      </c>
    </row>
    <row r="366" spans="1:5" x14ac:dyDescent="0.2">
      <c r="A366" s="116" t="s">
        <v>631</v>
      </c>
      <c r="B366" s="118">
        <v>31100</v>
      </c>
      <c r="C366" s="118">
        <v>129300</v>
      </c>
      <c r="D366" s="119">
        <v>24.1</v>
      </c>
      <c r="E366" s="119">
        <v>3.7</v>
      </c>
    </row>
    <row r="367" spans="1:5" x14ac:dyDescent="0.2">
      <c r="A367" s="116" t="s">
        <v>831</v>
      </c>
      <c r="B367" s="118">
        <v>18200</v>
      </c>
      <c r="C367" s="118">
        <v>87100</v>
      </c>
      <c r="D367" s="119">
        <v>20.9</v>
      </c>
      <c r="E367" s="119">
        <v>3.2</v>
      </c>
    </row>
    <row r="368" spans="1:5" x14ac:dyDescent="0.2">
      <c r="A368" s="116" t="s">
        <v>918</v>
      </c>
      <c r="B368" s="118">
        <v>17000</v>
      </c>
      <c r="C368" s="118">
        <v>77600</v>
      </c>
      <c r="D368" s="119">
        <v>22</v>
      </c>
      <c r="E368" s="119">
        <v>3.1</v>
      </c>
    </row>
    <row r="369" spans="1:5" x14ac:dyDescent="0.2">
      <c r="A369" s="116" t="s">
        <v>1010</v>
      </c>
      <c r="B369" s="118">
        <v>18700</v>
      </c>
      <c r="C369" s="118">
        <v>73100</v>
      </c>
      <c r="D369" s="119">
        <v>25.6</v>
      </c>
      <c r="E369" s="119">
        <v>3.2</v>
      </c>
    </row>
    <row r="370" spans="1:5" x14ac:dyDescent="0.2">
      <c r="A370" s="116" t="s">
        <v>1061</v>
      </c>
      <c r="B370" s="118">
        <v>15700</v>
      </c>
      <c r="C370" s="118">
        <v>76800</v>
      </c>
      <c r="D370" s="119">
        <v>20.5</v>
      </c>
      <c r="E370" s="119">
        <v>3.2</v>
      </c>
    </row>
    <row r="371" spans="1:5" x14ac:dyDescent="0.2">
      <c r="A371" s="116" t="s">
        <v>618</v>
      </c>
      <c r="B371" s="118">
        <v>24100</v>
      </c>
      <c r="C371" s="118">
        <v>64400</v>
      </c>
      <c r="D371" s="119">
        <v>37.5</v>
      </c>
      <c r="E371" s="119">
        <v>7.9</v>
      </c>
    </row>
    <row r="372" spans="1:5" x14ac:dyDescent="0.2">
      <c r="A372" s="116" t="s">
        <v>693</v>
      </c>
      <c r="B372" s="118">
        <v>11000</v>
      </c>
      <c r="C372" s="118">
        <v>41000</v>
      </c>
      <c r="D372" s="119">
        <v>26.9</v>
      </c>
      <c r="E372" s="119">
        <v>8.1</v>
      </c>
    </row>
    <row r="373" spans="1:5" x14ac:dyDescent="0.2">
      <c r="A373" s="116" t="s">
        <v>729</v>
      </c>
      <c r="B373" s="118">
        <v>7500</v>
      </c>
      <c r="C373" s="118">
        <v>38000</v>
      </c>
      <c r="D373" s="119">
        <v>19.7</v>
      </c>
      <c r="E373" s="119">
        <v>7.6</v>
      </c>
    </row>
    <row r="374" spans="1:5" x14ac:dyDescent="0.2">
      <c r="A374" s="116" t="s">
        <v>788</v>
      </c>
      <c r="B374" s="118">
        <v>20900</v>
      </c>
      <c r="C374" s="118">
        <v>82500</v>
      </c>
      <c r="D374" s="119">
        <v>25.3</v>
      </c>
      <c r="E374" s="119">
        <v>5.4</v>
      </c>
    </row>
    <row r="375" spans="1:5" x14ac:dyDescent="0.2">
      <c r="A375" s="116" t="s">
        <v>987</v>
      </c>
      <c r="B375" s="118">
        <v>22700</v>
      </c>
      <c r="C375" s="118">
        <v>75000</v>
      </c>
      <c r="D375" s="119">
        <v>30.2</v>
      </c>
      <c r="E375" s="119">
        <v>5.7</v>
      </c>
    </row>
    <row r="376" spans="1:5" x14ac:dyDescent="0.2">
      <c r="A376" s="116" t="s">
        <v>565</v>
      </c>
      <c r="B376" s="118">
        <v>22300</v>
      </c>
      <c r="C376" s="118">
        <v>82300</v>
      </c>
      <c r="D376" s="119">
        <v>27.1</v>
      </c>
      <c r="E376" s="119">
        <v>5.8</v>
      </c>
    </row>
    <row r="377" spans="1:5" x14ac:dyDescent="0.2">
      <c r="A377" s="116" t="s">
        <v>593</v>
      </c>
      <c r="B377" s="118">
        <v>11900</v>
      </c>
      <c r="C377" s="118">
        <v>71700</v>
      </c>
      <c r="D377" s="119">
        <v>16.7</v>
      </c>
      <c r="E377" s="119">
        <v>5.3</v>
      </c>
    </row>
    <row r="378" spans="1:5" x14ac:dyDescent="0.2">
      <c r="A378" s="116" t="s">
        <v>597</v>
      </c>
      <c r="B378" s="118">
        <v>5700</v>
      </c>
      <c r="C378" s="118">
        <v>38200</v>
      </c>
      <c r="D378" s="119">
        <v>14.8</v>
      </c>
      <c r="E378" s="119">
        <v>6.7</v>
      </c>
    </row>
    <row r="379" spans="1:5" x14ac:dyDescent="0.2">
      <c r="A379" s="116" t="s">
        <v>629</v>
      </c>
      <c r="B379" s="118">
        <v>5100</v>
      </c>
      <c r="C379" s="118">
        <v>39500</v>
      </c>
      <c r="D379" s="119">
        <v>12.8</v>
      </c>
      <c r="E379" s="119">
        <v>6.2</v>
      </c>
    </row>
    <row r="380" spans="1:5" x14ac:dyDescent="0.2">
      <c r="A380" s="116" t="s">
        <v>635</v>
      </c>
      <c r="B380" s="118">
        <v>21300</v>
      </c>
      <c r="C380" s="118">
        <v>82500</v>
      </c>
      <c r="D380" s="119">
        <v>25.8</v>
      </c>
      <c r="E380" s="119">
        <v>5.3</v>
      </c>
    </row>
    <row r="381" spans="1:5" x14ac:dyDescent="0.2">
      <c r="A381" s="116" t="s">
        <v>649</v>
      </c>
      <c r="B381" s="118">
        <v>25700</v>
      </c>
      <c r="C381" s="118">
        <v>91800</v>
      </c>
      <c r="D381" s="119">
        <v>28</v>
      </c>
      <c r="E381" s="119">
        <v>6.1</v>
      </c>
    </row>
    <row r="382" spans="1:5" x14ac:dyDescent="0.2">
      <c r="A382" s="116" t="s">
        <v>721</v>
      </c>
      <c r="B382" s="118">
        <v>11200</v>
      </c>
      <c r="C382" s="118">
        <v>56200</v>
      </c>
      <c r="D382" s="119">
        <v>19.8</v>
      </c>
      <c r="E382" s="119">
        <v>7</v>
      </c>
    </row>
    <row r="383" spans="1:5" x14ac:dyDescent="0.2">
      <c r="A383" s="116" t="s">
        <v>764</v>
      </c>
      <c r="B383" s="118">
        <v>11600</v>
      </c>
      <c r="C383" s="118">
        <v>39500</v>
      </c>
      <c r="D383" s="119">
        <v>29.3</v>
      </c>
      <c r="E383" s="119">
        <v>9.1999999999999993</v>
      </c>
    </row>
    <row r="384" spans="1:5" x14ac:dyDescent="0.2">
      <c r="A384" s="116" t="s">
        <v>833</v>
      </c>
      <c r="B384" s="118">
        <v>6000</v>
      </c>
      <c r="C384" s="118">
        <v>29000</v>
      </c>
      <c r="D384" s="119">
        <v>20.8</v>
      </c>
      <c r="E384" s="119">
        <v>9</v>
      </c>
    </row>
    <row r="385" spans="1:5" x14ac:dyDescent="0.2">
      <c r="A385" s="116" t="s">
        <v>947</v>
      </c>
      <c r="B385" s="118">
        <v>9000</v>
      </c>
      <c r="C385" s="118">
        <v>42700</v>
      </c>
      <c r="D385" s="119">
        <v>21</v>
      </c>
      <c r="E385" s="119">
        <v>8.6999999999999993</v>
      </c>
    </row>
    <row r="386" spans="1:5" x14ac:dyDescent="0.2">
      <c r="A386" s="116" t="s">
        <v>1053</v>
      </c>
      <c r="B386" s="118">
        <v>16500</v>
      </c>
      <c r="C386" s="118">
        <v>59000</v>
      </c>
      <c r="D386" s="119">
        <v>27.9</v>
      </c>
      <c r="E386" s="119">
        <v>8.4</v>
      </c>
    </row>
    <row r="387" spans="1:5" x14ac:dyDescent="0.2">
      <c r="A387" s="116" t="s">
        <v>1073</v>
      </c>
      <c r="B387" s="118">
        <v>5600</v>
      </c>
      <c r="C387" s="118">
        <v>36100</v>
      </c>
      <c r="D387" s="119">
        <v>15.5</v>
      </c>
      <c r="E387" s="119">
        <v>7.4</v>
      </c>
    </row>
    <row r="388" spans="1:5" x14ac:dyDescent="0.2">
      <c r="A388" s="116" t="s">
        <v>608</v>
      </c>
      <c r="B388" s="118">
        <v>12700</v>
      </c>
      <c r="C388" s="118">
        <v>42700</v>
      </c>
      <c r="D388" s="119">
        <v>29.8</v>
      </c>
      <c r="E388" s="119">
        <v>8.8000000000000007</v>
      </c>
    </row>
    <row r="389" spans="1:5" x14ac:dyDescent="0.2">
      <c r="A389" s="116" t="s">
        <v>666</v>
      </c>
      <c r="B389" s="118">
        <v>13200</v>
      </c>
      <c r="C389" s="118">
        <v>74200</v>
      </c>
      <c r="D389" s="119">
        <v>17.8</v>
      </c>
      <c r="E389" s="119">
        <v>5.6</v>
      </c>
    </row>
    <row r="390" spans="1:5" x14ac:dyDescent="0.2">
      <c r="A390" s="116" t="s">
        <v>699</v>
      </c>
      <c r="B390" s="118">
        <v>12900</v>
      </c>
      <c r="C390" s="118">
        <v>69600</v>
      </c>
      <c r="D390" s="119">
        <v>18.600000000000001</v>
      </c>
      <c r="E390" s="119">
        <v>5.7</v>
      </c>
    </row>
    <row r="391" spans="1:5" x14ac:dyDescent="0.2">
      <c r="A391" s="116" t="s">
        <v>778</v>
      </c>
      <c r="B391" s="118">
        <v>8600</v>
      </c>
      <c r="C391" s="118">
        <v>51400</v>
      </c>
      <c r="D391" s="119">
        <v>16.8</v>
      </c>
      <c r="E391" s="119">
        <v>6.8</v>
      </c>
    </row>
    <row r="392" spans="1:5" x14ac:dyDescent="0.2">
      <c r="A392" s="116" t="s">
        <v>880</v>
      </c>
      <c r="B392" s="118">
        <v>12300</v>
      </c>
      <c r="C392" s="118">
        <v>62200</v>
      </c>
      <c r="D392" s="119">
        <v>19.8</v>
      </c>
      <c r="E392" s="119">
        <v>5.8</v>
      </c>
    </row>
    <row r="393" spans="1:5" x14ac:dyDescent="0.2">
      <c r="A393" s="116" t="s">
        <v>1014</v>
      </c>
      <c r="B393" s="118">
        <v>16200</v>
      </c>
      <c r="C393" s="118">
        <v>67600</v>
      </c>
      <c r="D393" s="119">
        <v>24</v>
      </c>
      <c r="E393" s="119">
        <v>6</v>
      </c>
    </row>
    <row r="394" spans="1:5" x14ac:dyDescent="0.2">
      <c r="A394" s="116" t="s">
        <v>1021</v>
      </c>
      <c r="B394" s="118">
        <v>8800</v>
      </c>
      <c r="C394" s="118">
        <v>42400</v>
      </c>
      <c r="D394" s="119">
        <v>20.8</v>
      </c>
      <c r="E394" s="119">
        <v>7.7</v>
      </c>
    </row>
    <row r="395" spans="1:5" x14ac:dyDescent="0.2">
      <c r="A395" s="116" t="s">
        <v>1059</v>
      </c>
      <c r="B395" s="118">
        <v>8800</v>
      </c>
      <c r="C395" s="118">
        <v>38400</v>
      </c>
      <c r="D395" s="119">
        <v>23</v>
      </c>
      <c r="E395" s="119">
        <v>7.9</v>
      </c>
    </row>
    <row r="396" spans="1:5" x14ac:dyDescent="0.2">
      <c r="A396" s="116" t="s">
        <v>1088</v>
      </c>
      <c r="B396" s="118">
        <v>11900</v>
      </c>
      <c r="C396" s="118">
        <v>42000</v>
      </c>
      <c r="D396" s="119">
        <v>28.4</v>
      </c>
      <c r="E396" s="119">
        <v>8.6999999999999993</v>
      </c>
    </row>
    <row r="397" spans="1:5" x14ac:dyDescent="0.2">
      <c r="A397" s="116" t="s">
        <v>1093</v>
      </c>
      <c r="B397" s="118">
        <v>12800</v>
      </c>
      <c r="C397" s="118">
        <v>51800</v>
      </c>
      <c r="D397" s="119">
        <v>24.8</v>
      </c>
      <c r="E397" s="119">
        <v>8.1</v>
      </c>
    </row>
    <row r="398" spans="1:5" x14ac:dyDescent="0.2">
      <c r="A398" s="116" t="s">
        <v>594</v>
      </c>
      <c r="B398" s="118">
        <v>12700</v>
      </c>
      <c r="C398" s="118">
        <v>60400</v>
      </c>
      <c r="D398" s="119">
        <v>21.1</v>
      </c>
      <c r="E398" s="119">
        <v>6.5</v>
      </c>
    </row>
    <row r="399" spans="1:5" x14ac:dyDescent="0.2">
      <c r="A399" s="116" t="s">
        <v>604</v>
      </c>
      <c r="B399" s="118">
        <v>18600</v>
      </c>
      <c r="C399" s="118">
        <v>59500</v>
      </c>
      <c r="D399" s="119">
        <v>31.4</v>
      </c>
      <c r="E399" s="119">
        <v>7.6</v>
      </c>
    </row>
    <row r="400" spans="1:5" x14ac:dyDescent="0.2">
      <c r="A400" s="116" t="s">
        <v>747</v>
      </c>
      <c r="B400" s="118">
        <v>9200</v>
      </c>
      <c r="C400" s="118">
        <v>44600</v>
      </c>
      <c r="D400" s="119">
        <v>20.7</v>
      </c>
      <c r="E400" s="119">
        <v>8.4</v>
      </c>
    </row>
    <row r="401" spans="1:5" x14ac:dyDescent="0.2">
      <c r="A401" s="116" t="s">
        <v>803</v>
      </c>
      <c r="B401" s="118">
        <v>14300</v>
      </c>
      <c r="C401" s="118">
        <v>59100</v>
      </c>
      <c r="D401" s="119">
        <v>24.2</v>
      </c>
      <c r="E401" s="119">
        <v>6.8</v>
      </c>
    </row>
    <row r="402" spans="1:5" x14ac:dyDescent="0.2">
      <c r="A402" s="116" t="s">
        <v>886</v>
      </c>
      <c r="B402" s="118">
        <v>8700</v>
      </c>
      <c r="C402" s="118">
        <v>41300</v>
      </c>
      <c r="D402" s="119">
        <v>21.1</v>
      </c>
      <c r="E402" s="119">
        <v>7.1</v>
      </c>
    </row>
    <row r="403" spans="1:5" x14ac:dyDescent="0.2">
      <c r="A403" s="116" t="s">
        <v>900</v>
      </c>
      <c r="B403" s="118">
        <v>19900</v>
      </c>
      <c r="C403" s="118">
        <v>70700</v>
      </c>
      <c r="D403" s="119">
        <v>28.1</v>
      </c>
      <c r="E403" s="119">
        <v>7.2</v>
      </c>
    </row>
    <row r="404" spans="1:5" x14ac:dyDescent="0.2">
      <c r="A404" s="116" t="s">
        <v>998</v>
      </c>
      <c r="B404" s="118">
        <v>13300</v>
      </c>
      <c r="C404" s="118">
        <v>56500</v>
      </c>
      <c r="D404" s="119">
        <v>23.5</v>
      </c>
      <c r="E404" s="119">
        <v>6.1</v>
      </c>
    </row>
    <row r="405" spans="1:5" x14ac:dyDescent="0.2">
      <c r="A405" s="116" t="s">
        <v>557</v>
      </c>
      <c r="B405" s="118">
        <v>6800</v>
      </c>
      <c r="C405" s="118">
        <v>37100</v>
      </c>
      <c r="D405" s="119">
        <v>18.399999999999999</v>
      </c>
      <c r="E405" s="119">
        <v>7.2</v>
      </c>
    </row>
    <row r="406" spans="1:5" x14ac:dyDescent="0.2">
      <c r="A406" s="116" t="s">
        <v>734</v>
      </c>
      <c r="B406" s="118">
        <v>7800</v>
      </c>
      <c r="C406" s="118">
        <v>33300</v>
      </c>
      <c r="D406" s="119">
        <v>23.3</v>
      </c>
      <c r="E406" s="119">
        <v>9.4</v>
      </c>
    </row>
    <row r="407" spans="1:5" x14ac:dyDescent="0.2">
      <c r="A407" s="116" t="s">
        <v>792</v>
      </c>
      <c r="B407" s="118">
        <v>13600</v>
      </c>
      <c r="C407" s="118">
        <v>59300</v>
      </c>
      <c r="D407" s="119">
        <v>23</v>
      </c>
      <c r="E407" s="119">
        <v>6.4</v>
      </c>
    </row>
    <row r="408" spans="1:5" x14ac:dyDescent="0.2">
      <c r="A408" s="116" t="s">
        <v>847</v>
      </c>
      <c r="B408" s="118">
        <v>11600</v>
      </c>
      <c r="C408" s="118">
        <v>46100</v>
      </c>
      <c r="D408" s="119">
        <v>25.1</v>
      </c>
      <c r="E408" s="119">
        <v>6.6</v>
      </c>
    </row>
    <row r="409" spans="1:5" x14ac:dyDescent="0.2">
      <c r="A409" s="116" t="s">
        <v>1015</v>
      </c>
      <c r="B409" s="118">
        <v>13200</v>
      </c>
      <c r="C409" s="118">
        <v>49500</v>
      </c>
      <c r="D409" s="119">
        <v>26.6</v>
      </c>
      <c r="E409" s="119">
        <v>7</v>
      </c>
    </row>
    <row r="410" spans="1:5" x14ac:dyDescent="0.2">
      <c r="A410" s="116" t="s">
        <v>1033</v>
      </c>
      <c r="B410" s="118">
        <v>13900</v>
      </c>
      <c r="C410" s="118">
        <v>59700</v>
      </c>
      <c r="D410" s="119">
        <v>23.3</v>
      </c>
      <c r="E410" s="119">
        <v>6.3</v>
      </c>
    </row>
    <row r="411" spans="1:5" x14ac:dyDescent="0.2">
      <c r="A411" s="116" t="s">
        <v>1089</v>
      </c>
      <c r="B411" s="118">
        <v>14700</v>
      </c>
      <c r="C411" s="118">
        <v>52200</v>
      </c>
      <c r="D411" s="119">
        <v>28.2</v>
      </c>
      <c r="E411" s="119">
        <v>6.9</v>
      </c>
    </row>
    <row r="412" spans="1:5" x14ac:dyDescent="0.2">
      <c r="A412" s="116" t="s">
        <v>621</v>
      </c>
      <c r="B412" s="118">
        <v>28600</v>
      </c>
      <c r="C412" s="118">
        <v>120200</v>
      </c>
      <c r="D412" s="119">
        <v>23.8</v>
      </c>
      <c r="E412" s="119">
        <v>4.4000000000000004</v>
      </c>
    </row>
    <row r="413" spans="1:5" x14ac:dyDescent="0.2">
      <c r="A413" s="116" t="s">
        <v>646</v>
      </c>
      <c r="B413" s="117" t="s">
        <v>470</v>
      </c>
      <c r="C413" s="118">
        <v>4000</v>
      </c>
      <c r="D413" s="117" t="s">
        <v>470</v>
      </c>
      <c r="E413" s="117" t="s">
        <v>470</v>
      </c>
    </row>
    <row r="414" spans="1:5" x14ac:dyDescent="0.2">
      <c r="A414" s="116" t="s">
        <v>754</v>
      </c>
      <c r="B414" s="118">
        <v>25600</v>
      </c>
      <c r="C414" s="118">
        <v>107500</v>
      </c>
      <c r="D414" s="119">
        <v>23.8</v>
      </c>
      <c r="E414" s="119">
        <v>4.0999999999999996</v>
      </c>
    </row>
    <row r="415" spans="1:5" x14ac:dyDescent="0.2">
      <c r="A415" s="116" t="s">
        <v>759</v>
      </c>
      <c r="B415" s="118">
        <v>13000</v>
      </c>
      <c r="C415" s="118">
        <v>87600</v>
      </c>
      <c r="D415" s="119">
        <v>14.8</v>
      </c>
      <c r="E415" s="119">
        <v>3.5</v>
      </c>
    </row>
    <row r="416" spans="1:5" x14ac:dyDescent="0.2">
      <c r="A416" s="116" t="s">
        <v>763</v>
      </c>
      <c r="B416" s="118">
        <v>25900</v>
      </c>
      <c r="C416" s="118">
        <v>105200</v>
      </c>
      <c r="D416" s="119">
        <v>24.6</v>
      </c>
      <c r="E416" s="119">
        <v>4.5</v>
      </c>
    </row>
    <row r="417" spans="1:5" x14ac:dyDescent="0.2">
      <c r="A417" s="116" t="s">
        <v>798</v>
      </c>
      <c r="B417" s="118">
        <v>24600</v>
      </c>
      <c r="C417" s="118">
        <v>97900</v>
      </c>
      <c r="D417" s="119">
        <v>25.1</v>
      </c>
      <c r="E417" s="119">
        <v>4.2</v>
      </c>
    </row>
    <row r="418" spans="1:5" x14ac:dyDescent="0.2">
      <c r="A418" s="116" t="s">
        <v>800</v>
      </c>
      <c r="B418" s="118">
        <v>12700</v>
      </c>
      <c r="C418" s="118">
        <v>77300</v>
      </c>
      <c r="D418" s="119">
        <v>16.399999999999999</v>
      </c>
      <c r="E418" s="119">
        <v>3.8</v>
      </c>
    </row>
    <row r="419" spans="1:5" x14ac:dyDescent="0.2">
      <c r="A419" s="116" t="s">
        <v>813</v>
      </c>
      <c r="B419" s="118">
        <v>37600</v>
      </c>
      <c r="C419" s="118">
        <v>156700</v>
      </c>
      <c r="D419" s="119">
        <v>24</v>
      </c>
      <c r="E419" s="119">
        <v>4.4000000000000004</v>
      </c>
    </row>
    <row r="420" spans="1:5" x14ac:dyDescent="0.2">
      <c r="A420" s="116" t="s">
        <v>823</v>
      </c>
      <c r="B420" s="118">
        <v>31700</v>
      </c>
      <c r="C420" s="118">
        <v>129400</v>
      </c>
      <c r="D420" s="119">
        <v>24.5</v>
      </c>
      <c r="E420" s="119">
        <v>4.8</v>
      </c>
    </row>
    <row r="421" spans="1:5" x14ac:dyDescent="0.2">
      <c r="A421" s="116" t="s">
        <v>868</v>
      </c>
      <c r="B421" s="118">
        <v>17300</v>
      </c>
      <c r="C421" s="118">
        <v>88200</v>
      </c>
      <c r="D421" s="119">
        <v>19.600000000000001</v>
      </c>
      <c r="E421" s="119">
        <v>4.0999999999999996</v>
      </c>
    </row>
    <row r="422" spans="1:5" x14ac:dyDescent="0.2">
      <c r="A422" s="116" t="s">
        <v>1012</v>
      </c>
      <c r="B422" s="118">
        <v>26600</v>
      </c>
      <c r="C422" s="118">
        <v>150300</v>
      </c>
      <c r="D422" s="119">
        <v>17.7</v>
      </c>
      <c r="E422" s="119">
        <v>4</v>
      </c>
    </row>
    <row r="423" spans="1:5" x14ac:dyDescent="0.2">
      <c r="A423" s="116" t="s">
        <v>1069</v>
      </c>
      <c r="B423" s="118">
        <v>20800</v>
      </c>
      <c r="C423" s="118">
        <v>107200</v>
      </c>
      <c r="D423" s="119">
        <v>19.5</v>
      </c>
      <c r="E423" s="119">
        <v>4</v>
      </c>
    </row>
    <row r="424" spans="1:5" x14ac:dyDescent="0.2">
      <c r="A424" s="116" t="s">
        <v>1083</v>
      </c>
      <c r="B424" s="118">
        <v>32200</v>
      </c>
      <c r="C424" s="118">
        <v>161600</v>
      </c>
      <c r="D424" s="119">
        <v>19.899999999999999</v>
      </c>
      <c r="E424" s="119">
        <v>4.3</v>
      </c>
    </row>
    <row r="425" spans="1:5" x14ac:dyDescent="0.2">
      <c r="A425" s="116" t="s">
        <v>1109</v>
      </c>
      <c r="B425" s="118">
        <v>19400</v>
      </c>
      <c r="C425" s="118">
        <v>125700</v>
      </c>
      <c r="D425" s="119">
        <v>15.4</v>
      </c>
      <c r="E425" s="119">
        <v>4</v>
      </c>
    </row>
    <row r="426" spans="1:5" x14ac:dyDescent="0.2">
      <c r="A426" s="116" t="s">
        <v>559</v>
      </c>
      <c r="B426" s="118">
        <v>22100</v>
      </c>
      <c r="C426" s="118">
        <v>72000</v>
      </c>
      <c r="D426" s="119">
        <v>30.7</v>
      </c>
      <c r="E426" s="119">
        <v>4.7</v>
      </c>
    </row>
    <row r="427" spans="1:5" x14ac:dyDescent="0.2">
      <c r="A427" s="116" t="s">
        <v>561</v>
      </c>
      <c r="B427" s="118">
        <v>36100</v>
      </c>
      <c r="C427" s="118">
        <v>166800</v>
      </c>
      <c r="D427" s="119">
        <v>21.6</v>
      </c>
      <c r="E427" s="119">
        <v>4</v>
      </c>
    </row>
    <row r="428" spans="1:5" x14ac:dyDescent="0.2">
      <c r="A428" s="116" t="s">
        <v>573</v>
      </c>
      <c r="B428" s="118">
        <v>28200</v>
      </c>
      <c r="C428" s="118">
        <v>105100</v>
      </c>
      <c r="D428" s="119">
        <v>26.9</v>
      </c>
      <c r="E428" s="119">
        <v>4.3</v>
      </c>
    </row>
    <row r="429" spans="1:5" x14ac:dyDescent="0.2">
      <c r="A429" s="116" t="s">
        <v>596</v>
      </c>
      <c r="B429" s="118">
        <v>20000</v>
      </c>
      <c r="C429" s="118">
        <v>113300</v>
      </c>
      <c r="D429" s="119">
        <v>17.7</v>
      </c>
      <c r="E429" s="119">
        <v>4.5</v>
      </c>
    </row>
    <row r="430" spans="1:5" x14ac:dyDescent="0.2">
      <c r="A430" s="116" t="s">
        <v>606</v>
      </c>
      <c r="B430" s="118">
        <v>34900</v>
      </c>
      <c r="C430" s="118">
        <v>149800</v>
      </c>
      <c r="D430" s="119">
        <v>23.3</v>
      </c>
      <c r="E430" s="119">
        <v>4.5999999999999996</v>
      </c>
    </row>
    <row r="431" spans="1:5" x14ac:dyDescent="0.2">
      <c r="A431" s="116" t="s">
        <v>664</v>
      </c>
      <c r="B431" s="118">
        <v>30700</v>
      </c>
      <c r="C431" s="118">
        <v>172800</v>
      </c>
      <c r="D431" s="119">
        <v>17.7</v>
      </c>
      <c r="E431" s="119">
        <v>4</v>
      </c>
    </row>
    <row r="432" spans="1:5" x14ac:dyDescent="0.2">
      <c r="A432" s="116" t="s">
        <v>689</v>
      </c>
      <c r="B432" s="118">
        <v>36200</v>
      </c>
      <c r="C432" s="118">
        <v>158000</v>
      </c>
      <c r="D432" s="119">
        <v>22.9</v>
      </c>
      <c r="E432" s="119">
        <v>4.4000000000000004</v>
      </c>
    </row>
    <row r="433" spans="1:5" x14ac:dyDescent="0.2">
      <c r="A433" s="116" t="s">
        <v>720</v>
      </c>
      <c r="B433" s="118">
        <v>37800</v>
      </c>
      <c r="C433" s="118">
        <v>122300</v>
      </c>
      <c r="D433" s="119">
        <v>30.9</v>
      </c>
      <c r="E433" s="119">
        <v>4.4000000000000004</v>
      </c>
    </row>
    <row r="434" spans="1:5" x14ac:dyDescent="0.2">
      <c r="A434" s="116" t="s">
        <v>749</v>
      </c>
      <c r="B434" s="118">
        <v>26700</v>
      </c>
      <c r="C434" s="118">
        <v>105100</v>
      </c>
      <c r="D434" s="119">
        <v>25.4</v>
      </c>
      <c r="E434" s="119">
        <v>4.0999999999999996</v>
      </c>
    </row>
    <row r="435" spans="1:5" x14ac:dyDescent="0.2">
      <c r="A435" s="116" t="s">
        <v>767</v>
      </c>
      <c r="B435" s="118">
        <v>24100</v>
      </c>
      <c r="C435" s="118">
        <v>113900</v>
      </c>
      <c r="D435" s="119">
        <v>21.1</v>
      </c>
      <c r="E435" s="119">
        <v>4.2</v>
      </c>
    </row>
    <row r="436" spans="1:5" x14ac:dyDescent="0.2">
      <c r="A436" s="116" t="s">
        <v>774</v>
      </c>
      <c r="B436" s="118">
        <v>25000</v>
      </c>
      <c r="C436" s="118">
        <v>107900</v>
      </c>
      <c r="D436" s="119">
        <v>23.2</v>
      </c>
      <c r="E436" s="119">
        <v>4.4000000000000004</v>
      </c>
    </row>
    <row r="437" spans="1:5" x14ac:dyDescent="0.2">
      <c r="A437" s="116" t="s">
        <v>783</v>
      </c>
      <c r="B437" s="118">
        <v>23200</v>
      </c>
      <c r="C437" s="118">
        <v>125700</v>
      </c>
      <c r="D437" s="119">
        <v>18.5</v>
      </c>
      <c r="E437" s="119">
        <v>4</v>
      </c>
    </row>
    <row r="438" spans="1:5" x14ac:dyDescent="0.2">
      <c r="A438" s="116" t="s">
        <v>787</v>
      </c>
      <c r="B438" s="118">
        <v>22600</v>
      </c>
      <c r="C438" s="118">
        <v>124500</v>
      </c>
      <c r="D438" s="119">
        <v>18.100000000000001</v>
      </c>
      <c r="E438" s="119">
        <v>3.6</v>
      </c>
    </row>
    <row r="439" spans="1:5" x14ac:dyDescent="0.2">
      <c r="A439" s="116" t="s">
        <v>807</v>
      </c>
      <c r="B439" s="118">
        <v>20900</v>
      </c>
      <c r="C439" s="118">
        <v>86600</v>
      </c>
      <c r="D439" s="119">
        <v>24.2</v>
      </c>
      <c r="E439" s="119">
        <v>4.4000000000000004</v>
      </c>
    </row>
    <row r="440" spans="1:5" x14ac:dyDescent="0.2">
      <c r="A440" s="116" t="s">
        <v>845</v>
      </c>
      <c r="B440" s="118">
        <v>22700</v>
      </c>
      <c r="C440" s="118">
        <v>106400</v>
      </c>
      <c r="D440" s="119">
        <v>21.3</v>
      </c>
      <c r="E440" s="119">
        <v>3.8</v>
      </c>
    </row>
    <row r="441" spans="1:5" x14ac:dyDescent="0.2">
      <c r="A441" s="116" t="s">
        <v>932</v>
      </c>
      <c r="B441" s="118">
        <v>27100</v>
      </c>
      <c r="C441" s="118">
        <v>121800</v>
      </c>
      <c r="D441" s="119">
        <v>22.2</v>
      </c>
      <c r="E441" s="119">
        <v>4</v>
      </c>
    </row>
    <row r="442" spans="1:5" x14ac:dyDescent="0.2">
      <c r="A442" s="116" t="s">
        <v>943</v>
      </c>
      <c r="B442" s="118">
        <v>18200</v>
      </c>
      <c r="C442" s="118">
        <v>99300</v>
      </c>
      <c r="D442" s="119">
        <v>18.399999999999999</v>
      </c>
      <c r="E442" s="119">
        <v>3.8</v>
      </c>
    </row>
    <row r="443" spans="1:5" x14ac:dyDescent="0.2">
      <c r="A443" s="116" t="s">
        <v>1039</v>
      </c>
      <c r="B443" s="118">
        <v>29400</v>
      </c>
      <c r="C443" s="118">
        <v>100800</v>
      </c>
      <c r="D443" s="119">
        <v>29.1</v>
      </c>
      <c r="E443" s="119">
        <v>4.3</v>
      </c>
    </row>
    <row r="444" spans="1:5" x14ac:dyDescent="0.2">
      <c r="A444" s="116" t="s">
        <v>1081</v>
      </c>
      <c r="B444" s="118">
        <v>27900</v>
      </c>
      <c r="C444" s="118">
        <v>105000</v>
      </c>
      <c r="D444" s="119">
        <v>26.6</v>
      </c>
      <c r="E444" s="119">
        <v>4.3</v>
      </c>
    </row>
    <row r="445" spans="1:5" x14ac:dyDescent="0.2">
      <c r="A445" s="116" t="s">
        <v>590</v>
      </c>
      <c r="B445" s="118">
        <v>13300</v>
      </c>
      <c r="C445" s="118">
        <v>64000</v>
      </c>
      <c r="D445" s="119">
        <v>20.8</v>
      </c>
      <c r="E445" s="119">
        <v>3.1</v>
      </c>
    </row>
    <row r="446" spans="1:5" x14ac:dyDescent="0.2">
      <c r="A446" s="116" t="s">
        <v>601</v>
      </c>
      <c r="B446" s="118">
        <v>34700</v>
      </c>
      <c r="C446" s="118">
        <v>127600</v>
      </c>
      <c r="D446" s="119">
        <v>27.2</v>
      </c>
      <c r="E446" s="119">
        <v>3.3</v>
      </c>
    </row>
    <row r="447" spans="1:5" x14ac:dyDescent="0.2">
      <c r="A447" s="116" t="s">
        <v>794</v>
      </c>
      <c r="B447" s="118">
        <v>14400</v>
      </c>
      <c r="C447" s="118">
        <v>53100</v>
      </c>
      <c r="D447" s="119">
        <v>27.1</v>
      </c>
      <c r="E447" s="119">
        <v>3.4</v>
      </c>
    </row>
    <row r="448" spans="1:5" x14ac:dyDescent="0.2">
      <c r="A448" s="116" t="s">
        <v>839</v>
      </c>
      <c r="B448" s="118">
        <v>24100</v>
      </c>
      <c r="C448" s="118">
        <v>119200</v>
      </c>
      <c r="D448" s="119">
        <v>20.2</v>
      </c>
      <c r="E448" s="119">
        <v>3.5</v>
      </c>
    </row>
    <row r="449" spans="1:5" x14ac:dyDescent="0.2">
      <c r="A449" s="116" t="s">
        <v>854</v>
      </c>
      <c r="B449" s="118">
        <v>28900</v>
      </c>
      <c r="C449" s="118">
        <v>119700</v>
      </c>
      <c r="D449" s="119">
        <v>24.1</v>
      </c>
      <c r="E449" s="119">
        <v>3.3</v>
      </c>
    </row>
    <row r="450" spans="1:5" x14ac:dyDescent="0.2">
      <c r="A450" s="116" t="s">
        <v>924</v>
      </c>
      <c r="B450" s="118">
        <v>31700</v>
      </c>
      <c r="C450" s="118">
        <v>98100</v>
      </c>
      <c r="D450" s="119">
        <v>32.299999999999997</v>
      </c>
      <c r="E450" s="119">
        <v>3.6</v>
      </c>
    </row>
    <row r="451" spans="1:5" x14ac:dyDescent="0.2">
      <c r="A451" s="116" t="s">
        <v>930</v>
      </c>
      <c r="B451" s="118">
        <v>16900</v>
      </c>
      <c r="C451" s="118">
        <v>80100</v>
      </c>
      <c r="D451" s="119">
        <v>21.1</v>
      </c>
      <c r="E451" s="119">
        <v>3.1</v>
      </c>
    </row>
    <row r="452" spans="1:5" x14ac:dyDescent="0.2">
      <c r="A452" s="116" t="s">
        <v>980</v>
      </c>
      <c r="B452" s="118">
        <v>10700</v>
      </c>
      <c r="C452" s="118">
        <v>61000</v>
      </c>
      <c r="D452" s="119">
        <v>17.5</v>
      </c>
      <c r="E452" s="119">
        <v>2.8</v>
      </c>
    </row>
    <row r="453" spans="1:5" x14ac:dyDescent="0.2">
      <c r="A453" s="116" t="s">
        <v>1008</v>
      </c>
      <c r="B453" s="118">
        <v>29100</v>
      </c>
      <c r="C453" s="118">
        <v>115600</v>
      </c>
      <c r="D453" s="119">
        <v>25.2</v>
      </c>
      <c r="E453" s="119">
        <v>3.2</v>
      </c>
    </row>
    <row r="454" spans="1:5" x14ac:dyDescent="0.2">
      <c r="A454" s="116" t="s">
        <v>1095</v>
      </c>
      <c r="B454" s="118">
        <v>15800</v>
      </c>
      <c r="C454" s="118">
        <v>80000</v>
      </c>
      <c r="D454" s="119">
        <v>19.7</v>
      </c>
      <c r="E454" s="119">
        <v>2.8</v>
      </c>
    </row>
    <row r="455" spans="1:5" x14ac:dyDescent="0.2">
      <c r="A455" s="116" t="s">
        <v>1117</v>
      </c>
      <c r="B455" s="118">
        <v>13400</v>
      </c>
      <c r="C455" s="118">
        <v>71300</v>
      </c>
      <c r="D455" s="119">
        <v>18.8</v>
      </c>
      <c r="E455" s="119">
        <v>2.9</v>
      </c>
    </row>
    <row r="456" spans="1:5" x14ac:dyDescent="0.2">
      <c r="A456" s="116" t="s">
        <v>1122</v>
      </c>
      <c r="B456" s="118">
        <v>19300</v>
      </c>
      <c r="C456" s="118">
        <v>88700</v>
      </c>
      <c r="D456" s="119">
        <v>21.8</v>
      </c>
      <c r="E456" s="119">
        <v>3.2</v>
      </c>
    </row>
    <row r="457" spans="1:5" x14ac:dyDescent="0.2">
      <c r="A457" s="116" t="s">
        <v>556</v>
      </c>
      <c r="B457" s="118">
        <v>18200</v>
      </c>
      <c r="C457" s="118">
        <v>87100</v>
      </c>
      <c r="D457" s="119">
        <v>20.9</v>
      </c>
      <c r="E457" s="119">
        <v>5.2</v>
      </c>
    </row>
    <row r="458" spans="1:5" x14ac:dyDescent="0.2">
      <c r="A458" s="116" t="s">
        <v>642</v>
      </c>
      <c r="B458" s="118">
        <v>9000</v>
      </c>
      <c r="C458" s="118">
        <v>42400</v>
      </c>
      <c r="D458" s="119">
        <v>21.2</v>
      </c>
      <c r="E458" s="119">
        <v>6.4</v>
      </c>
    </row>
    <row r="459" spans="1:5" x14ac:dyDescent="0.2">
      <c r="A459" s="116" t="s">
        <v>986</v>
      </c>
      <c r="B459" s="118">
        <v>5600</v>
      </c>
      <c r="C459" s="118">
        <v>30100</v>
      </c>
      <c r="D459" s="119">
        <v>18.8</v>
      </c>
      <c r="E459" s="119">
        <v>10</v>
      </c>
    </row>
    <row r="460" spans="1:5" x14ac:dyDescent="0.2">
      <c r="A460" s="116" t="s">
        <v>1131</v>
      </c>
      <c r="B460" s="118">
        <v>12400</v>
      </c>
      <c r="C460" s="118">
        <v>83400</v>
      </c>
      <c r="D460" s="119">
        <v>14.9</v>
      </c>
      <c r="E460" s="119">
        <v>4.5999999999999996</v>
      </c>
    </row>
    <row r="461" spans="1:5" x14ac:dyDescent="0.2">
      <c r="A461" s="116" t="s">
        <v>711</v>
      </c>
      <c r="B461" s="118">
        <v>12700</v>
      </c>
      <c r="C461" s="118">
        <v>49700</v>
      </c>
      <c r="D461" s="119">
        <v>25.5</v>
      </c>
      <c r="E461" s="119">
        <v>7.7</v>
      </c>
    </row>
    <row r="462" spans="1:5" x14ac:dyDescent="0.2">
      <c r="A462" s="116" t="s">
        <v>771</v>
      </c>
      <c r="B462" s="118">
        <v>9200</v>
      </c>
      <c r="C462" s="118">
        <v>38000</v>
      </c>
      <c r="D462" s="119">
        <v>24.2</v>
      </c>
      <c r="E462" s="119">
        <v>8.3000000000000007</v>
      </c>
    </row>
    <row r="463" spans="1:5" x14ac:dyDescent="0.2">
      <c r="A463" s="116" t="s">
        <v>821</v>
      </c>
      <c r="B463" s="118">
        <v>10800</v>
      </c>
      <c r="C463" s="118">
        <v>44400</v>
      </c>
      <c r="D463" s="119">
        <v>24.4</v>
      </c>
      <c r="E463" s="119">
        <v>7.1</v>
      </c>
    </row>
    <row r="464" spans="1:5" x14ac:dyDescent="0.2">
      <c r="A464" s="116" t="s">
        <v>949</v>
      </c>
      <c r="B464" s="118">
        <v>7900</v>
      </c>
      <c r="C464" s="118">
        <v>36600</v>
      </c>
      <c r="D464" s="119">
        <v>21.4</v>
      </c>
      <c r="E464" s="119">
        <v>7.5</v>
      </c>
    </row>
    <row r="465" spans="1:5" x14ac:dyDescent="0.2">
      <c r="A465" s="116" t="s">
        <v>1091</v>
      </c>
      <c r="B465" s="118">
        <v>12000</v>
      </c>
      <c r="C465" s="118">
        <v>63200</v>
      </c>
      <c r="D465" s="119">
        <v>18.899999999999999</v>
      </c>
      <c r="E465" s="119">
        <v>5.3</v>
      </c>
    </row>
    <row r="466" spans="1:5" x14ac:dyDescent="0.2">
      <c r="A466" s="116" t="s">
        <v>566</v>
      </c>
      <c r="B466" s="118">
        <v>19700</v>
      </c>
      <c r="C466" s="118">
        <v>85600</v>
      </c>
      <c r="D466" s="119">
        <v>22.9</v>
      </c>
      <c r="E466" s="119">
        <v>5.5</v>
      </c>
    </row>
    <row r="467" spans="1:5" x14ac:dyDescent="0.2">
      <c r="A467" s="116" t="s">
        <v>698</v>
      </c>
      <c r="B467" s="118">
        <v>12700</v>
      </c>
      <c r="C467" s="118">
        <v>54000</v>
      </c>
      <c r="D467" s="119">
        <v>23.6</v>
      </c>
      <c r="E467" s="119">
        <v>6.5</v>
      </c>
    </row>
    <row r="468" spans="1:5" x14ac:dyDescent="0.2">
      <c r="A468" s="116" t="s">
        <v>712</v>
      </c>
      <c r="B468" s="118">
        <v>15300</v>
      </c>
      <c r="C468" s="118">
        <v>61200</v>
      </c>
      <c r="D468" s="119">
        <v>25</v>
      </c>
      <c r="E468" s="119">
        <v>6.4</v>
      </c>
    </row>
    <row r="469" spans="1:5" x14ac:dyDescent="0.2">
      <c r="A469" s="116" t="s">
        <v>728</v>
      </c>
      <c r="B469" s="118">
        <v>18900</v>
      </c>
      <c r="C469" s="118">
        <v>58200</v>
      </c>
      <c r="D469" s="119">
        <v>32.5</v>
      </c>
      <c r="E469" s="119">
        <v>8</v>
      </c>
    </row>
    <row r="470" spans="1:5" x14ac:dyDescent="0.2">
      <c r="A470" s="116" t="s">
        <v>744</v>
      </c>
      <c r="B470" s="118">
        <v>10500</v>
      </c>
      <c r="C470" s="118">
        <v>36600</v>
      </c>
      <c r="D470" s="119">
        <v>28.7</v>
      </c>
      <c r="E470" s="119">
        <v>9.6999999999999993</v>
      </c>
    </row>
    <row r="471" spans="1:5" x14ac:dyDescent="0.2">
      <c r="A471" s="116" t="s">
        <v>768</v>
      </c>
      <c r="B471" s="118">
        <v>6800</v>
      </c>
      <c r="C471" s="118">
        <v>43400</v>
      </c>
      <c r="D471" s="119">
        <v>15.7</v>
      </c>
      <c r="E471" s="119">
        <v>6.4</v>
      </c>
    </row>
    <row r="472" spans="1:5" x14ac:dyDescent="0.2">
      <c r="A472" s="116" t="s">
        <v>772</v>
      </c>
      <c r="B472" s="118">
        <v>12000</v>
      </c>
      <c r="C472" s="118">
        <v>54500</v>
      </c>
      <c r="D472" s="119">
        <v>21.9</v>
      </c>
      <c r="E472" s="119">
        <v>7.3</v>
      </c>
    </row>
    <row r="473" spans="1:5" x14ac:dyDescent="0.2">
      <c r="A473" s="116" t="s">
        <v>862</v>
      </c>
      <c r="B473" s="118">
        <v>15700</v>
      </c>
      <c r="C473" s="118">
        <v>81800</v>
      </c>
      <c r="D473" s="119">
        <v>19.2</v>
      </c>
      <c r="E473" s="119">
        <v>5.3</v>
      </c>
    </row>
    <row r="474" spans="1:5" x14ac:dyDescent="0.2">
      <c r="A474" s="116" t="s">
        <v>955</v>
      </c>
      <c r="B474" s="118">
        <v>14600</v>
      </c>
      <c r="C474" s="118">
        <v>46500</v>
      </c>
      <c r="D474" s="119">
        <v>31.5</v>
      </c>
      <c r="E474" s="119">
        <v>8.3000000000000007</v>
      </c>
    </row>
    <row r="475" spans="1:5" x14ac:dyDescent="0.2">
      <c r="A475" s="116" t="s">
        <v>1054</v>
      </c>
      <c r="B475" s="118">
        <v>17300</v>
      </c>
      <c r="C475" s="118">
        <v>59800</v>
      </c>
      <c r="D475" s="119">
        <v>28.9</v>
      </c>
      <c r="E475" s="119">
        <v>6.8</v>
      </c>
    </row>
    <row r="476" spans="1:5" x14ac:dyDescent="0.2">
      <c r="A476" s="116" t="s">
        <v>1115</v>
      </c>
      <c r="B476" s="118">
        <v>13100</v>
      </c>
      <c r="C476" s="118">
        <v>56500</v>
      </c>
      <c r="D476" s="119">
        <v>23.2</v>
      </c>
      <c r="E476" s="119">
        <v>7.4</v>
      </c>
    </row>
    <row r="477" spans="1:5" x14ac:dyDescent="0.2">
      <c r="A477" s="116" t="s">
        <v>555</v>
      </c>
      <c r="B477" s="118">
        <v>9300</v>
      </c>
      <c r="C477" s="118">
        <v>53500</v>
      </c>
      <c r="D477" s="119">
        <v>17.5</v>
      </c>
      <c r="E477" s="119">
        <v>5.8</v>
      </c>
    </row>
    <row r="478" spans="1:5" x14ac:dyDescent="0.2">
      <c r="A478" s="116" t="s">
        <v>623</v>
      </c>
      <c r="B478" s="118">
        <v>22900</v>
      </c>
      <c r="C478" s="118">
        <v>67100</v>
      </c>
      <c r="D478" s="119">
        <v>34.200000000000003</v>
      </c>
      <c r="E478" s="119">
        <v>7.7</v>
      </c>
    </row>
    <row r="479" spans="1:5" x14ac:dyDescent="0.2">
      <c r="A479" s="116" t="s">
        <v>669</v>
      </c>
      <c r="B479" s="118">
        <v>9600</v>
      </c>
      <c r="C479" s="118">
        <v>44600</v>
      </c>
      <c r="D479" s="119">
        <v>21.5</v>
      </c>
      <c r="E479" s="119">
        <v>9.8000000000000007</v>
      </c>
    </row>
    <row r="480" spans="1:5" x14ac:dyDescent="0.2">
      <c r="A480" s="116" t="s">
        <v>681</v>
      </c>
      <c r="B480" s="118">
        <v>12500</v>
      </c>
      <c r="C480" s="118">
        <v>44300</v>
      </c>
      <c r="D480" s="119">
        <v>28.2</v>
      </c>
      <c r="E480" s="119">
        <v>7.9</v>
      </c>
    </row>
    <row r="481" spans="1:5" x14ac:dyDescent="0.2">
      <c r="A481" s="116" t="s">
        <v>745</v>
      </c>
      <c r="B481" s="118">
        <v>11000</v>
      </c>
      <c r="C481" s="118">
        <v>50100</v>
      </c>
      <c r="D481" s="119">
        <v>22</v>
      </c>
      <c r="E481" s="119">
        <v>8</v>
      </c>
    </row>
    <row r="482" spans="1:5" x14ac:dyDescent="0.2">
      <c r="A482" s="116" t="s">
        <v>832</v>
      </c>
      <c r="B482" s="118">
        <v>15300</v>
      </c>
      <c r="C482" s="118">
        <v>80400</v>
      </c>
      <c r="D482" s="119">
        <v>19.100000000000001</v>
      </c>
      <c r="E482" s="119">
        <v>5.6</v>
      </c>
    </row>
    <row r="483" spans="1:5" x14ac:dyDescent="0.2">
      <c r="A483" s="116" t="s">
        <v>971</v>
      </c>
      <c r="B483" s="118">
        <v>12500</v>
      </c>
      <c r="C483" s="118">
        <v>52800</v>
      </c>
      <c r="D483" s="119">
        <v>23.6</v>
      </c>
      <c r="E483" s="119">
        <v>7.9</v>
      </c>
    </row>
    <row r="484" spans="1:5" x14ac:dyDescent="0.2">
      <c r="A484" s="116" t="s">
        <v>974</v>
      </c>
      <c r="B484" s="118">
        <v>10300</v>
      </c>
      <c r="C484" s="118">
        <v>43600</v>
      </c>
      <c r="D484" s="119">
        <v>23.6</v>
      </c>
      <c r="E484" s="119">
        <v>7.4</v>
      </c>
    </row>
    <row r="485" spans="1:5" x14ac:dyDescent="0.2">
      <c r="A485" s="116" t="s">
        <v>1040</v>
      </c>
      <c r="B485" s="118">
        <v>15100</v>
      </c>
      <c r="C485" s="118">
        <v>59800</v>
      </c>
      <c r="D485" s="119">
        <v>25.2</v>
      </c>
      <c r="E485" s="119">
        <v>6.5</v>
      </c>
    </row>
    <row r="486" spans="1:5" x14ac:dyDescent="0.2">
      <c r="A486" s="116" t="s">
        <v>1056</v>
      </c>
      <c r="B486" s="118">
        <v>13400</v>
      </c>
      <c r="C486" s="118">
        <v>53200</v>
      </c>
      <c r="D486" s="119">
        <v>25.2</v>
      </c>
      <c r="E486" s="119">
        <v>7</v>
      </c>
    </row>
    <row r="487" spans="1:5" x14ac:dyDescent="0.2">
      <c r="A487" s="116" t="s">
        <v>1062</v>
      </c>
      <c r="B487" s="118">
        <v>11600</v>
      </c>
      <c r="C487" s="118">
        <v>55900</v>
      </c>
      <c r="D487" s="119">
        <v>20.8</v>
      </c>
      <c r="E487" s="119">
        <v>7.6</v>
      </c>
    </row>
    <row r="488" spans="1:5" x14ac:dyDescent="0.2">
      <c r="A488" s="116" t="s">
        <v>1072</v>
      </c>
      <c r="B488" s="118">
        <v>5900</v>
      </c>
      <c r="C488" s="118">
        <v>50700</v>
      </c>
      <c r="D488" s="119">
        <v>11.7</v>
      </c>
      <c r="E488" s="119">
        <v>5.0999999999999996</v>
      </c>
    </row>
    <row r="489" spans="1:5" x14ac:dyDescent="0.2">
      <c r="A489" s="116" t="s">
        <v>637</v>
      </c>
      <c r="B489" s="118">
        <v>19200</v>
      </c>
      <c r="C489" s="118">
        <v>70100</v>
      </c>
      <c r="D489" s="119">
        <v>27.4</v>
      </c>
      <c r="E489" s="119">
        <v>6.6</v>
      </c>
    </row>
    <row r="490" spans="1:5" x14ac:dyDescent="0.2">
      <c r="A490" s="116" t="s">
        <v>910</v>
      </c>
      <c r="B490" s="118">
        <v>29700</v>
      </c>
      <c r="C490" s="118">
        <v>78800</v>
      </c>
      <c r="D490" s="119">
        <v>37.700000000000003</v>
      </c>
      <c r="E490" s="119">
        <v>8</v>
      </c>
    </row>
    <row r="491" spans="1:5" x14ac:dyDescent="0.2">
      <c r="A491" s="116" t="s">
        <v>1000</v>
      </c>
      <c r="B491" s="118">
        <v>14400</v>
      </c>
      <c r="C491" s="118">
        <v>66500</v>
      </c>
      <c r="D491" s="119">
        <v>21.6</v>
      </c>
      <c r="E491" s="119">
        <v>5.9</v>
      </c>
    </row>
    <row r="492" spans="1:5" x14ac:dyDescent="0.2">
      <c r="A492" s="116" t="s">
        <v>1074</v>
      </c>
      <c r="B492" s="118">
        <v>18300</v>
      </c>
      <c r="C492" s="118">
        <v>61200</v>
      </c>
      <c r="D492" s="119">
        <v>29.9</v>
      </c>
      <c r="E492" s="119">
        <v>7.1</v>
      </c>
    </row>
    <row r="493" spans="1:5" x14ac:dyDescent="0.2">
      <c r="A493" s="116" t="s">
        <v>1105</v>
      </c>
      <c r="B493" s="118">
        <v>15400</v>
      </c>
      <c r="C493" s="118">
        <v>54000</v>
      </c>
      <c r="D493" s="119">
        <v>28.6</v>
      </c>
      <c r="E493" s="119">
        <v>7.4</v>
      </c>
    </row>
    <row r="494" spans="1:5" x14ac:dyDescent="0.2">
      <c r="A494" s="116" t="s">
        <v>718</v>
      </c>
      <c r="B494" s="118">
        <v>10400</v>
      </c>
      <c r="C494" s="118">
        <v>63500</v>
      </c>
      <c r="D494" s="119">
        <v>16.399999999999999</v>
      </c>
      <c r="E494" s="119">
        <v>5.6</v>
      </c>
    </row>
    <row r="495" spans="1:5" x14ac:dyDescent="0.2">
      <c r="A495" s="116" t="s">
        <v>722</v>
      </c>
      <c r="B495" s="118">
        <v>7900</v>
      </c>
      <c r="C495" s="118">
        <v>36700</v>
      </c>
      <c r="D495" s="119">
        <v>21.6</v>
      </c>
      <c r="E495" s="119">
        <v>8.6999999999999993</v>
      </c>
    </row>
    <row r="496" spans="1:5" x14ac:dyDescent="0.2">
      <c r="A496" s="116" t="s">
        <v>750</v>
      </c>
      <c r="B496" s="118">
        <v>12200</v>
      </c>
      <c r="C496" s="118">
        <v>71700</v>
      </c>
      <c r="D496" s="119">
        <v>17</v>
      </c>
      <c r="E496" s="119">
        <v>5.7</v>
      </c>
    </row>
    <row r="497" spans="1:5" x14ac:dyDescent="0.2">
      <c r="A497" s="116" t="s">
        <v>855</v>
      </c>
      <c r="B497" s="118">
        <v>8800</v>
      </c>
      <c r="C497" s="118">
        <v>37800</v>
      </c>
      <c r="D497" s="119">
        <v>23.1</v>
      </c>
      <c r="E497" s="119">
        <v>8</v>
      </c>
    </row>
    <row r="498" spans="1:5" x14ac:dyDescent="0.2">
      <c r="A498" s="116" t="s">
        <v>936</v>
      </c>
      <c r="B498" s="118">
        <v>13200</v>
      </c>
      <c r="C498" s="118">
        <v>72600</v>
      </c>
      <c r="D498" s="119">
        <v>18.100000000000001</v>
      </c>
      <c r="E498" s="119">
        <v>6.5</v>
      </c>
    </row>
    <row r="499" spans="1:5" x14ac:dyDescent="0.2">
      <c r="A499" s="116" t="s">
        <v>953</v>
      </c>
      <c r="B499" s="118">
        <v>8600</v>
      </c>
      <c r="C499" s="118">
        <v>46300</v>
      </c>
      <c r="D499" s="119">
        <v>18.600000000000001</v>
      </c>
      <c r="E499" s="119">
        <v>7.8</v>
      </c>
    </row>
    <row r="500" spans="1:5" x14ac:dyDescent="0.2">
      <c r="A500" s="116" t="s">
        <v>1013</v>
      </c>
      <c r="B500" s="118">
        <v>8500</v>
      </c>
      <c r="C500" s="118">
        <v>46300</v>
      </c>
      <c r="D500" s="119">
        <v>18.3</v>
      </c>
      <c r="E500" s="119">
        <v>6.8</v>
      </c>
    </row>
    <row r="501" spans="1:5" x14ac:dyDescent="0.2">
      <c r="A501" s="116" t="s">
        <v>1037</v>
      </c>
      <c r="B501" s="118">
        <v>5600</v>
      </c>
      <c r="C501" s="118">
        <v>41200</v>
      </c>
      <c r="D501" s="119">
        <v>13.6</v>
      </c>
      <c r="E501" s="119">
        <v>6.6</v>
      </c>
    </row>
    <row r="502" spans="1:5" x14ac:dyDescent="0.2">
      <c r="A502" s="116" t="s">
        <v>1048</v>
      </c>
      <c r="B502" s="118">
        <v>9000</v>
      </c>
      <c r="C502" s="118">
        <v>41900</v>
      </c>
      <c r="D502" s="119">
        <v>21.4</v>
      </c>
      <c r="E502" s="119">
        <v>7.5</v>
      </c>
    </row>
    <row r="503" spans="1:5" x14ac:dyDescent="0.2">
      <c r="A503" s="116" t="s">
        <v>1090</v>
      </c>
      <c r="B503" s="118">
        <v>14800</v>
      </c>
      <c r="C503" s="118">
        <v>62500</v>
      </c>
      <c r="D503" s="119">
        <v>23.6</v>
      </c>
      <c r="E503" s="119">
        <v>7</v>
      </c>
    </row>
    <row r="504" spans="1:5" x14ac:dyDescent="0.2">
      <c r="A504" s="116" t="s">
        <v>1120</v>
      </c>
      <c r="B504" s="118">
        <v>11300</v>
      </c>
      <c r="C504" s="118">
        <v>46500</v>
      </c>
      <c r="D504" s="119">
        <v>24.2</v>
      </c>
      <c r="E504" s="119">
        <v>7.9</v>
      </c>
    </row>
    <row r="505" spans="1:5" x14ac:dyDescent="0.2">
      <c r="A505" s="116" t="s">
        <v>544</v>
      </c>
      <c r="B505" s="118">
        <v>6100</v>
      </c>
      <c r="C505" s="118">
        <v>29000</v>
      </c>
      <c r="D505" s="119">
        <v>21</v>
      </c>
      <c r="E505" s="119">
        <v>9.3000000000000007</v>
      </c>
    </row>
    <row r="506" spans="1:5" x14ac:dyDescent="0.2">
      <c r="A506" s="116" t="s">
        <v>553</v>
      </c>
      <c r="B506" s="118">
        <v>14500</v>
      </c>
      <c r="C506" s="118">
        <v>65300</v>
      </c>
      <c r="D506" s="119">
        <v>22.2</v>
      </c>
      <c r="E506" s="119">
        <v>6.7</v>
      </c>
    </row>
    <row r="507" spans="1:5" x14ac:dyDescent="0.2">
      <c r="A507" s="116" t="s">
        <v>641</v>
      </c>
      <c r="B507" s="118">
        <v>8200</v>
      </c>
      <c r="C507" s="118">
        <v>54200</v>
      </c>
      <c r="D507" s="119">
        <v>15.2</v>
      </c>
      <c r="E507" s="119">
        <v>5.8</v>
      </c>
    </row>
    <row r="508" spans="1:5" x14ac:dyDescent="0.2">
      <c r="A508" s="116" t="s">
        <v>662</v>
      </c>
      <c r="B508" s="118">
        <v>7300</v>
      </c>
      <c r="C508" s="118">
        <v>57400</v>
      </c>
      <c r="D508" s="119">
        <v>12.8</v>
      </c>
      <c r="E508" s="119">
        <v>6.1</v>
      </c>
    </row>
    <row r="509" spans="1:5" x14ac:dyDescent="0.2">
      <c r="A509" s="116" t="s">
        <v>785</v>
      </c>
      <c r="B509" s="118">
        <v>9700</v>
      </c>
      <c r="C509" s="118">
        <v>66600</v>
      </c>
      <c r="D509" s="119">
        <v>14.5</v>
      </c>
      <c r="E509" s="119">
        <v>5.0999999999999996</v>
      </c>
    </row>
    <row r="510" spans="1:5" x14ac:dyDescent="0.2">
      <c r="A510" s="116" t="s">
        <v>848</v>
      </c>
      <c r="B510" s="118">
        <v>15900</v>
      </c>
      <c r="C510" s="118">
        <v>65000</v>
      </c>
      <c r="D510" s="119">
        <v>24.5</v>
      </c>
      <c r="E510" s="119">
        <v>6.5</v>
      </c>
    </row>
    <row r="511" spans="1:5" x14ac:dyDescent="0.2">
      <c r="A511" s="116" t="s">
        <v>1127</v>
      </c>
      <c r="B511" s="118">
        <v>15300</v>
      </c>
      <c r="C511" s="118">
        <v>50300</v>
      </c>
      <c r="D511" s="119">
        <v>30.4</v>
      </c>
      <c r="E511" s="119">
        <v>8.1</v>
      </c>
    </row>
    <row r="512" spans="1:5" x14ac:dyDescent="0.2">
      <c r="A512" s="116" t="s">
        <v>569</v>
      </c>
      <c r="B512" s="118">
        <v>21400</v>
      </c>
      <c r="C512" s="118">
        <v>83900</v>
      </c>
      <c r="D512" s="119">
        <v>25.5</v>
      </c>
      <c r="E512" s="119">
        <v>3.4</v>
      </c>
    </row>
    <row r="513" spans="1:5" x14ac:dyDescent="0.2">
      <c r="A513" s="116" t="s">
        <v>588</v>
      </c>
      <c r="B513" s="118">
        <v>18200</v>
      </c>
      <c r="C513" s="118">
        <v>76600</v>
      </c>
      <c r="D513" s="119">
        <v>23.8</v>
      </c>
      <c r="E513" s="119">
        <v>3</v>
      </c>
    </row>
    <row r="514" spans="1:5" x14ac:dyDescent="0.2">
      <c r="A514" s="116" t="s">
        <v>603</v>
      </c>
      <c r="B514" s="118">
        <v>55500</v>
      </c>
      <c r="C514" s="118">
        <v>232800</v>
      </c>
      <c r="D514" s="119">
        <v>23.8</v>
      </c>
      <c r="E514" s="119">
        <v>3</v>
      </c>
    </row>
    <row r="515" spans="1:5" x14ac:dyDescent="0.2">
      <c r="A515" s="116" t="s">
        <v>655</v>
      </c>
      <c r="B515" s="118">
        <v>58200</v>
      </c>
      <c r="C515" s="118">
        <v>238700</v>
      </c>
      <c r="D515" s="119">
        <v>24.4</v>
      </c>
      <c r="E515" s="119">
        <v>3.2</v>
      </c>
    </row>
    <row r="516" spans="1:5" x14ac:dyDescent="0.2">
      <c r="A516" s="116" t="s">
        <v>796</v>
      </c>
      <c r="B516" s="117" t="s">
        <v>458</v>
      </c>
      <c r="C516" s="117" t="s">
        <v>458</v>
      </c>
      <c r="D516" s="117" t="s">
        <v>458</v>
      </c>
      <c r="E516" s="117" t="s">
        <v>458</v>
      </c>
    </row>
    <row r="517" spans="1:5" x14ac:dyDescent="0.2">
      <c r="A517" s="116" t="s">
        <v>888</v>
      </c>
      <c r="B517" s="118">
        <v>21200</v>
      </c>
      <c r="C517" s="118">
        <v>102300</v>
      </c>
      <c r="D517" s="119">
        <v>20.8</v>
      </c>
      <c r="E517" s="119">
        <v>3</v>
      </c>
    </row>
    <row r="518" spans="1:5" x14ac:dyDescent="0.2">
      <c r="A518" s="116" t="s">
        <v>920</v>
      </c>
      <c r="B518" s="118">
        <v>34800</v>
      </c>
      <c r="C518" s="118">
        <v>119700</v>
      </c>
      <c r="D518" s="119">
        <v>29.1</v>
      </c>
      <c r="E518" s="119">
        <v>3.5</v>
      </c>
    </row>
    <row r="519" spans="1:5" x14ac:dyDescent="0.2">
      <c r="A519" s="116" t="s">
        <v>922</v>
      </c>
      <c r="B519" s="118">
        <v>16100</v>
      </c>
      <c r="C519" s="118">
        <v>65800</v>
      </c>
      <c r="D519" s="119">
        <v>24.4</v>
      </c>
      <c r="E519" s="119">
        <v>3</v>
      </c>
    </row>
    <row r="520" spans="1:5" x14ac:dyDescent="0.2">
      <c r="A520" s="116" t="s">
        <v>991</v>
      </c>
      <c r="B520" s="118">
        <v>34200</v>
      </c>
      <c r="C520" s="118">
        <v>138300</v>
      </c>
      <c r="D520" s="119">
        <v>24.7</v>
      </c>
      <c r="E520" s="119">
        <v>3.1</v>
      </c>
    </row>
    <row r="521" spans="1:5" x14ac:dyDescent="0.2">
      <c r="A521" s="116" t="s">
        <v>1044</v>
      </c>
      <c r="B521" s="118">
        <v>19800</v>
      </c>
      <c r="C521" s="118">
        <v>98500</v>
      </c>
      <c r="D521" s="119">
        <v>20.100000000000001</v>
      </c>
      <c r="E521" s="119">
        <v>3.1</v>
      </c>
    </row>
    <row r="522" spans="1:5" x14ac:dyDescent="0.2">
      <c r="A522" s="116" t="s">
        <v>1064</v>
      </c>
      <c r="B522" s="118">
        <v>14200</v>
      </c>
      <c r="C522" s="118">
        <v>55900</v>
      </c>
      <c r="D522" s="119">
        <v>25.4</v>
      </c>
      <c r="E522" s="119">
        <v>3.3</v>
      </c>
    </row>
    <row r="523" spans="1:5" x14ac:dyDescent="0.2">
      <c r="A523" s="116" t="s">
        <v>1114</v>
      </c>
      <c r="B523" s="118">
        <v>57900</v>
      </c>
      <c r="C523" s="118">
        <v>218700</v>
      </c>
      <c r="D523" s="119">
        <v>26.5</v>
      </c>
      <c r="E523" s="119">
        <v>3.3</v>
      </c>
    </row>
    <row r="524" spans="1:5" x14ac:dyDescent="0.2">
      <c r="A524" s="116" t="s">
        <v>694</v>
      </c>
      <c r="B524" s="118">
        <v>13400</v>
      </c>
      <c r="C524" s="118">
        <v>57400</v>
      </c>
      <c r="D524" s="119">
        <v>23.3</v>
      </c>
      <c r="E524" s="119">
        <v>6.4</v>
      </c>
    </row>
    <row r="525" spans="1:5" x14ac:dyDescent="0.2">
      <c r="A525" s="116" t="s">
        <v>725</v>
      </c>
      <c r="B525" s="118">
        <v>21600</v>
      </c>
      <c r="C525" s="118">
        <v>64000</v>
      </c>
      <c r="D525" s="119">
        <v>33.700000000000003</v>
      </c>
      <c r="E525" s="119">
        <v>8.1999999999999993</v>
      </c>
    </row>
    <row r="526" spans="1:5" x14ac:dyDescent="0.2">
      <c r="A526" s="116" t="s">
        <v>846</v>
      </c>
      <c r="B526" s="118">
        <v>11400</v>
      </c>
      <c r="C526" s="118">
        <v>35200</v>
      </c>
      <c r="D526" s="119">
        <v>32.5</v>
      </c>
      <c r="E526" s="119">
        <v>9.3000000000000007</v>
      </c>
    </row>
    <row r="527" spans="1:5" x14ac:dyDescent="0.2">
      <c r="A527" s="116" t="s">
        <v>874</v>
      </c>
      <c r="B527" s="118">
        <v>8400</v>
      </c>
      <c r="C527" s="118">
        <v>42400</v>
      </c>
      <c r="D527" s="119">
        <v>19.7</v>
      </c>
      <c r="E527" s="119">
        <v>7.1</v>
      </c>
    </row>
    <row r="528" spans="1:5" x14ac:dyDescent="0.2">
      <c r="A528" s="116" t="s">
        <v>992</v>
      </c>
      <c r="B528" s="118">
        <v>9000</v>
      </c>
      <c r="C528" s="118">
        <v>40400</v>
      </c>
      <c r="D528" s="119">
        <v>22.2</v>
      </c>
      <c r="E528" s="119">
        <v>8.1999999999999993</v>
      </c>
    </row>
    <row r="529" spans="1:5" x14ac:dyDescent="0.2">
      <c r="A529" s="116" t="s">
        <v>1050</v>
      </c>
      <c r="B529" s="118">
        <v>15400</v>
      </c>
      <c r="C529" s="118">
        <v>58000</v>
      </c>
      <c r="D529" s="119">
        <v>26.5</v>
      </c>
      <c r="E529" s="119">
        <v>6.8</v>
      </c>
    </row>
    <row r="530" spans="1:5" x14ac:dyDescent="0.2">
      <c r="A530" s="116" t="s">
        <v>1067</v>
      </c>
      <c r="B530" s="118">
        <v>3100</v>
      </c>
      <c r="C530" s="118">
        <v>26400</v>
      </c>
      <c r="D530" s="119">
        <v>11.6</v>
      </c>
      <c r="E530" s="119">
        <v>7.2</v>
      </c>
    </row>
    <row r="531" spans="1:5" x14ac:dyDescent="0.2">
      <c r="A531" s="116" t="s">
        <v>1096</v>
      </c>
      <c r="B531" s="118">
        <v>4800</v>
      </c>
      <c r="C531" s="118">
        <v>22000</v>
      </c>
      <c r="D531" s="119">
        <v>21.8</v>
      </c>
      <c r="E531" s="119">
        <v>10</v>
      </c>
    </row>
    <row r="532" spans="1:5" x14ac:dyDescent="0.2">
      <c r="A532" s="116" t="s">
        <v>644</v>
      </c>
      <c r="B532" s="118">
        <v>3800</v>
      </c>
      <c r="C532" s="118">
        <v>18700</v>
      </c>
      <c r="D532" s="119">
        <v>20.399999999999999</v>
      </c>
      <c r="E532" s="119">
        <v>8.9</v>
      </c>
    </row>
    <row r="533" spans="1:5" x14ac:dyDescent="0.2">
      <c r="A533" s="116" t="s">
        <v>695</v>
      </c>
      <c r="B533" s="118">
        <v>8900</v>
      </c>
      <c r="C533" s="118">
        <v>38000</v>
      </c>
      <c r="D533" s="119">
        <v>23.5</v>
      </c>
      <c r="E533" s="119">
        <v>6.4</v>
      </c>
    </row>
    <row r="534" spans="1:5" x14ac:dyDescent="0.2">
      <c r="A534" s="116" t="s">
        <v>875</v>
      </c>
      <c r="B534" s="118">
        <v>6400</v>
      </c>
      <c r="C534" s="118">
        <v>29100</v>
      </c>
      <c r="D534" s="119">
        <v>21.9</v>
      </c>
      <c r="E534" s="119">
        <v>7.1</v>
      </c>
    </row>
    <row r="535" spans="1:5" x14ac:dyDescent="0.2">
      <c r="A535" s="116" t="s">
        <v>928</v>
      </c>
      <c r="B535" s="118">
        <v>4800</v>
      </c>
      <c r="C535" s="118">
        <v>20300</v>
      </c>
      <c r="D535" s="119">
        <v>23.8</v>
      </c>
      <c r="E535" s="119">
        <v>8.6</v>
      </c>
    </row>
    <row r="536" spans="1:5" x14ac:dyDescent="0.2">
      <c r="A536" s="116" t="s">
        <v>1097</v>
      </c>
      <c r="B536" s="118">
        <v>11900</v>
      </c>
      <c r="C536" s="118">
        <v>42300</v>
      </c>
      <c r="D536" s="119">
        <v>28.1</v>
      </c>
      <c r="E536" s="119">
        <v>6</v>
      </c>
    </row>
    <row r="537" spans="1:5" x14ac:dyDescent="0.2">
      <c r="A537" s="116" t="s">
        <v>1110</v>
      </c>
      <c r="B537" s="118">
        <v>8200</v>
      </c>
      <c r="C537" s="118">
        <v>26300</v>
      </c>
      <c r="D537" s="119">
        <v>31.2</v>
      </c>
      <c r="E537" s="119">
        <v>8.6</v>
      </c>
    </row>
    <row r="538" spans="1:5" x14ac:dyDescent="0.2">
      <c r="A538" s="116" t="s">
        <v>636</v>
      </c>
      <c r="B538" s="118">
        <v>16300</v>
      </c>
      <c r="C538" s="118">
        <v>57300</v>
      </c>
      <c r="D538" s="119">
        <v>28.4</v>
      </c>
      <c r="E538" s="119">
        <v>7.5</v>
      </c>
    </row>
    <row r="539" spans="1:5" x14ac:dyDescent="0.2">
      <c r="A539" s="116" t="s">
        <v>656</v>
      </c>
      <c r="B539" s="118">
        <v>6300</v>
      </c>
      <c r="C539" s="118">
        <v>38900</v>
      </c>
      <c r="D539" s="119">
        <v>16.100000000000001</v>
      </c>
      <c r="E539" s="119">
        <v>7.2</v>
      </c>
    </row>
    <row r="540" spans="1:5" x14ac:dyDescent="0.2">
      <c r="A540" s="116" t="s">
        <v>735</v>
      </c>
      <c r="B540" s="118">
        <v>9200</v>
      </c>
      <c r="C540" s="118">
        <v>39600</v>
      </c>
      <c r="D540" s="119">
        <v>23.4</v>
      </c>
      <c r="E540" s="119">
        <v>7.8</v>
      </c>
    </row>
    <row r="541" spans="1:5" x14ac:dyDescent="0.2">
      <c r="A541" s="116" t="s">
        <v>742</v>
      </c>
      <c r="B541" s="118">
        <v>12200</v>
      </c>
      <c r="C541" s="118">
        <v>60100</v>
      </c>
      <c r="D541" s="119">
        <v>20.3</v>
      </c>
      <c r="E541" s="119">
        <v>6.4</v>
      </c>
    </row>
    <row r="542" spans="1:5" x14ac:dyDescent="0.2">
      <c r="A542" s="116" t="s">
        <v>1031</v>
      </c>
      <c r="B542" s="118">
        <v>11700</v>
      </c>
      <c r="C542" s="118">
        <v>54600</v>
      </c>
      <c r="D542" s="119">
        <v>21.5</v>
      </c>
      <c r="E542" s="119">
        <v>6.2</v>
      </c>
    </row>
    <row r="543" spans="1:5" x14ac:dyDescent="0.2">
      <c r="A543" s="116" t="s">
        <v>1055</v>
      </c>
      <c r="B543" s="118">
        <v>10400</v>
      </c>
      <c r="C543" s="118">
        <v>41000</v>
      </c>
      <c r="D543" s="119">
        <v>25.4</v>
      </c>
      <c r="E543" s="119">
        <v>8.3000000000000007</v>
      </c>
    </row>
    <row r="544" spans="1:5" x14ac:dyDescent="0.2">
      <c r="A544" s="116" t="s">
        <v>841</v>
      </c>
      <c r="B544" s="118">
        <v>8700</v>
      </c>
      <c r="C544" s="118">
        <v>50200</v>
      </c>
      <c r="D544" s="119">
        <v>17.3</v>
      </c>
      <c r="E544" s="119">
        <v>6.2</v>
      </c>
    </row>
    <row r="545" spans="1:5" x14ac:dyDescent="0.2">
      <c r="A545" s="116" t="s">
        <v>967</v>
      </c>
      <c r="B545" s="118">
        <v>15100</v>
      </c>
      <c r="C545" s="118">
        <v>48500</v>
      </c>
      <c r="D545" s="119">
        <v>31.1</v>
      </c>
      <c r="E545" s="119">
        <v>7.3</v>
      </c>
    </row>
    <row r="546" spans="1:5" x14ac:dyDescent="0.2">
      <c r="A546" s="116" t="s">
        <v>1002</v>
      </c>
      <c r="B546" s="118">
        <v>12900</v>
      </c>
      <c r="C546" s="118">
        <v>72100</v>
      </c>
      <c r="D546" s="119">
        <v>17.899999999999999</v>
      </c>
      <c r="E546" s="119">
        <v>5.3</v>
      </c>
    </row>
    <row r="547" spans="1:5" x14ac:dyDescent="0.2">
      <c r="A547" s="116" t="s">
        <v>1049</v>
      </c>
      <c r="B547" s="118">
        <v>15100</v>
      </c>
      <c r="C547" s="118">
        <v>52100</v>
      </c>
      <c r="D547" s="119">
        <v>28.9</v>
      </c>
      <c r="E547" s="119">
        <v>7.7</v>
      </c>
    </row>
    <row r="548" spans="1:5" x14ac:dyDescent="0.2">
      <c r="A548" s="116" t="s">
        <v>1106</v>
      </c>
      <c r="B548" s="118">
        <v>5000</v>
      </c>
      <c r="C548" s="118">
        <v>17200</v>
      </c>
      <c r="D548" s="119">
        <v>28.9</v>
      </c>
      <c r="E548" s="119">
        <v>11.9</v>
      </c>
    </row>
    <row r="549" spans="1:5" x14ac:dyDescent="0.2">
      <c r="A549" s="116" t="s">
        <v>548</v>
      </c>
      <c r="B549" s="118">
        <v>10500</v>
      </c>
      <c r="C549" s="118">
        <v>29900</v>
      </c>
      <c r="D549" s="119">
        <v>35.299999999999997</v>
      </c>
      <c r="E549" s="119">
        <v>4.0999999999999996</v>
      </c>
    </row>
    <row r="550" spans="1:5" x14ac:dyDescent="0.2">
      <c r="A550" s="116" t="s">
        <v>752</v>
      </c>
      <c r="B550" s="118">
        <v>16700</v>
      </c>
      <c r="C550" s="118">
        <v>52000</v>
      </c>
      <c r="D550" s="119">
        <v>32.200000000000003</v>
      </c>
      <c r="E550" s="119">
        <v>3.5</v>
      </c>
    </row>
    <row r="551" spans="1:5" x14ac:dyDescent="0.2">
      <c r="A551" s="116" t="s">
        <v>651</v>
      </c>
      <c r="B551" s="118">
        <v>13300</v>
      </c>
      <c r="C551" s="118">
        <v>46300</v>
      </c>
      <c r="D551" s="119">
        <v>28.7</v>
      </c>
      <c r="E551" s="119">
        <v>3.3</v>
      </c>
    </row>
    <row r="552" spans="1:5" x14ac:dyDescent="0.2">
      <c r="A552" s="116" t="s">
        <v>672</v>
      </c>
      <c r="B552" s="118">
        <v>11700</v>
      </c>
      <c r="C552" s="118">
        <v>41000</v>
      </c>
      <c r="D552" s="119">
        <v>28.4</v>
      </c>
      <c r="E552" s="119">
        <v>3.2</v>
      </c>
    </row>
    <row r="553" spans="1:5" x14ac:dyDescent="0.2">
      <c r="A553" s="116" t="s">
        <v>733</v>
      </c>
      <c r="B553" s="118">
        <v>17700</v>
      </c>
      <c r="C553" s="118">
        <v>70000</v>
      </c>
      <c r="D553" s="119">
        <v>25.3</v>
      </c>
      <c r="E553" s="119">
        <v>3.2</v>
      </c>
    </row>
    <row r="554" spans="1:5" x14ac:dyDescent="0.2">
      <c r="A554" s="116" t="s">
        <v>1129</v>
      </c>
      <c r="B554" s="118">
        <v>17500</v>
      </c>
      <c r="C554" s="118">
        <v>63200</v>
      </c>
      <c r="D554" s="119">
        <v>27.7</v>
      </c>
      <c r="E554" s="119">
        <v>3.4</v>
      </c>
    </row>
    <row r="555" spans="1:5" x14ac:dyDescent="0.2">
      <c r="A555" s="116" t="s">
        <v>926</v>
      </c>
      <c r="B555" s="118">
        <v>13700</v>
      </c>
      <c r="C555" s="118">
        <v>59100</v>
      </c>
      <c r="D555" s="119">
        <v>23.1</v>
      </c>
      <c r="E555" s="119">
        <v>3.1</v>
      </c>
    </row>
    <row r="556" spans="1:5" x14ac:dyDescent="0.2">
      <c r="A556" s="116" t="s">
        <v>633</v>
      </c>
      <c r="B556" s="118">
        <v>12300</v>
      </c>
      <c r="C556" s="118">
        <v>34200</v>
      </c>
      <c r="D556" s="119">
        <v>36</v>
      </c>
      <c r="E556" s="119">
        <v>4</v>
      </c>
    </row>
    <row r="557" spans="1:5" x14ac:dyDescent="0.2">
      <c r="A557" s="116" t="s">
        <v>913</v>
      </c>
      <c r="B557" s="118">
        <v>12200</v>
      </c>
      <c r="C557" s="118">
        <v>49100</v>
      </c>
      <c r="D557" s="119">
        <v>24.9</v>
      </c>
      <c r="E557" s="119">
        <v>3.1</v>
      </c>
    </row>
    <row r="558" spans="1:5" x14ac:dyDescent="0.2">
      <c r="A558" s="116" t="s">
        <v>628</v>
      </c>
      <c r="B558" s="118">
        <v>22800</v>
      </c>
      <c r="C558" s="118">
        <v>74400</v>
      </c>
      <c r="D558" s="119">
        <v>30.6</v>
      </c>
      <c r="E558" s="119">
        <v>3.5</v>
      </c>
    </row>
    <row r="559" spans="1:5" x14ac:dyDescent="0.2">
      <c r="A559" s="116" t="s">
        <v>1042</v>
      </c>
      <c r="B559" s="118">
        <v>34600</v>
      </c>
      <c r="C559" s="118">
        <v>93200</v>
      </c>
      <c r="D559" s="119">
        <v>37.1</v>
      </c>
      <c r="E559" s="119">
        <v>3.6</v>
      </c>
    </row>
    <row r="560" spans="1:5" x14ac:dyDescent="0.2">
      <c r="A560" s="116" t="s">
        <v>861</v>
      </c>
      <c r="B560" s="118">
        <v>16600</v>
      </c>
      <c r="C560" s="118">
        <v>55700</v>
      </c>
      <c r="D560" s="119">
        <v>29.7</v>
      </c>
      <c r="E560" s="119">
        <v>3.6</v>
      </c>
    </row>
    <row r="561" spans="1:5" x14ac:dyDescent="0.2">
      <c r="A561" s="116" t="s">
        <v>599</v>
      </c>
      <c r="B561" s="118">
        <v>20000</v>
      </c>
      <c r="C561" s="118">
        <v>58600</v>
      </c>
      <c r="D561" s="119">
        <v>34.1</v>
      </c>
      <c r="E561" s="119">
        <v>3.6</v>
      </c>
    </row>
    <row r="562" spans="1:5" x14ac:dyDescent="0.2">
      <c r="A562" s="116" t="s">
        <v>1058</v>
      </c>
      <c r="B562" s="118">
        <v>17300</v>
      </c>
      <c r="C562" s="118">
        <v>55300</v>
      </c>
      <c r="D562" s="119">
        <v>31.4</v>
      </c>
      <c r="E562" s="119">
        <v>3.3</v>
      </c>
    </row>
    <row r="563" spans="1:5" x14ac:dyDescent="0.2">
      <c r="A563" s="116" t="s">
        <v>625</v>
      </c>
      <c r="B563" s="118">
        <v>56600</v>
      </c>
      <c r="C563" s="118">
        <v>151100</v>
      </c>
      <c r="D563" s="119">
        <v>37.4</v>
      </c>
      <c r="E563" s="119">
        <v>3.8</v>
      </c>
    </row>
    <row r="564" spans="1:5" x14ac:dyDescent="0.2">
      <c r="A564" s="116" t="s">
        <v>940</v>
      </c>
      <c r="B564" s="118">
        <v>32800</v>
      </c>
      <c r="C564" s="118">
        <v>94100</v>
      </c>
      <c r="D564" s="119">
        <v>34.9</v>
      </c>
      <c r="E564" s="119">
        <v>3.8</v>
      </c>
    </row>
    <row r="565" spans="1:5" x14ac:dyDescent="0.2">
      <c r="A565" s="116" t="s">
        <v>843</v>
      </c>
      <c r="B565" s="118">
        <v>7200</v>
      </c>
      <c r="C565" s="118">
        <v>22400</v>
      </c>
      <c r="D565" s="119">
        <v>32.1</v>
      </c>
      <c r="E565" s="119">
        <v>4.5</v>
      </c>
    </row>
    <row r="566" spans="1:5" x14ac:dyDescent="0.2">
      <c r="A566" s="116" t="s">
        <v>615</v>
      </c>
      <c r="B566" s="118">
        <v>18600</v>
      </c>
      <c r="C566" s="118">
        <v>70400</v>
      </c>
      <c r="D566" s="119">
        <v>26.4</v>
      </c>
      <c r="E566" s="119">
        <v>3.4</v>
      </c>
    </row>
    <row r="567" spans="1:5" x14ac:dyDescent="0.2">
      <c r="A567" s="116" t="s">
        <v>582</v>
      </c>
      <c r="B567" s="118">
        <v>8000</v>
      </c>
      <c r="C567" s="118">
        <v>26200</v>
      </c>
      <c r="D567" s="119">
        <v>30.6</v>
      </c>
      <c r="E567" s="119">
        <v>4.7</v>
      </c>
    </row>
    <row r="568" spans="1:5" x14ac:dyDescent="0.2">
      <c r="A568" s="116" t="s">
        <v>1066</v>
      </c>
      <c r="B568" s="118">
        <v>11800</v>
      </c>
      <c r="C568" s="118">
        <v>36900</v>
      </c>
      <c r="D568" s="119">
        <v>31.8</v>
      </c>
      <c r="E568" s="119">
        <v>3.5</v>
      </c>
    </row>
    <row r="569" spans="1:5" x14ac:dyDescent="0.2">
      <c r="A569" s="116" t="s">
        <v>857</v>
      </c>
      <c r="B569" s="118">
        <v>11000</v>
      </c>
      <c r="C569" s="118">
        <v>40000</v>
      </c>
      <c r="D569" s="119">
        <v>27.5</v>
      </c>
      <c r="E569" s="119">
        <v>3.2</v>
      </c>
    </row>
    <row r="570" spans="1:5" x14ac:dyDescent="0.2">
      <c r="A570" s="116" t="s">
        <v>870</v>
      </c>
      <c r="B570" s="118">
        <v>17300</v>
      </c>
      <c r="C570" s="118">
        <v>59700</v>
      </c>
      <c r="D570" s="119">
        <v>29</v>
      </c>
      <c r="E570" s="119">
        <v>3.3</v>
      </c>
    </row>
    <row r="571" spans="1:5" x14ac:dyDescent="0.2">
      <c r="A571" s="116" t="s">
        <v>541</v>
      </c>
      <c r="B571" s="118">
        <v>28900</v>
      </c>
      <c r="C571" s="118">
        <v>116000</v>
      </c>
      <c r="D571" s="119">
        <v>24.9</v>
      </c>
      <c r="E571" s="119">
        <v>3.2</v>
      </c>
    </row>
    <row r="572" spans="1:5" x14ac:dyDescent="0.2">
      <c r="A572" s="116" t="s">
        <v>543</v>
      </c>
      <c r="B572" s="118">
        <v>28500</v>
      </c>
      <c r="C572" s="118">
        <v>130800</v>
      </c>
      <c r="D572" s="119">
        <v>21.8</v>
      </c>
      <c r="E572" s="119">
        <v>3</v>
      </c>
    </row>
    <row r="573" spans="1:5" x14ac:dyDescent="0.2">
      <c r="A573" s="116" t="s">
        <v>550</v>
      </c>
      <c r="B573" s="118">
        <v>15100</v>
      </c>
      <c r="C573" s="118">
        <v>50200</v>
      </c>
      <c r="D573" s="119">
        <v>30.1</v>
      </c>
      <c r="E573" s="119">
        <v>3.5</v>
      </c>
    </row>
    <row r="574" spans="1:5" x14ac:dyDescent="0.2">
      <c r="A574" s="116" t="s">
        <v>552</v>
      </c>
      <c r="B574" s="118">
        <v>13800</v>
      </c>
      <c r="C574" s="118">
        <v>40100</v>
      </c>
      <c r="D574" s="119">
        <v>34.4</v>
      </c>
      <c r="E574" s="119">
        <v>3.3</v>
      </c>
    </row>
    <row r="575" spans="1:5" x14ac:dyDescent="0.2">
      <c r="A575" s="116" t="s">
        <v>648</v>
      </c>
      <c r="B575" s="118">
        <v>7100</v>
      </c>
      <c r="C575" s="118">
        <v>24800</v>
      </c>
      <c r="D575" s="119">
        <v>28.4</v>
      </c>
      <c r="E575" s="119">
        <v>5.6</v>
      </c>
    </row>
    <row r="576" spans="1:5" x14ac:dyDescent="0.2">
      <c r="A576" s="116" t="s">
        <v>685</v>
      </c>
      <c r="B576" s="118">
        <v>18100</v>
      </c>
      <c r="C576" s="118">
        <v>65100</v>
      </c>
      <c r="D576" s="119">
        <v>27.8</v>
      </c>
      <c r="E576" s="119">
        <v>3.6</v>
      </c>
    </row>
    <row r="577" spans="1:5" x14ac:dyDescent="0.2">
      <c r="A577" s="116" t="s">
        <v>687</v>
      </c>
      <c r="B577" s="118">
        <v>23600</v>
      </c>
      <c r="C577" s="118">
        <v>66900</v>
      </c>
      <c r="D577" s="119">
        <v>35.200000000000003</v>
      </c>
      <c r="E577" s="119">
        <v>3.5</v>
      </c>
    </row>
    <row r="578" spans="1:5" x14ac:dyDescent="0.2">
      <c r="A578" s="116" t="s">
        <v>692</v>
      </c>
      <c r="B578" s="118">
        <v>15500</v>
      </c>
      <c r="C578" s="118">
        <v>54400</v>
      </c>
      <c r="D578" s="119">
        <v>28.6</v>
      </c>
      <c r="E578" s="119">
        <v>3.4</v>
      </c>
    </row>
    <row r="579" spans="1:5" x14ac:dyDescent="0.2">
      <c r="A579" s="116" t="s">
        <v>697</v>
      </c>
      <c r="B579" s="118">
        <v>16400</v>
      </c>
      <c r="C579" s="118">
        <v>48500</v>
      </c>
      <c r="D579" s="119">
        <v>33.9</v>
      </c>
      <c r="E579" s="119">
        <v>3.6</v>
      </c>
    </row>
    <row r="580" spans="1:5" x14ac:dyDescent="0.2">
      <c r="A580" s="116" t="s">
        <v>702</v>
      </c>
      <c r="B580" s="118">
        <v>11600</v>
      </c>
      <c r="C580" s="118">
        <v>45000</v>
      </c>
      <c r="D580" s="119">
        <v>25.7</v>
      </c>
      <c r="E580" s="119">
        <v>3.4</v>
      </c>
    </row>
    <row r="581" spans="1:5" x14ac:dyDescent="0.2">
      <c r="A581" s="116" t="s">
        <v>706</v>
      </c>
      <c r="B581" s="118">
        <v>12800</v>
      </c>
      <c r="C581" s="118">
        <v>41300</v>
      </c>
      <c r="D581" s="119">
        <v>30.9</v>
      </c>
      <c r="E581" s="119">
        <v>3.4</v>
      </c>
    </row>
    <row r="582" spans="1:5" x14ac:dyDescent="0.2">
      <c r="A582" s="116" t="s">
        <v>715</v>
      </c>
      <c r="B582" s="118">
        <v>67200</v>
      </c>
      <c r="C582" s="118">
        <v>245100</v>
      </c>
      <c r="D582" s="119">
        <v>27.4</v>
      </c>
      <c r="E582" s="119">
        <v>3.2</v>
      </c>
    </row>
    <row r="583" spans="1:5" x14ac:dyDescent="0.2">
      <c r="A583" s="116" t="s">
        <v>717</v>
      </c>
      <c r="B583" s="118">
        <v>3900</v>
      </c>
      <c r="C583" s="118">
        <v>10600</v>
      </c>
      <c r="D583" s="119">
        <v>36.700000000000003</v>
      </c>
      <c r="E583" s="119">
        <v>9.6</v>
      </c>
    </row>
    <row r="584" spans="1:5" x14ac:dyDescent="0.2">
      <c r="A584" s="116" t="s">
        <v>727</v>
      </c>
      <c r="B584" s="118">
        <v>21200</v>
      </c>
      <c r="C584" s="118">
        <v>72800</v>
      </c>
      <c r="D584" s="119">
        <v>29.1</v>
      </c>
      <c r="E584" s="119">
        <v>3.3</v>
      </c>
    </row>
    <row r="585" spans="1:5" x14ac:dyDescent="0.2">
      <c r="A585" s="116" t="s">
        <v>731</v>
      </c>
      <c r="B585" s="118">
        <v>50600</v>
      </c>
      <c r="C585" s="118">
        <v>169600</v>
      </c>
      <c r="D585" s="119">
        <v>29.9</v>
      </c>
      <c r="E585" s="119">
        <v>3.4</v>
      </c>
    </row>
    <row r="586" spans="1:5" x14ac:dyDescent="0.2">
      <c r="A586" s="116" t="s">
        <v>741</v>
      </c>
      <c r="B586" s="118">
        <v>81800</v>
      </c>
      <c r="C586" s="118">
        <v>256700</v>
      </c>
      <c r="D586" s="119">
        <v>31.9</v>
      </c>
      <c r="E586" s="119">
        <v>3.1</v>
      </c>
    </row>
    <row r="587" spans="1:5" x14ac:dyDescent="0.2">
      <c r="A587" s="116" t="s">
        <v>781</v>
      </c>
      <c r="B587" s="118">
        <v>33500</v>
      </c>
      <c r="C587" s="118">
        <v>110900</v>
      </c>
      <c r="D587" s="119">
        <v>30.2</v>
      </c>
      <c r="E587" s="119">
        <v>3.1</v>
      </c>
    </row>
    <row r="588" spans="1:5" x14ac:dyDescent="0.2">
      <c r="A588" s="116" t="s">
        <v>791</v>
      </c>
      <c r="B588" s="118">
        <v>10600</v>
      </c>
      <c r="C588" s="118">
        <v>36100</v>
      </c>
      <c r="D588" s="119">
        <v>29.3</v>
      </c>
      <c r="E588" s="119">
        <v>3.9</v>
      </c>
    </row>
    <row r="589" spans="1:5" x14ac:dyDescent="0.2">
      <c r="A589" s="116" t="s">
        <v>852</v>
      </c>
      <c r="B589" s="118">
        <v>10700</v>
      </c>
      <c r="C589" s="118">
        <v>38700</v>
      </c>
      <c r="D589" s="119">
        <v>27.8</v>
      </c>
      <c r="E589" s="119">
        <v>3.7</v>
      </c>
    </row>
    <row r="590" spans="1:5" x14ac:dyDescent="0.2">
      <c r="A590" s="116" t="s">
        <v>859</v>
      </c>
      <c r="B590" s="118">
        <v>11800</v>
      </c>
      <c r="C590" s="118">
        <v>43600</v>
      </c>
      <c r="D590" s="119">
        <v>27</v>
      </c>
      <c r="E590" s="119">
        <v>3.5</v>
      </c>
    </row>
    <row r="591" spans="1:5" x14ac:dyDescent="0.2">
      <c r="A591" s="116" t="s">
        <v>873</v>
      </c>
      <c r="B591" s="118">
        <v>13100</v>
      </c>
      <c r="C591" s="118">
        <v>53000</v>
      </c>
      <c r="D591" s="119">
        <v>24.7</v>
      </c>
      <c r="E591" s="119">
        <v>3.4</v>
      </c>
    </row>
    <row r="592" spans="1:5" x14ac:dyDescent="0.2">
      <c r="A592" s="116" t="s">
        <v>883</v>
      </c>
      <c r="B592" s="118">
        <v>40900</v>
      </c>
      <c r="C592" s="118">
        <v>149300</v>
      </c>
      <c r="D592" s="119">
        <v>27.4</v>
      </c>
      <c r="E592" s="119">
        <v>3.3</v>
      </c>
    </row>
    <row r="593" spans="1:5" x14ac:dyDescent="0.2">
      <c r="A593" s="116" t="s">
        <v>909</v>
      </c>
      <c r="B593" s="118">
        <v>3100</v>
      </c>
      <c r="C593" s="118">
        <v>10200</v>
      </c>
      <c r="D593" s="119">
        <v>30.9</v>
      </c>
      <c r="E593" s="119">
        <v>6.3</v>
      </c>
    </row>
    <row r="594" spans="1:5" x14ac:dyDescent="0.2">
      <c r="A594" s="116" t="s">
        <v>916</v>
      </c>
      <c r="B594" s="118">
        <v>16400</v>
      </c>
      <c r="C594" s="118">
        <v>70400</v>
      </c>
      <c r="D594" s="119">
        <v>23.4</v>
      </c>
      <c r="E594" s="119">
        <v>3</v>
      </c>
    </row>
    <row r="595" spans="1:5" x14ac:dyDescent="0.2">
      <c r="A595" s="116" t="s">
        <v>938</v>
      </c>
      <c r="B595" s="118">
        <v>22500</v>
      </c>
      <c r="C595" s="118">
        <v>74900</v>
      </c>
      <c r="D595" s="119">
        <v>30.1</v>
      </c>
      <c r="E595" s="119">
        <v>3.4</v>
      </c>
    </row>
    <row r="596" spans="1:5" x14ac:dyDescent="0.2">
      <c r="A596" s="116" t="s">
        <v>966</v>
      </c>
      <c r="B596" s="118">
        <v>14300</v>
      </c>
      <c r="C596" s="118">
        <v>52200</v>
      </c>
      <c r="D596" s="119">
        <v>27.3</v>
      </c>
      <c r="E596" s="119">
        <v>3.3</v>
      </c>
    </row>
    <row r="597" spans="1:5" x14ac:dyDescent="0.2">
      <c r="A597" s="116" t="s">
        <v>976</v>
      </c>
      <c r="B597" s="118">
        <v>5200</v>
      </c>
      <c r="C597" s="118">
        <v>12200</v>
      </c>
      <c r="D597" s="119">
        <v>42.2</v>
      </c>
      <c r="E597" s="119">
        <v>5.8</v>
      </c>
    </row>
    <row r="598" spans="1:5" x14ac:dyDescent="0.2">
      <c r="A598" s="116" t="s">
        <v>985</v>
      </c>
      <c r="B598" s="118">
        <v>13700</v>
      </c>
      <c r="C598" s="118">
        <v>47800</v>
      </c>
      <c r="D598" s="119">
        <v>28.7</v>
      </c>
      <c r="E598" s="119">
        <v>3.3</v>
      </c>
    </row>
    <row r="599" spans="1:5" x14ac:dyDescent="0.2">
      <c r="A599" s="116" t="s">
        <v>997</v>
      </c>
      <c r="B599" s="118">
        <v>44500</v>
      </c>
      <c r="C599" s="118">
        <v>148700</v>
      </c>
      <c r="D599" s="119">
        <v>29.9</v>
      </c>
      <c r="E599" s="119">
        <v>3.2</v>
      </c>
    </row>
    <row r="600" spans="1:5" x14ac:dyDescent="0.2">
      <c r="A600" s="116" t="s">
        <v>1023</v>
      </c>
      <c r="B600" s="118">
        <v>9900</v>
      </c>
      <c r="C600" s="118">
        <v>40100</v>
      </c>
      <c r="D600" s="119">
        <v>24.6</v>
      </c>
      <c r="E600" s="119">
        <v>3.6</v>
      </c>
    </row>
    <row r="601" spans="1:5" x14ac:dyDescent="0.2">
      <c r="A601" s="116" t="s">
        <v>1099</v>
      </c>
      <c r="B601" s="118">
        <v>13400</v>
      </c>
      <c r="C601" s="118">
        <v>40400</v>
      </c>
      <c r="D601" s="119">
        <v>33.200000000000003</v>
      </c>
      <c r="E601" s="119">
        <v>3.6</v>
      </c>
    </row>
    <row r="602" spans="1:5" x14ac:dyDescent="0.2">
      <c r="A602" s="116" t="s">
        <v>1103</v>
      </c>
      <c r="B602" s="118">
        <v>21500</v>
      </c>
      <c r="C602" s="118">
        <v>83200</v>
      </c>
      <c r="D602" s="119">
        <v>25.9</v>
      </c>
      <c r="E602" s="119">
        <v>3.4</v>
      </c>
    </row>
    <row r="603" spans="1:5" x14ac:dyDescent="0.2">
      <c r="A603" s="116" t="s">
        <v>1152</v>
      </c>
      <c r="B603" s="118">
        <v>327200</v>
      </c>
      <c r="C603" s="118">
        <v>1114200</v>
      </c>
      <c r="D603" s="119">
        <v>29.4</v>
      </c>
      <c r="E603" s="119">
        <v>1</v>
      </c>
    </row>
    <row r="604" spans="1:5" x14ac:dyDescent="0.2">
      <c r="A604" s="116" t="s">
        <v>1151</v>
      </c>
      <c r="B604" s="118">
        <v>815400</v>
      </c>
      <c r="C604" s="118">
        <v>3092700</v>
      </c>
      <c r="D604" s="119">
        <v>26.4</v>
      </c>
      <c r="E604" s="119">
        <v>0.7</v>
      </c>
    </row>
    <row r="605" spans="1:5" x14ac:dyDescent="0.2">
      <c r="A605" s="116" t="s">
        <v>1150</v>
      </c>
      <c r="B605" s="118">
        <v>616400</v>
      </c>
      <c r="C605" s="118">
        <v>2377200</v>
      </c>
      <c r="D605" s="119">
        <v>25.9</v>
      </c>
      <c r="E605" s="119">
        <v>0.8</v>
      </c>
    </row>
    <row r="606" spans="1:5" x14ac:dyDescent="0.2">
      <c r="A606" s="116" t="s">
        <v>1149</v>
      </c>
      <c r="B606" s="118">
        <v>497900</v>
      </c>
      <c r="C606" s="118">
        <v>2091100</v>
      </c>
      <c r="D606" s="119">
        <v>23.8</v>
      </c>
      <c r="E606" s="119">
        <v>1</v>
      </c>
    </row>
    <row r="607" spans="1:5" x14ac:dyDescent="0.2">
      <c r="A607" s="116" t="s">
        <v>1148</v>
      </c>
      <c r="B607" s="118">
        <v>585500</v>
      </c>
      <c r="C607" s="118">
        <v>2367200</v>
      </c>
      <c r="D607" s="119">
        <v>24.7</v>
      </c>
      <c r="E607" s="119">
        <v>0.8</v>
      </c>
    </row>
    <row r="608" spans="1:5" x14ac:dyDescent="0.2">
      <c r="A608" s="116" t="s">
        <v>1147</v>
      </c>
      <c r="B608" s="118">
        <v>656100</v>
      </c>
      <c r="C608" s="118">
        <v>2763100</v>
      </c>
      <c r="D608" s="119">
        <v>23.7</v>
      </c>
      <c r="E608" s="119">
        <v>0.9</v>
      </c>
    </row>
    <row r="609" spans="1:5" x14ac:dyDescent="0.2">
      <c r="A609" s="116" t="s">
        <v>1146</v>
      </c>
      <c r="B609" s="118">
        <v>830700</v>
      </c>
      <c r="C609" s="118">
        <v>3775900</v>
      </c>
      <c r="D609" s="119">
        <v>22</v>
      </c>
      <c r="E609" s="119">
        <v>0.7</v>
      </c>
    </row>
    <row r="610" spans="1:5" x14ac:dyDescent="0.2">
      <c r="A610" s="116" t="s">
        <v>1145</v>
      </c>
      <c r="B610" s="118">
        <v>940300</v>
      </c>
      <c r="C610" s="118">
        <v>4132600</v>
      </c>
      <c r="D610" s="119">
        <v>22.8</v>
      </c>
      <c r="E610" s="119">
        <v>0.7</v>
      </c>
    </row>
    <row r="611" spans="1:5" x14ac:dyDescent="0.2">
      <c r="A611" s="116" t="s">
        <v>1144</v>
      </c>
      <c r="B611" s="118">
        <v>605400</v>
      </c>
      <c r="C611" s="118">
        <v>2483400</v>
      </c>
      <c r="D611" s="119">
        <v>24.4</v>
      </c>
      <c r="E611" s="119">
        <v>0.8</v>
      </c>
    </row>
    <row r="612" spans="1:5" x14ac:dyDescent="0.2">
      <c r="A612" s="116" t="s">
        <v>1143</v>
      </c>
      <c r="B612" s="118">
        <v>400000</v>
      </c>
      <c r="C612" s="118">
        <v>1282800</v>
      </c>
      <c r="D612" s="119">
        <v>31.2</v>
      </c>
      <c r="E612" s="119">
        <v>0.8</v>
      </c>
    </row>
    <row r="613" spans="1:5" x14ac:dyDescent="0.2">
      <c r="A613" s="116" t="s">
        <v>1142</v>
      </c>
      <c r="B613" s="118">
        <v>701000</v>
      </c>
      <c r="C613" s="118">
        <v>2449300</v>
      </c>
      <c r="D613" s="119">
        <v>28.6</v>
      </c>
      <c r="E613" s="119">
        <v>0.6</v>
      </c>
    </row>
    <row r="614" spans="1:5" x14ac:dyDescent="0.2">
      <c r="A614" s="116" t="s">
        <v>1141</v>
      </c>
      <c r="B614" s="118">
        <v>222600</v>
      </c>
      <c r="C614" s="118">
        <v>769900</v>
      </c>
      <c r="D614" s="119">
        <v>28.9</v>
      </c>
      <c r="E614" s="119">
        <v>1.7</v>
      </c>
    </row>
    <row r="615" spans="1:5" x14ac:dyDescent="0.2">
      <c r="A615" s="100"/>
      <c r="B615" s="100"/>
      <c r="C615" s="100"/>
      <c r="D615" s="100"/>
      <c r="E615" s="100"/>
    </row>
    <row r="616" spans="1:5" x14ac:dyDescent="0.2">
      <c r="A616" s="120" t="s">
        <v>469</v>
      </c>
      <c r="B616" s="110"/>
      <c r="C616" s="110"/>
      <c r="D616" s="110"/>
      <c r="E616" s="110"/>
    </row>
    <row r="617" spans="1:5" x14ac:dyDescent="0.2">
      <c r="A617" s="120" t="s">
        <v>460</v>
      </c>
      <c r="B617" s="110"/>
      <c r="C617" s="110"/>
      <c r="D617" s="110"/>
      <c r="E617" s="110"/>
    </row>
    <row r="618" spans="1:5" x14ac:dyDescent="0.2">
      <c r="A618" s="120" t="s">
        <v>456</v>
      </c>
      <c r="B618" s="110"/>
      <c r="C618" s="110"/>
      <c r="D618" s="110"/>
      <c r="E618" s="110"/>
    </row>
    <row r="619" spans="1:5" x14ac:dyDescent="0.2">
      <c r="A619" s="120" t="s">
        <v>1218</v>
      </c>
      <c r="B619" s="110"/>
      <c r="C619" s="110"/>
      <c r="D619" s="110"/>
      <c r="E619" s="110"/>
    </row>
  </sheetData>
  <mergeCells count="1">
    <mergeCell ref="B7:E7"/>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6"/>
  <sheetViews>
    <sheetView workbookViewId="0">
      <pane ySplit="1" topLeftCell="A132" activePane="bottomLeft" state="frozen"/>
      <selection pane="bottomLeft" activeCell="D171" sqref="D171"/>
    </sheetView>
  </sheetViews>
  <sheetFormatPr defaultColWidth="8.85546875" defaultRowHeight="12.75" x14ac:dyDescent="0.2"/>
  <cols>
    <col min="1" max="1" width="37.42578125" style="32" bestFit="1" customWidth="1"/>
    <col min="2" max="2" width="25.7109375" style="29" customWidth="1"/>
    <col min="3" max="3" width="17.7109375" style="3" customWidth="1"/>
    <col min="4" max="4" width="16.28515625" style="3" customWidth="1"/>
    <col min="5" max="5" width="18.42578125" style="3" customWidth="1"/>
    <col min="6" max="6" width="15.7109375" style="3" customWidth="1"/>
    <col min="7" max="7" width="8.85546875" style="3"/>
    <col min="8" max="8" width="13.42578125" style="3" customWidth="1"/>
    <col min="9" max="9" width="12.7109375" style="3" customWidth="1"/>
    <col min="10" max="16384" width="8.85546875" style="3"/>
  </cols>
  <sheetData>
    <row r="1" spans="1:10" s="56" customFormat="1" ht="24" customHeight="1" x14ac:dyDescent="0.2">
      <c r="A1" s="55" t="s">
        <v>1137</v>
      </c>
      <c r="B1" s="55" t="s">
        <v>1138</v>
      </c>
      <c r="C1" s="55"/>
      <c r="D1" s="55"/>
      <c r="E1" s="55"/>
      <c r="F1" s="55"/>
      <c r="G1" s="55" t="s">
        <v>1219</v>
      </c>
      <c r="H1" s="176" t="s">
        <v>453</v>
      </c>
      <c r="I1" s="176" t="s">
        <v>454</v>
      </c>
    </row>
    <row r="2" spans="1:10" x14ac:dyDescent="0.2">
      <c r="A2" s="2" t="s">
        <v>540</v>
      </c>
      <c r="B2" s="2" t="s">
        <v>494</v>
      </c>
      <c r="C2" s="26" t="s">
        <v>1220</v>
      </c>
      <c r="D2" s="110"/>
      <c r="E2" s="110"/>
      <c r="F2" s="110"/>
      <c r="G2" s="110"/>
    </row>
    <row r="3" spans="1:10" x14ac:dyDescent="0.2">
      <c r="A3" s="2" t="s">
        <v>541</v>
      </c>
      <c r="B3" s="2" t="s">
        <v>494</v>
      </c>
      <c r="C3" s="26" t="s">
        <v>1220</v>
      </c>
      <c r="D3" s="110"/>
      <c r="E3" s="110"/>
      <c r="F3" s="110"/>
      <c r="G3" s="110"/>
    </row>
    <row r="4" spans="1:10" x14ac:dyDescent="0.2">
      <c r="A4" s="2" t="s">
        <v>542</v>
      </c>
      <c r="B4" s="2" t="s">
        <v>495</v>
      </c>
      <c r="C4" s="26" t="s">
        <v>1220</v>
      </c>
      <c r="D4" s="110"/>
      <c r="E4" s="110"/>
      <c r="F4" s="110"/>
      <c r="G4" s="110"/>
    </row>
    <row r="5" spans="1:10" x14ac:dyDescent="0.2">
      <c r="A5" s="2" t="s">
        <v>543</v>
      </c>
      <c r="B5" s="2" t="s">
        <v>495</v>
      </c>
      <c r="C5" s="26" t="s">
        <v>1220</v>
      </c>
      <c r="D5" s="110"/>
      <c r="E5" s="110"/>
      <c r="F5" s="110"/>
      <c r="G5" s="110"/>
      <c r="H5" s="172"/>
    </row>
    <row r="6" spans="1:10" x14ac:dyDescent="0.2">
      <c r="A6" s="2" t="s">
        <v>544</v>
      </c>
      <c r="B6" s="2" t="s">
        <v>339</v>
      </c>
      <c r="C6" s="110" t="s">
        <v>158</v>
      </c>
      <c r="D6" s="110" t="s">
        <v>374</v>
      </c>
      <c r="E6" s="110" t="str">
        <f>IF(G6="Lower",(IF(D6="Rural-80","Predominantly Rural",IF(D6="Rural-50","Predominantly Rural",IF(D6="SR","SR","U")))),(IF(D6="Rural-80","Predominantly Rural",IF(D6="Rural-50","Predominantly Rural",IF(D6="Significant Rural","Significant Rural","Urban")))))</f>
        <v>U</v>
      </c>
      <c r="F6" s="110" t="s">
        <v>372</v>
      </c>
      <c r="G6" s="110" t="s">
        <v>419</v>
      </c>
      <c r="H6" s="3">
        <v>31</v>
      </c>
      <c r="I6" s="3">
        <v>111</v>
      </c>
      <c r="J6" s="173"/>
    </row>
    <row r="7" spans="1:10" x14ac:dyDescent="0.2">
      <c r="A7" s="2" t="s">
        <v>545</v>
      </c>
      <c r="B7" s="2" t="s">
        <v>170</v>
      </c>
      <c r="C7" s="110" t="s">
        <v>3</v>
      </c>
      <c r="D7" s="110" t="s">
        <v>445</v>
      </c>
      <c r="E7" s="172" t="str">
        <f>IF(G7="Lower",(IF(D7="Rural-80","Predominantly Rural",IF(D7="Rural-50","Predominantly Rural",IF(D7="SR","SR","U")))),(IF(D7="Rural-80","Predominantly Rural",IF(D7="Rural-50","Predominantly Rural",IF(D7="Significant Rural","Significant Rural","Urban")))))</f>
        <v>Predominantly Rural</v>
      </c>
      <c r="F7" s="110" t="s">
        <v>372</v>
      </c>
      <c r="G7" s="110" t="s">
        <v>419</v>
      </c>
      <c r="H7" s="173">
        <v>43</v>
      </c>
      <c r="I7" s="173">
        <v>112</v>
      </c>
    </row>
    <row r="8" spans="1:10" x14ac:dyDescent="0.2">
      <c r="A8" s="2" t="s">
        <v>546</v>
      </c>
      <c r="B8" s="2" t="s">
        <v>195</v>
      </c>
      <c r="C8" s="110" t="s">
        <v>85</v>
      </c>
      <c r="D8" s="110" t="s">
        <v>447</v>
      </c>
      <c r="E8" s="172" t="str">
        <f>IF(G8="Lower",(IF(D8="Rural-80","Predominantly Rural",IF(D8="Rural-50","Predominantly Rural",IF(D8="SR","SR","U")))),(IF(D8="Rural-80","Predominantly Rural",IF(D8="Rural-50","Predominantly Rural",IF(D8="Significant Rural","Significant Rural","Urban")))))</f>
        <v>U</v>
      </c>
      <c r="F8" s="110" t="s">
        <v>372</v>
      </c>
      <c r="G8" s="110" t="s">
        <v>419</v>
      </c>
      <c r="H8" s="173">
        <v>77</v>
      </c>
      <c r="I8" s="173">
        <v>97</v>
      </c>
    </row>
    <row r="9" spans="1:10" x14ac:dyDescent="0.2">
      <c r="A9" s="2" t="s">
        <v>547</v>
      </c>
      <c r="B9" s="2" t="s">
        <v>472</v>
      </c>
      <c r="C9" s="26" t="s">
        <v>1220</v>
      </c>
      <c r="D9" s="110"/>
      <c r="E9" s="110"/>
      <c r="F9" s="110"/>
      <c r="G9" s="110"/>
      <c r="H9" s="172"/>
    </row>
    <row r="10" spans="1:10" x14ac:dyDescent="0.2">
      <c r="A10" s="2" t="s">
        <v>548</v>
      </c>
      <c r="B10" s="2" t="s">
        <v>472</v>
      </c>
      <c r="C10" s="26" t="s">
        <v>1220</v>
      </c>
      <c r="D10" s="110"/>
      <c r="E10" s="110"/>
      <c r="F10" s="110"/>
      <c r="G10" s="110"/>
      <c r="H10" s="172"/>
    </row>
    <row r="11" spans="1:10" x14ac:dyDescent="0.2">
      <c r="A11" s="2" t="s">
        <v>549</v>
      </c>
      <c r="B11" s="2" t="s">
        <v>496</v>
      </c>
      <c r="C11" s="26" t="s">
        <v>1220</v>
      </c>
      <c r="D11" s="110"/>
      <c r="E11" s="110"/>
      <c r="F11" s="110"/>
      <c r="G11" s="110"/>
      <c r="H11" s="172"/>
    </row>
    <row r="12" spans="1:10" x14ac:dyDescent="0.2">
      <c r="A12" s="2" t="s">
        <v>550</v>
      </c>
      <c r="B12" s="2" t="s">
        <v>496</v>
      </c>
      <c r="C12" s="26" t="s">
        <v>1220</v>
      </c>
      <c r="D12" s="110"/>
      <c r="E12" s="110"/>
      <c r="F12" s="110"/>
      <c r="G12" s="110"/>
      <c r="H12" s="172"/>
    </row>
    <row r="13" spans="1:10" x14ac:dyDescent="0.2">
      <c r="A13" s="2" t="s">
        <v>551</v>
      </c>
      <c r="B13" s="2" t="s">
        <v>497</v>
      </c>
      <c r="C13" s="26" t="s">
        <v>1220</v>
      </c>
      <c r="D13" s="110"/>
      <c r="E13" s="110"/>
      <c r="F13" s="110"/>
      <c r="G13" s="110"/>
      <c r="H13" s="172"/>
    </row>
    <row r="14" spans="1:10" x14ac:dyDescent="0.2">
      <c r="A14" s="2" t="s">
        <v>552</v>
      </c>
      <c r="B14" s="2" t="s">
        <v>497</v>
      </c>
      <c r="C14" s="26" t="s">
        <v>1220</v>
      </c>
      <c r="D14" s="110"/>
      <c r="E14" s="110"/>
      <c r="F14" s="110"/>
      <c r="G14" s="110"/>
      <c r="H14" s="172"/>
    </row>
    <row r="15" spans="1:10" x14ac:dyDescent="0.2">
      <c r="A15" s="2" t="s">
        <v>553</v>
      </c>
      <c r="B15" s="2" t="s">
        <v>340</v>
      </c>
      <c r="C15" s="110" t="s">
        <v>158</v>
      </c>
      <c r="D15" s="110" t="s">
        <v>374</v>
      </c>
      <c r="E15" s="172" t="str">
        <f t="shared" ref="E15:E44" si="0">IF(G15="Lower",(IF(D15="Rural-80","Predominantly Rural",IF(D15="Rural-50","Predominantly Rural",IF(D15="SR","SR","U")))),(IF(D15="Rural-80","Predominantly Rural",IF(D15="Rural-50","Predominantly Rural",IF(D15="Significant Rural","Significant Rural","Urban")))))</f>
        <v>U</v>
      </c>
      <c r="F15" s="110" t="s">
        <v>372</v>
      </c>
      <c r="G15" s="110" t="s">
        <v>419</v>
      </c>
      <c r="H15" s="173">
        <v>19</v>
      </c>
      <c r="I15" s="173">
        <v>104</v>
      </c>
    </row>
    <row r="16" spans="1:10" x14ac:dyDescent="0.2">
      <c r="A16" s="2" t="s">
        <v>554</v>
      </c>
      <c r="B16" s="2" t="s">
        <v>224</v>
      </c>
      <c r="C16" s="110" t="s">
        <v>88</v>
      </c>
      <c r="D16" s="110" t="s">
        <v>375</v>
      </c>
      <c r="E16" s="172" t="str">
        <f t="shared" si="0"/>
        <v>U</v>
      </c>
      <c r="F16" s="110" t="s">
        <v>372</v>
      </c>
      <c r="G16" s="110" t="s">
        <v>419</v>
      </c>
      <c r="H16" s="173">
        <v>62</v>
      </c>
      <c r="I16" s="173">
        <v>8</v>
      </c>
    </row>
    <row r="17" spans="1:9" x14ac:dyDescent="0.2">
      <c r="A17" s="2" t="s">
        <v>555</v>
      </c>
      <c r="B17" s="2" t="s">
        <v>311</v>
      </c>
      <c r="C17" s="110" t="s">
        <v>156</v>
      </c>
      <c r="D17" s="110" t="s">
        <v>447</v>
      </c>
      <c r="E17" s="172" t="str">
        <f t="shared" si="0"/>
        <v>U</v>
      </c>
      <c r="F17" s="110" t="s">
        <v>372</v>
      </c>
      <c r="G17" s="110" t="s">
        <v>419</v>
      </c>
      <c r="H17" s="173">
        <v>75</v>
      </c>
      <c r="I17" s="173">
        <v>241</v>
      </c>
    </row>
    <row r="18" spans="1:9" x14ac:dyDescent="0.2">
      <c r="A18" s="2" t="s">
        <v>556</v>
      </c>
      <c r="B18" s="2" t="s">
        <v>291</v>
      </c>
      <c r="C18" s="110" t="s">
        <v>153</v>
      </c>
      <c r="D18" s="110" t="s">
        <v>446</v>
      </c>
      <c r="E18" s="172" t="str">
        <f t="shared" si="0"/>
        <v>Predominantly Rural</v>
      </c>
      <c r="F18" s="110" t="s">
        <v>372</v>
      </c>
      <c r="G18" s="110" t="s">
        <v>419</v>
      </c>
      <c r="H18" s="173">
        <v>179</v>
      </c>
      <c r="I18" s="173">
        <v>286</v>
      </c>
    </row>
    <row r="19" spans="1:9" x14ac:dyDescent="0.2">
      <c r="A19" s="2" t="s">
        <v>557</v>
      </c>
      <c r="B19" s="2" t="s">
        <v>284</v>
      </c>
      <c r="C19" s="110" t="s">
        <v>21</v>
      </c>
      <c r="D19" s="110" t="s">
        <v>445</v>
      </c>
      <c r="E19" s="172" t="str">
        <f t="shared" si="0"/>
        <v>Predominantly Rural</v>
      </c>
      <c r="F19" s="110" t="s">
        <v>372</v>
      </c>
      <c r="G19" s="110" t="s">
        <v>419</v>
      </c>
      <c r="H19" s="173">
        <v>97</v>
      </c>
      <c r="I19" s="173">
        <v>249</v>
      </c>
    </row>
    <row r="20" spans="1:9" x14ac:dyDescent="0.2">
      <c r="A20" s="2" t="s">
        <v>558</v>
      </c>
      <c r="B20" s="2" t="s">
        <v>123</v>
      </c>
      <c r="C20" s="110" t="s">
        <v>123</v>
      </c>
      <c r="D20" s="110" t="s">
        <v>376</v>
      </c>
      <c r="E20" s="172" t="str">
        <f t="shared" si="0"/>
        <v>Urban</v>
      </c>
      <c r="F20" s="110" t="s">
        <v>371</v>
      </c>
      <c r="G20" s="110" t="s">
        <v>418</v>
      </c>
      <c r="H20" s="173">
        <v>90</v>
      </c>
      <c r="I20" s="173">
        <v>36</v>
      </c>
    </row>
    <row r="21" spans="1:9" x14ac:dyDescent="0.2">
      <c r="A21" s="2" t="s">
        <v>559</v>
      </c>
      <c r="B21" s="2" t="s">
        <v>123</v>
      </c>
      <c r="C21" s="110" t="s">
        <v>123</v>
      </c>
      <c r="D21" s="110" t="s">
        <v>376</v>
      </c>
      <c r="E21" s="172" t="str">
        <f t="shared" si="0"/>
        <v>Urban</v>
      </c>
      <c r="F21" s="110" t="s">
        <v>371</v>
      </c>
      <c r="G21" s="110" t="s">
        <v>418</v>
      </c>
      <c r="H21" s="173">
        <v>90</v>
      </c>
      <c r="I21" s="173">
        <v>36</v>
      </c>
    </row>
    <row r="22" spans="1:9" x14ac:dyDescent="0.2">
      <c r="A22" s="2" t="s">
        <v>560</v>
      </c>
      <c r="B22" s="2" t="s">
        <v>124</v>
      </c>
      <c r="C22" s="110" t="s">
        <v>124</v>
      </c>
      <c r="D22" s="110" t="s">
        <v>376</v>
      </c>
      <c r="E22" s="172" t="str">
        <f t="shared" si="0"/>
        <v>Urban</v>
      </c>
      <c r="F22" s="110" t="s">
        <v>371</v>
      </c>
      <c r="G22" s="110" t="s">
        <v>418</v>
      </c>
      <c r="H22" s="173">
        <v>139</v>
      </c>
      <c r="I22" s="173">
        <v>251</v>
      </c>
    </row>
    <row r="23" spans="1:9" x14ac:dyDescent="0.2">
      <c r="A23" s="2" t="s">
        <v>561</v>
      </c>
      <c r="B23" s="2" t="s">
        <v>124</v>
      </c>
      <c r="C23" s="110" t="s">
        <v>124</v>
      </c>
      <c r="D23" s="110" t="s">
        <v>376</v>
      </c>
      <c r="E23" s="172" t="str">
        <f t="shared" si="0"/>
        <v>Urban</v>
      </c>
      <c r="F23" s="110" t="s">
        <v>371</v>
      </c>
      <c r="G23" s="110" t="s">
        <v>418</v>
      </c>
      <c r="H23" s="173">
        <v>139</v>
      </c>
      <c r="I23" s="173">
        <v>251</v>
      </c>
    </row>
    <row r="24" spans="1:9" x14ac:dyDescent="0.2">
      <c r="A24" s="2" t="s">
        <v>1162</v>
      </c>
      <c r="B24" s="2" t="s">
        <v>73</v>
      </c>
      <c r="C24" s="110" t="s">
        <v>73</v>
      </c>
      <c r="D24" s="110" t="s">
        <v>375</v>
      </c>
      <c r="E24" s="172" t="str">
        <f t="shared" si="0"/>
        <v>Urban</v>
      </c>
      <c r="F24" s="110" t="s">
        <v>373</v>
      </c>
      <c r="G24" s="110" t="s">
        <v>418</v>
      </c>
      <c r="H24" s="173">
        <v>47</v>
      </c>
      <c r="I24" s="173">
        <v>14</v>
      </c>
    </row>
    <row r="25" spans="1:9" x14ac:dyDescent="0.2">
      <c r="A25" s="2" t="s">
        <v>562</v>
      </c>
      <c r="B25" s="2" t="s">
        <v>73</v>
      </c>
      <c r="C25" s="110" t="s">
        <v>73</v>
      </c>
      <c r="D25" s="110" t="s">
        <v>375</v>
      </c>
      <c r="E25" s="172" t="str">
        <f t="shared" si="0"/>
        <v>Urban</v>
      </c>
      <c r="F25" s="110" t="s">
        <v>373</v>
      </c>
      <c r="G25" s="110" t="s">
        <v>418</v>
      </c>
      <c r="H25" s="173">
        <v>47</v>
      </c>
      <c r="I25" s="173">
        <v>14</v>
      </c>
    </row>
    <row r="26" spans="1:9" x14ac:dyDescent="0.2">
      <c r="A26" s="2" t="s">
        <v>563</v>
      </c>
      <c r="B26" s="2" t="s">
        <v>73</v>
      </c>
      <c r="C26" s="110" t="s">
        <v>73</v>
      </c>
      <c r="D26" s="110" t="s">
        <v>375</v>
      </c>
      <c r="E26" s="172" t="str">
        <f t="shared" si="0"/>
        <v>Urban</v>
      </c>
      <c r="F26" s="110" t="s">
        <v>373</v>
      </c>
      <c r="G26" s="110" t="s">
        <v>418</v>
      </c>
      <c r="H26" s="173">
        <v>47</v>
      </c>
      <c r="I26" s="173">
        <v>14</v>
      </c>
    </row>
    <row r="27" spans="1:9" s="32" customFormat="1" x14ac:dyDescent="0.2">
      <c r="A27" s="2" t="s">
        <v>1162</v>
      </c>
      <c r="B27" s="2" t="s">
        <v>73</v>
      </c>
      <c r="C27" s="110" t="s">
        <v>73</v>
      </c>
      <c r="D27" s="110" t="s">
        <v>375</v>
      </c>
      <c r="E27" s="172" t="str">
        <f t="shared" si="0"/>
        <v>Urban</v>
      </c>
      <c r="F27" s="110" t="s">
        <v>373</v>
      </c>
      <c r="G27" s="110" t="s">
        <v>418</v>
      </c>
      <c r="H27" s="173">
        <v>47</v>
      </c>
      <c r="I27" s="173">
        <v>14</v>
      </c>
    </row>
    <row r="28" spans="1:9" x14ac:dyDescent="0.2">
      <c r="A28" s="2" t="s">
        <v>564</v>
      </c>
      <c r="B28" s="2" t="s">
        <v>171</v>
      </c>
      <c r="C28" s="110" t="s">
        <v>3</v>
      </c>
      <c r="D28" s="110" t="s">
        <v>375</v>
      </c>
      <c r="E28" s="172" t="str">
        <f t="shared" si="0"/>
        <v>U</v>
      </c>
      <c r="F28" s="110" t="s">
        <v>372</v>
      </c>
      <c r="G28" s="110" t="s">
        <v>419</v>
      </c>
      <c r="H28" s="173">
        <v>63</v>
      </c>
      <c r="I28" s="173">
        <v>7</v>
      </c>
    </row>
    <row r="29" spans="1:9" x14ac:dyDescent="0.2">
      <c r="A29" s="2" t="s">
        <v>565</v>
      </c>
      <c r="B29" s="2" t="s">
        <v>255</v>
      </c>
      <c r="C29" s="110" t="s">
        <v>107</v>
      </c>
      <c r="D29" s="110" t="s">
        <v>375</v>
      </c>
      <c r="E29" s="172" t="str">
        <f t="shared" si="0"/>
        <v>U</v>
      </c>
      <c r="F29" s="110" t="s">
        <v>372</v>
      </c>
      <c r="G29" s="110" t="s">
        <v>419</v>
      </c>
      <c r="H29" s="173">
        <v>100</v>
      </c>
      <c r="I29" s="173">
        <v>115</v>
      </c>
    </row>
    <row r="30" spans="1:9" x14ac:dyDescent="0.2">
      <c r="A30" s="2" t="s">
        <v>566</v>
      </c>
      <c r="B30" s="2" t="s">
        <v>300</v>
      </c>
      <c r="C30" s="110" t="s">
        <v>155</v>
      </c>
      <c r="D30" s="110" t="s">
        <v>447</v>
      </c>
      <c r="E30" s="172" t="str">
        <f t="shared" si="0"/>
        <v>U</v>
      </c>
      <c r="F30" s="110" t="s">
        <v>372</v>
      </c>
      <c r="G30" s="110" t="s">
        <v>419</v>
      </c>
      <c r="H30" s="173">
        <v>186</v>
      </c>
      <c r="I30" s="173">
        <v>259</v>
      </c>
    </row>
    <row r="31" spans="1:9" x14ac:dyDescent="0.2">
      <c r="A31" s="2" t="s">
        <v>567</v>
      </c>
      <c r="B31" s="2" t="s">
        <v>225</v>
      </c>
      <c r="C31" s="110" t="s">
        <v>88</v>
      </c>
      <c r="D31" s="110" t="s">
        <v>446</v>
      </c>
      <c r="E31" s="172" t="str">
        <f t="shared" si="0"/>
        <v>Predominantly Rural</v>
      </c>
      <c r="F31" s="110" t="s">
        <v>372</v>
      </c>
      <c r="G31" s="110" t="s">
        <v>419</v>
      </c>
      <c r="H31" s="173">
        <v>66</v>
      </c>
      <c r="I31" s="173">
        <v>56</v>
      </c>
    </row>
    <row r="32" spans="1:9" x14ac:dyDescent="0.2">
      <c r="A32" s="2" t="s">
        <v>568</v>
      </c>
      <c r="B32" s="2" t="s">
        <v>159</v>
      </c>
      <c r="C32" s="110" t="s">
        <v>159</v>
      </c>
      <c r="D32" s="110" t="s">
        <v>447</v>
      </c>
      <c r="E32" s="172" t="str">
        <f t="shared" si="0"/>
        <v>Significant Rural</v>
      </c>
      <c r="F32" s="110" t="s">
        <v>379</v>
      </c>
      <c r="G32" s="110" t="s">
        <v>418</v>
      </c>
      <c r="H32" s="173">
        <v>90</v>
      </c>
      <c r="I32" s="173">
        <v>250</v>
      </c>
    </row>
    <row r="33" spans="1:9" x14ac:dyDescent="0.2">
      <c r="A33" s="2" t="s">
        <v>569</v>
      </c>
      <c r="B33" s="2" t="s">
        <v>159</v>
      </c>
      <c r="C33" s="110" t="s">
        <v>159</v>
      </c>
      <c r="D33" s="110" t="s">
        <v>447</v>
      </c>
      <c r="E33" s="172" t="str">
        <f t="shared" si="0"/>
        <v>Significant Rural</v>
      </c>
      <c r="F33" s="110" t="s">
        <v>379</v>
      </c>
      <c r="G33" s="110" t="s">
        <v>418</v>
      </c>
      <c r="H33" s="173">
        <v>90</v>
      </c>
      <c r="I33" s="173">
        <v>250</v>
      </c>
    </row>
    <row r="34" spans="1:9" x14ac:dyDescent="0.2">
      <c r="A34" s="2" t="s">
        <v>570</v>
      </c>
      <c r="B34" s="2" t="s">
        <v>102</v>
      </c>
      <c r="C34" s="110" t="s">
        <v>102</v>
      </c>
      <c r="D34" s="110" t="s">
        <v>447</v>
      </c>
      <c r="E34" s="172" t="str">
        <f t="shared" si="0"/>
        <v>Significant Rural</v>
      </c>
      <c r="F34" s="110" t="s">
        <v>379</v>
      </c>
      <c r="G34" s="110" t="s">
        <v>418</v>
      </c>
      <c r="H34" s="173">
        <v>35</v>
      </c>
      <c r="I34" s="173">
        <v>137</v>
      </c>
    </row>
    <row r="35" spans="1:9" x14ac:dyDescent="0.2">
      <c r="A35" s="2" t="s">
        <v>571</v>
      </c>
      <c r="B35" s="2" t="s">
        <v>102</v>
      </c>
      <c r="C35" s="110" t="s">
        <v>102</v>
      </c>
      <c r="D35" s="110" t="s">
        <v>447</v>
      </c>
      <c r="E35" s="172" t="str">
        <f t="shared" si="0"/>
        <v>Significant Rural</v>
      </c>
      <c r="F35" s="110" t="s">
        <v>379</v>
      </c>
      <c r="G35" s="110" t="s">
        <v>418</v>
      </c>
      <c r="H35" s="173">
        <v>35</v>
      </c>
      <c r="I35" s="173">
        <v>137</v>
      </c>
    </row>
    <row r="36" spans="1:9" x14ac:dyDescent="0.2">
      <c r="A36" s="2" t="s">
        <v>572</v>
      </c>
      <c r="B36" s="2" t="s">
        <v>125</v>
      </c>
      <c r="C36" s="110" t="s">
        <v>125</v>
      </c>
      <c r="D36" s="110" t="s">
        <v>376</v>
      </c>
      <c r="E36" s="172" t="str">
        <f t="shared" si="0"/>
        <v>Urban</v>
      </c>
      <c r="F36" s="110" t="s">
        <v>371</v>
      </c>
      <c r="G36" s="110" t="s">
        <v>418</v>
      </c>
      <c r="H36" s="173">
        <v>130</v>
      </c>
      <c r="I36" s="173">
        <v>134</v>
      </c>
    </row>
    <row r="37" spans="1:9" x14ac:dyDescent="0.2">
      <c r="A37" s="2" t="s">
        <v>573</v>
      </c>
      <c r="B37" s="2" t="s">
        <v>125</v>
      </c>
      <c r="C37" s="110" t="s">
        <v>125</v>
      </c>
      <c r="D37" s="110" t="s">
        <v>376</v>
      </c>
      <c r="E37" s="172" t="str">
        <f t="shared" si="0"/>
        <v>Urban</v>
      </c>
      <c r="F37" s="110" t="s">
        <v>371</v>
      </c>
      <c r="G37" s="110" t="s">
        <v>418</v>
      </c>
      <c r="H37" s="173">
        <v>130</v>
      </c>
      <c r="I37" s="173">
        <v>134</v>
      </c>
    </row>
    <row r="38" spans="1:9" x14ac:dyDescent="0.2">
      <c r="A38" s="2" t="s">
        <v>574</v>
      </c>
      <c r="B38" s="2" t="s">
        <v>94</v>
      </c>
      <c r="C38" s="110" t="s">
        <v>94</v>
      </c>
      <c r="D38" s="110" t="s">
        <v>376</v>
      </c>
      <c r="E38" s="172" t="str">
        <f t="shared" si="0"/>
        <v>Urban</v>
      </c>
      <c r="F38" s="110" t="s">
        <v>373</v>
      </c>
      <c r="G38" s="110" t="s">
        <v>418</v>
      </c>
      <c r="H38" s="173">
        <v>26</v>
      </c>
      <c r="I38" s="173">
        <v>91</v>
      </c>
    </row>
    <row r="39" spans="1:9" x14ac:dyDescent="0.2">
      <c r="A39" s="2" t="s">
        <v>575</v>
      </c>
      <c r="B39" s="2" t="s">
        <v>94</v>
      </c>
      <c r="C39" s="110" t="s">
        <v>94</v>
      </c>
      <c r="D39" s="110" t="s">
        <v>376</v>
      </c>
      <c r="E39" s="172" t="str">
        <f t="shared" si="0"/>
        <v>Urban</v>
      </c>
      <c r="F39" s="110" t="s">
        <v>373</v>
      </c>
      <c r="G39" s="110" t="s">
        <v>418</v>
      </c>
      <c r="H39" s="173">
        <v>26</v>
      </c>
      <c r="I39" s="173">
        <v>91</v>
      </c>
    </row>
    <row r="40" spans="1:9" x14ac:dyDescent="0.2">
      <c r="A40" s="2" t="s">
        <v>576</v>
      </c>
      <c r="B40" s="2" t="s">
        <v>203</v>
      </c>
      <c r="C40" s="110" t="s">
        <v>86</v>
      </c>
      <c r="D40" s="110" t="s">
        <v>374</v>
      </c>
      <c r="E40" s="172" t="str">
        <f t="shared" si="0"/>
        <v>U</v>
      </c>
      <c r="F40" s="110" t="s">
        <v>372</v>
      </c>
      <c r="G40" s="110" t="s">
        <v>419</v>
      </c>
      <c r="H40" s="173">
        <v>117</v>
      </c>
      <c r="I40" s="173">
        <v>215</v>
      </c>
    </row>
    <row r="41" spans="1:9" x14ac:dyDescent="0.2">
      <c r="A41" s="2" t="s">
        <v>577</v>
      </c>
      <c r="B41" s="2" t="s">
        <v>49</v>
      </c>
      <c r="C41" s="110" t="s">
        <v>49</v>
      </c>
      <c r="D41" s="110" t="s">
        <v>375</v>
      </c>
      <c r="E41" s="172" t="str">
        <f t="shared" si="0"/>
        <v>Urban</v>
      </c>
      <c r="F41" s="110" t="s">
        <v>379</v>
      </c>
      <c r="G41" s="110" t="s">
        <v>418</v>
      </c>
      <c r="H41" s="173">
        <v>13</v>
      </c>
      <c r="I41" s="173">
        <v>52</v>
      </c>
    </row>
    <row r="42" spans="1:9" x14ac:dyDescent="0.2">
      <c r="A42" s="2" t="s">
        <v>578</v>
      </c>
      <c r="B42" s="2" t="s">
        <v>49</v>
      </c>
      <c r="C42" s="110" t="s">
        <v>49</v>
      </c>
      <c r="D42" s="110" t="s">
        <v>375</v>
      </c>
      <c r="E42" s="172" t="str">
        <f t="shared" si="0"/>
        <v>Urban</v>
      </c>
      <c r="F42" s="110" t="s">
        <v>379</v>
      </c>
      <c r="G42" s="110" t="s">
        <v>418</v>
      </c>
      <c r="H42" s="173">
        <v>13</v>
      </c>
      <c r="I42" s="173">
        <v>52</v>
      </c>
    </row>
    <row r="43" spans="1:9" x14ac:dyDescent="0.2">
      <c r="A43" s="2" t="s">
        <v>579</v>
      </c>
      <c r="B43" s="2" t="s">
        <v>50</v>
      </c>
      <c r="C43" s="110" t="s">
        <v>50</v>
      </c>
      <c r="D43" s="110" t="s">
        <v>374</v>
      </c>
      <c r="E43" s="172" t="str">
        <f t="shared" si="0"/>
        <v>Urban</v>
      </c>
      <c r="F43" s="110" t="s">
        <v>379</v>
      </c>
      <c r="G43" s="110" t="s">
        <v>418</v>
      </c>
      <c r="H43" s="173">
        <v>1</v>
      </c>
      <c r="I43" s="173">
        <v>22</v>
      </c>
    </row>
    <row r="44" spans="1:9" x14ac:dyDescent="0.2">
      <c r="A44" s="2" t="s">
        <v>580</v>
      </c>
      <c r="B44" s="2" t="s">
        <v>50</v>
      </c>
      <c r="C44" s="110" t="s">
        <v>50</v>
      </c>
      <c r="D44" s="110" t="s">
        <v>374</v>
      </c>
      <c r="E44" s="172" t="str">
        <f t="shared" si="0"/>
        <v>Urban</v>
      </c>
      <c r="F44" s="110" t="s">
        <v>379</v>
      </c>
      <c r="G44" s="110" t="s">
        <v>418</v>
      </c>
      <c r="H44" s="173">
        <v>1</v>
      </c>
      <c r="I44" s="173">
        <v>22</v>
      </c>
    </row>
    <row r="45" spans="1:9" x14ac:dyDescent="0.2">
      <c r="A45" s="2" t="s">
        <v>581</v>
      </c>
      <c r="B45" s="2" t="s">
        <v>490</v>
      </c>
      <c r="C45" s="26" t="s">
        <v>1220</v>
      </c>
      <c r="D45" s="110"/>
      <c r="E45" s="110"/>
      <c r="F45" s="110"/>
      <c r="G45" s="110"/>
      <c r="H45" s="172"/>
    </row>
    <row r="46" spans="1:9" x14ac:dyDescent="0.2">
      <c r="A46" s="2" t="s">
        <v>582</v>
      </c>
      <c r="B46" s="2" t="s">
        <v>490</v>
      </c>
      <c r="C46" s="26" t="s">
        <v>1220</v>
      </c>
      <c r="D46" s="110"/>
      <c r="E46" s="110"/>
      <c r="F46" s="110"/>
      <c r="G46" s="110"/>
      <c r="H46" s="172"/>
    </row>
    <row r="47" spans="1:9" x14ac:dyDescent="0.2">
      <c r="A47" s="2" t="s">
        <v>583</v>
      </c>
      <c r="B47" s="2" t="s">
        <v>196</v>
      </c>
      <c r="C47" s="110" t="s">
        <v>85</v>
      </c>
      <c r="D47" s="110" t="s">
        <v>447</v>
      </c>
      <c r="E47" s="172" t="str">
        <f t="shared" ref="E47:E61" si="1">IF(G47="Lower",(IF(D47="Rural-80","Predominantly Rural",IF(D47="Rural-50","Predominantly Rural",IF(D47="SR","SR","U")))),(IF(D47="Rural-80","Predominantly Rural",IF(D47="Rural-50","Predominantly Rural",IF(D47="Significant Rural","Significant Rural","Urban")))))</f>
        <v>U</v>
      </c>
      <c r="F47" s="110" t="s">
        <v>372</v>
      </c>
      <c r="G47" s="110" t="s">
        <v>419</v>
      </c>
      <c r="H47" s="173">
        <v>45</v>
      </c>
      <c r="I47" s="173">
        <v>19</v>
      </c>
    </row>
    <row r="48" spans="1:9" x14ac:dyDescent="0.2">
      <c r="A48" s="2" t="s">
        <v>584</v>
      </c>
      <c r="B48" s="2" t="s">
        <v>54</v>
      </c>
      <c r="C48" s="110" t="s">
        <v>54</v>
      </c>
      <c r="D48" s="110" t="s">
        <v>376</v>
      </c>
      <c r="E48" s="172" t="str">
        <f t="shared" si="1"/>
        <v>Urban</v>
      </c>
      <c r="F48" s="110" t="s">
        <v>373</v>
      </c>
      <c r="G48" s="110" t="s">
        <v>418</v>
      </c>
      <c r="H48" s="173">
        <v>21</v>
      </c>
      <c r="I48" s="173">
        <v>53</v>
      </c>
    </row>
    <row r="49" spans="1:9" x14ac:dyDescent="0.2">
      <c r="A49" s="2" t="s">
        <v>585</v>
      </c>
      <c r="B49" s="2" t="s">
        <v>54</v>
      </c>
      <c r="C49" s="110" t="s">
        <v>54</v>
      </c>
      <c r="D49" s="110" t="s">
        <v>376</v>
      </c>
      <c r="E49" s="172" t="str">
        <f t="shared" si="1"/>
        <v>Urban</v>
      </c>
      <c r="F49" s="110" t="s">
        <v>373</v>
      </c>
      <c r="G49" s="110" t="s">
        <v>418</v>
      </c>
      <c r="H49" s="173">
        <v>21</v>
      </c>
      <c r="I49" s="173">
        <v>53</v>
      </c>
    </row>
    <row r="50" spans="1:9" x14ac:dyDescent="0.2">
      <c r="A50" s="2" t="s">
        <v>586</v>
      </c>
      <c r="B50" s="2" t="s">
        <v>210</v>
      </c>
      <c r="C50" s="110" t="s">
        <v>16</v>
      </c>
      <c r="D50" s="110" t="s">
        <v>447</v>
      </c>
      <c r="E50" s="172" t="str">
        <f t="shared" si="1"/>
        <v>U</v>
      </c>
      <c r="F50" s="110" t="s">
        <v>372</v>
      </c>
      <c r="G50" s="110" t="s">
        <v>419</v>
      </c>
      <c r="H50" s="173">
        <v>3</v>
      </c>
      <c r="I50" s="173">
        <v>130</v>
      </c>
    </row>
    <row r="51" spans="1:9" x14ac:dyDescent="0.2">
      <c r="A51" s="2" t="s">
        <v>587</v>
      </c>
      <c r="B51" s="2" t="s">
        <v>160</v>
      </c>
      <c r="C51" s="110" t="s">
        <v>160</v>
      </c>
      <c r="D51" s="110" t="s">
        <v>374</v>
      </c>
      <c r="E51" s="172" t="str">
        <f t="shared" si="1"/>
        <v>Urban</v>
      </c>
      <c r="F51" s="110" t="s">
        <v>379</v>
      </c>
      <c r="G51" s="110" t="s">
        <v>418</v>
      </c>
      <c r="H51" s="173">
        <v>68</v>
      </c>
      <c r="I51" s="173">
        <v>139</v>
      </c>
    </row>
    <row r="52" spans="1:9" x14ac:dyDescent="0.2">
      <c r="A52" s="2" t="s">
        <v>588</v>
      </c>
      <c r="B52" s="2" t="s">
        <v>160</v>
      </c>
      <c r="C52" s="110" t="s">
        <v>160</v>
      </c>
      <c r="D52" s="110" t="s">
        <v>374</v>
      </c>
      <c r="E52" s="172" t="str">
        <f t="shared" si="1"/>
        <v>Urban</v>
      </c>
      <c r="F52" s="110" t="s">
        <v>379</v>
      </c>
      <c r="G52" s="110" t="s">
        <v>418</v>
      </c>
      <c r="H52" s="173">
        <v>68</v>
      </c>
      <c r="I52" s="173">
        <v>139</v>
      </c>
    </row>
    <row r="53" spans="1:9" x14ac:dyDescent="0.2">
      <c r="A53" s="2" t="s">
        <v>589</v>
      </c>
      <c r="B53" s="2" t="s">
        <v>142</v>
      </c>
      <c r="C53" s="110" t="s">
        <v>142</v>
      </c>
      <c r="D53" s="110" t="s">
        <v>374</v>
      </c>
      <c r="E53" s="172" t="str">
        <f t="shared" si="1"/>
        <v>Urban</v>
      </c>
      <c r="F53" s="110" t="s">
        <v>379</v>
      </c>
      <c r="G53" s="110" t="s">
        <v>418</v>
      </c>
      <c r="H53" s="173">
        <v>151</v>
      </c>
      <c r="I53" s="173">
        <v>253</v>
      </c>
    </row>
    <row r="54" spans="1:9" x14ac:dyDescent="0.2">
      <c r="A54" s="2" t="s">
        <v>590</v>
      </c>
      <c r="B54" s="2" t="s">
        <v>142</v>
      </c>
      <c r="C54" s="110" t="s">
        <v>142</v>
      </c>
      <c r="D54" s="110" t="s">
        <v>374</v>
      </c>
      <c r="E54" s="172" t="str">
        <f t="shared" si="1"/>
        <v>Urban</v>
      </c>
      <c r="F54" s="110" t="s">
        <v>379</v>
      </c>
      <c r="G54" s="110" t="s">
        <v>418</v>
      </c>
      <c r="H54" s="173">
        <v>151</v>
      </c>
      <c r="I54" s="173">
        <v>253</v>
      </c>
    </row>
    <row r="55" spans="1:9" x14ac:dyDescent="0.2">
      <c r="A55" s="2" t="s">
        <v>591</v>
      </c>
      <c r="B55" s="2" t="s">
        <v>77</v>
      </c>
      <c r="C55" s="110" t="s">
        <v>77</v>
      </c>
      <c r="D55" s="110" t="s">
        <v>376</v>
      </c>
      <c r="E55" s="172" t="str">
        <f t="shared" si="1"/>
        <v>Urban</v>
      </c>
      <c r="F55" s="110" t="s">
        <v>373</v>
      </c>
      <c r="G55" s="110" t="s">
        <v>418</v>
      </c>
      <c r="H55" s="173">
        <v>19</v>
      </c>
      <c r="I55" s="173">
        <v>46</v>
      </c>
    </row>
    <row r="56" spans="1:9" x14ac:dyDescent="0.2">
      <c r="A56" s="2" t="s">
        <v>592</v>
      </c>
      <c r="B56" s="2" t="s">
        <v>77</v>
      </c>
      <c r="C56" s="110" t="s">
        <v>77</v>
      </c>
      <c r="D56" s="110" t="s">
        <v>376</v>
      </c>
      <c r="E56" s="172" t="str">
        <f t="shared" si="1"/>
        <v>Urban</v>
      </c>
      <c r="F56" s="110" t="s">
        <v>373</v>
      </c>
      <c r="G56" s="110" t="s">
        <v>418</v>
      </c>
      <c r="H56" s="173">
        <v>19</v>
      </c>
      <c r="I56" s="173">
        <v>46</v>
      </c>
    </row>
    <row r="57" spans="1:9" x14ac:dyDescent="0.2">
      <c r="A57" s="2" t="s">
        <v>593</v>
      </c>
      <c r="B57" s="2" t="s">
        <v>256</v>
      </c>
      <c r="C57" s="110" t="s">
        <v>107</v>
      </c>
      <c r="D57" s="110" t="s">
        <v>446</v>
      </c>
      <c r="E57" s="172" t="str">
        <f t="shared" si="1"/>
        <v>Predominantly Rural</v>
      </c>
      <c r="F57" s="110" t="s">
        <v>372</v>
      </c>
      <c r="G57" s="110" t="s">
        <v>419</v>
      </c>
      <c r="H57" s="173">
        <v>120</v>
      </c>
      <c r="I57" s="173">
        <v>181</v>
      </c>
    </row>
    <row r="58" spans="1:9" x14ac:dyDescent="0.2">
      <c r="A58" s="2" t="s">
        <v>594</v>
      </c>
      <c r="B58" s="2" t="s">
        <v>277</v>
      </c>
      <c r="C58" s="110" t="s">
        <v>20</v>
      </c>
      <c r="D58" s="110" t="s">
        <v>445</v>
      </c>
      <c r="E58" s="172" t="str">
        <f t="shared" si="1"/>
        <v>Predominantly Rural</v>
      </c>
      <c r="F58" s="110" t="s">
        <v>372</v>
      </c>
      <c r="G58" s="110" t="s">
        <v>419</v>
      </c>
      <c r="H58" s="173">
        <v>58</v>
      </c>
      <c r="I58" s="173">
        <v>128</v>
      </c>
    </row>
    <row r="59" spans="1:9" x14ac:dyDescent="0.2">
      <c r="A59" s="2" t="s">
        <v>595</v>
      </c>
      <c r="B59" s="2" t="s">
        <v>126</v>
      </c>
      <c r="C59" s="110" t="s">
        <v>126</v>
      </c>
      <c r="D59" s="110" t="s">
        <v>376</v>
      </c>
      <c r="E59" s="172" t="str">
        <f t="shared" si="1"/>
        <v>Urban</v>
      </c>
      <c r="F59" s="110" t="s">
        <v>371</v>
      </c>
      <c r="G59" s="110" t="s">
        <v>418</v>
      </c>
      <c r="H59" s="173">
        <v>126</v>
      </c>
      <c r="I59" s="173">
        <v>152</v>
      </c>
    </row>
    <row r="60" spans="1:9" x14ac:dyDescent="0.2">
      <c r="A60" s="2" t="s">
        <v>596</v>
      </c>
      <c r="B60" s="2" t="s">
        <v>126</v>
      </c>
      <c r="C60" s="110" t="s">
        <v>126</v>
      </c>
      <c r="D60" s="110" t="s">
        <v>376</v>
      </c>
      <c r="E60" s="172" t="str">
        <f t="shared" si="1"/>
        <v>Urban</v>
      </c>
      <c r="F60" s="110" t="s">
        <v>371</v>
      </c>
      <c r="G60" s="110" t="s">
        <v>418</v>
      </c>
      <c r="H60" s="173">
        <v>126</v>
      </c>
      <c r="I60" s="173">
        <v>152</v>
      </c>
    </row>
    <row r="61" spans="1:9" x14ac:dyDescent="0.2">
      <c r="A61" s="2" t="s">
        <v>597</v>
      </c>
      <c r="B61" s="2" t="s">
        <v>257</v>
      </c>
      <c r="C61" s="110" t="s">
        <v>107</v>
      </c>
      <c r="D61" s="110" t="s">
        <v>447</v>
      </c>
      <c r="E61" s="172" t="str">
        <f t="shared" si="1"/>
        <v>U</v>
      </c>
      <c r="F61" s="110" t="s">
        <v>372</v>
      </c>
      <c r="G61" s="110" t="s">
        <v>419</v>
      </c>
      <c r="H61" s="173">
        <v>158</v>
      </c>
      <c r="I61" s="173">
        <v>271</v>
      </c>
    </row>
    <row r="62" spans="1:9" x14ac:dyDescent="0.2">
      <c r="A62" s="2" t="s">
        <v>598</v>
      </c>
      <c r="B62" s="2" t="s">
        <v>484</v>
      </c>
      <c r="C62" s="26" t="s">
        <v>1220</v>
      </c>
      <c r="D62" s="110"/>
      <c r="E62" s="110"/>
      <c r="F62" s="110"/>
      <c r="G62" s="110"/>
      <c r="H62" s="172"/>
    </row>
    <row r="63" spans="1:9" x14ac:dyDescent="0.2">
      <c r="A63" s="2" t="s">
        <v>599</v>
      </c>
      <c r="B63" s="2" t="s">
        <v>484</v>
      </c>
      <c r="C63" s="26" t="s">
        <v>1220</v>
      </c>
      <c r="D63" s="110"/>
      <c r="E63" s="110"/>
      <c r="F63" s="110"/>
      <c r="G63" s="110"/>
      <c r="H63" s="172"/>
    </row>
    <row r="64" spans="1:9" x14ac:dyDescent="0.2">
      <c r="A64" s="2" t="s">
        <v>600</v>
      </c>
      <c r="B64" s="2" t="s">
        <v>143</v>
      </c>
      <c r="C64" s="110" t="s">
        <v>143</v>
      </c>
      <c r="D64" s="110" t="s">
        <v>374</v>
      </c>
      <c r="E64" s="172" t="str">
        <f t="shared" ref="E64:E77" si="2">IF(G64="Lower",(IF(D64="Rural-80","Predominantly Rural",IF(D64="Rural-50","Predominantly Rural",IF(D64="SR","SR","U")))),(IF(D64="Rural-80","Predominantly Rural",IF(D64="Rural-50","Predominantly Rural",IF(D64="Significant Rural","Significant Rural","Urban")))))</f>
        <v>Urban</v>
      </c>
      <c r="F64" s="110" t="s">
        <v>379</v>
      </c>
      <c r="G64" s="110" t="s">
        <v>418</v>
      </c>
      <c r="H64" s="173">
        <v>76</v>
      </c>
      <c r="I64" s="173">
        <v>185</v>
      </c>
    </row>
    <row r="65" spans="1:9" x14ac:dyDescent="0.2">
      <c r="A65" s="2" t="s">
        <v>601</v>
      </c>
      <c r="B65" s="2" t="s">
        <v>143</v>
      </c>
      <c r="C65" s="110" t="s">
        <v>143</v>
      </c>
      <c r="D65" s="110" t="s">
        <v>374</v>
      </c>
      <c r="E65" s="172" t="str">
        <f t="shared" si="2"/>
        <v>Urban</v>
      </c>
      <c r="F65" s="110" t="s">
        <v>379</v>
      </c>
      <c r="G65" s="110" t="s">
        <v>418</v>
      </c>
      <c r="H65" s="173">
        <v>76</v>
      </c>
      <c r="I65" s="173">
        <v>185</v>
      </c>
    </row>
    <row r="66" spans="1:9" x14ac:dyDescent="0.2">
      <c r="A66" s="2" t="s">
        <v>602</v>
      </c>
      <c r="B66" s="2" t="s">
        <v>161</v>
      </c>
      <c r="C66" s="110" t="s">
        <v>380</v>
      </c>
      <c r="D66" s="110" t="s">
        <v>374</v>
      </c>
      <c r="E66" s="172" t="str">
        <f t="shared" si="2"/>
        <v>Urban</v>
      </c>
      <c r="F66" s="110" t="s">
        <v>379</v>
      </c>
      <c r="G66" s="110" t="s">
        <v>418</v>
      </c>
      <c r="H66" s="173">
        <v>93</v>
      </c>
      <c r="I66" s="173">
        <v>158</v>
      </c>
    </row>
    <row r="67" spans="1:9" x14ac:dyDescent="0.2">
      <c r="A67" s="2" t="s">
        <v>603</v>
      </c>
      <c r="B67" s="2" t="s">
        <v>161</v>
      </c>
      <c r="C67" s="110" t="s">
        <v>380</v>
      </c>
      <c r="D67" s="110" t="s">
        <v>374</v>
      </c>
      <c r="E67" s="172" t="str">
        <f t="shared" si="2"/>
        <v>Urban</v>
      </c>
      <c r="F67" s="110" t="s">
        <v>379</v>
      </c>
      <c r="G67" s="110" t="s">
        <v>418</v>
      </c>
      <c r="H67" s="173">
        <v>93</v>
      </c>
      <c r="I67" s="173">
        <v>158</v>
      </c>
    </row>
    <row r="68" spans="1:9" x14ac:dyDescent="0.2">
      <c r="A68" s="2" t="s">
        <v>604</v>
      </c>
      <c r="B68" s="2" t="s">
        <v>278</v>
      </c>
      <c r="C68" s="110" t="s">
        <v>20</v>
      </c>
      <c r="D68" s="110" t="s">
        <v>447</v>
      </c>
      <c r="E68" s="172" t="str">
        <f t="shared" si="2"/>
        <v>U</v>
      </c>
      <c r="F68" s="110" t="s">
        <v>372</v>
      </c>
      <c r="G68" s="110" t="s">
        <v>419</v>
      </c>
      <c r="H68" s="173">
        <v>105</v>
      </c>
      <c r="I68" s="173">
        <v>214</v>
      </c>
    </row>
    <row r="69" spans="1:9" x14ac:dyDescent="0.2">
      <c r="A69" s="2" t="s">
        <v>605</v>
      </c>
      <c r="B69" s="2" t="s">
        <v>127</v>
      </c>
      <c r="C69" s="110" t="s">
        <v>127</v>
      </c>
      <c r="D69" s="110" t="s">
        <v>376</v>
      </c>
      <c r="E69" s="172" t="str">
        <f t="shared" si="2"/>
        <v>Urban</v>
      </c>
      <c r="F69" s="110" t="s">
        <v>371</v>
      </c>
      <c r="G69" s="110" t="s">
        <v>418</v>
      </c>
      <c r="H69" s="173">
        <v>106</v>
      </c>
      <c r="I69" s="173">
        <v>232</v>
      </c>
    </row>
    <row r="70" spans="1:9" x14ac:dyDescent="0.2">
      <c r="A70" s="2" t="s">
        <v>606</v>
      </c>
      <c r="B70" s="2" t="s">
        <v>127</v>
      </c>
      <c r="C70" s="110" t="s">
        <v>127</v>
      </c>
      <c r="D70" s="110" t="s">
        <v>376</v>
      </c>
      <c r="E70" s="172" t="str">
        <f t="shared" si="2"/>
        <v>Urban</v>
      </c>
      <c r="F70" s="110" t="s">
        <v>371</v>
      </c>
      <c r="G70" s="110" t="s">
        <v>418</v>
      </c>
      <c r="H70" s="173">
        <v>106</v>
      </c>
      <c r="I70" s="173">
        <v>232</v>
      </c>
    </row>
    <row r="71" spans="1:9" x14ac:dyDescent="0.2">
      <c r="A71" s="2" t="s">
        <v>607</v>
      </c>
      <c r="B71" s="2" t="s">
        <v>244</v>
      </c>
      <c r="C71" s="110" t="s">
        <v>101</v>
      </c>
      <c r="D71" s="110" t="s">
        <v>447</v>
      </c>
      <c r="E71" s="172" t="str">
        <f t="shared" si="2"/>
        <v>U</v>
      </c>
      <c r="F71" s="110" t="s">
        <v>372</v>
      </c>
      <c r="G71" s="110" t="s">
        <v>419</v>
      </c>
      <c r="H71" s="173">
        <v>27</v>
      </c>
      <c r="I71" s="173">
        <v>216</v>
      </c>
    </row>
    <row r="72" spans="1:9" x14ac:dyDescent="0.2">
      <c r="A72" s="2" t="s">
        <v>608</v>
      </c>
      <c r="B72" s="2" t="s">
        <v>267</v>
      </c>
      <c r="C72" s="110" t="s">
        <v>108</v>
      </c>
      <c r="D72" s="110" t="s">
        <v>376</v>
      </c>
      <c r="E72" s="172" t="str">
        <f t="shared" si="2"/>
        <v>U</v>
      </c>
      <c r="F72" s="110" t="s">
        <v>372</v>
      </c>
      <c r="G72" s="110" t="s">
        <v>419</v>
      </c>
      <c r="H72" s="173">
        <v>153</v>
      </c>
      <c r="I72" s="173">
        <v>166</v>
      </c>
    </row>
    <row r="73" spans="1:9" x14ac:dyDescent="0.2">
      <c r="A73" s="2" t="s">
        <v>609</v>
      </c>
      <c r="B73" s="2" t="s">
        <v>226</v>
      </c>
      <c r="C73" s="110" t="s">
        <v>88</v>
      </c>
      <c r="D73" s="110" t="s">
        <v>374</v>
      </c>
      <c r="E73" s="172" t="str">
        <f t="shared" si="2"/>
        <v>U</v>
      </c>
      <c r="F73" s="110" t="s">
        <v>372</v>
      </c>
      <c r="G73" s="110" t="s">
        <v>419</v>
      </c>
      <c r="H73" s="173">
        <v>170</v>
      </c>
      <c r="I73" s="173">
        <v>160</v>
      </c>
    </row>
    <row r="74" spans="1:9" x14ac:dyDescent="0.2">
      <c r="A74" s="2" t="s">
        <v>610</v>
      </c>
      <c r="B74" s="2" t="s">
        <v>153</v>
      </c>
      <c r="C74" s="110" t="s">
        <v>387</v>
      </c>
      <c r="D74" s="174">
        <v>0</v>
      </c>
      <c r="E74" s="175" t="s">
        <v>447</v>
      </c>
      <c r="F74" s="110" t="s">
        <v>386</v>
      </c>
      <c r="G74" s="110" t="s">
        <v>418</v>
      </c>
      <c r="H74" s="173">
        <v>133</v>
      </c>
      <c r="I74" s="173"/>
    </row>
    <row r="75" spans="1:9" x14ac:dyDescent="0.2">
      <c r="A75" s="2" t="s">
        <v>611</v>
      </c>
      <c r="B75" s="2" t="s">
        <v>176</v>
      </c>
      <c r="C75" s="110" t="s">
        <v>64</v>
      </c>
      <c r="D75" s="110" t="s">
        <v>375</v>
      </c>
      <c r="E75" s="172" t="str">
        <f t="shared" si="2"/>
        <v>U</v>
      </c>
      <c r="F75" s="110" t="s">
        <v>372</v>
      </c>
      <c r="G75" s="110" t="s">
        <v>419</v>
      </c>
      <c r="H75" s="173">
        <v>11</v>
      </c>
      <c r="I75" s="173">
        <v>11</v>
      </c>
    </row>
    <row r="76" spans="1:9" x14ac:dyDescent="0.2">
      <c r="A76" s="2" t="s">
        <v>612</v>
      </c>
      <c r="B76" s="2" t="s">
        <v>55</v>
      </c>
      <c r="C76" s="110" t="s">
        <v>55</v>
      </c>
      <c r="D76" s="110" t="s">
        <v>376</v>
      </c>
      <c r="E76" s="172" t="str">
        <f t="shared" si="2"/>
        <v>Urban</v>
      </c>
      <c r="F76" s="110" t="s">
        <v>373</v>
      </c>
      <c r="G76" s="110" t="s">
        <v>418</v>
      </c>
      <c r="H76" s="173">
        <v>53</v>
      </c>
      <c r="I76" s="173">
        <v>93</v>
      </c>
    </row>
    <row r="77" spans="1:9" x14ac:dyDescent="0.2">
      <c r="A77" s="2" t="s">
        <v>613</v>
      </c>
      <c r="B77" s="2" t="s">
        <v>55</v>
      </c>
      <c r="C77" s="110" t="s">
        <v>55</v>
      </c>
      <c r="D77" s="110" t="s">
        <v>376</v>
      </c>
      <c r="E77" s="172" t="str">
        <f t="shared" si="2"/>
        <v>Urban</v>
      </c>
      <c r="F77" s="110" t="s">
        <v>373</v>
      </c>
      <c r="G77" s="110" t="s">
        <v>418</v>
      </c>
      <c r="H77" s="173">
        <v>53</v>
      </c>
      <c r="I77" s="173">
        <v>93</v>
      </c>
    </row>
    <row r="78" spans="1:9" x14ac:dyDescent="0.2">
      <c r="A78" s="2" t="s">
        <v>614</v>
      </c>
      <c r="B78" s="2" t="s">
        <v>489</v>
      </c>
      <c r="C78" s="26" t="s">
        <v>1220</v>
      </c>
      <c r="D78" s="110"/>
      <c r="E78" s="110"/>
      <c r="F78" s="110"/>
      <c r="G78" s="110"/>
      <c r="H78" s="172"/>
    </row>
    <row r="79" spans="1:9" x14ac:dyDescent="0.2">
      <c r="A79" s="2" t="s">
        <v>615</v>
      </c>
      <c r="B79" s="2" t="s">
        <v>489</v>
      </c>
      <c r="C79" s="26" t="s">
        <v>1220</v>
      </c>
      <c r="D79" s="110"/>
      <c r="E79" s="110"/>
      <c r="F79" s="110"/>
      <c r="G79" s="110"/>
      <c r="H79" s="172"/>
    </row>
    <row r="80" spans="1:9" x14ac:dyDescent="0.2">
      <c r="A80" s="2" t="s">
        <v>616</v>
      </c>
      <c r="B80" s="2" t="s">
        <v>78</v>
      </c>
      <c r="C80" s="110" t="s">
        <v>78</v>
      </c>
      <c r="D80" s="110" t="s">
        <v>447</v>
      </c>
      <c r="E80" s="172" t="str">
        <f t="shared" ref="E80:E87" si="3">IF(G80="Lower",(IF(D80="Rural-80","Predominantly Rural",IF(D80="Rural-50","Predominantly Rural",IF(D80="SR","SR","U")))),(IF(D80="Rural-80","Predominantly Rural",IF(D80="Rural-50","Predominantly Rural",IF(D80="Significant Rural","Significant Rural","Urban")))))</f>
        <v>Significant Rural</v>
      </c>
      <c r="F80" s="110" t="s">
        <v>373</v>
      </c>
      <c r="G80" s="110" t="s">
        <v>418</v>
      </c>
      <c r="H80" s="173">
        <v>84</v>
      </c>
      <c r="I80" s="173">
        <v>114</v>
      </c>
    </row>
    <row r="81" spans="1:9" x14ac:dyDescent="0.2">
      <c r="A81" s="2" t="s">
        <v>617</v>
      </c>
      <c r="B81" s="2" t="s">
        <v>78</v>
      </c>
      <c r="C81" s="110" t="s">
        <v>78</v>
      </c>
      <c r="D81" s="110" t="s">
        <v>447</v>
      </c>
      <c r="E81" s="172" t="str">
        <f t="shared" si="3"/>
        <v>Significant Rural</v>
      </c>
      <c r="F81" s="110" t="s">
        <v>373</v>
      </c>
      <c r="G81" s="110" t="s">
        <v>418</v>
      </c>
      <c r="H81" s="173">
        <v>84</v>
      </c>
      <c r="I81" s="173">
        <v>114</v>
      </c>
    </row>
    <row r="82" spans="1:9" x14ac:dyDescent="0.2">
      <c r="A82" s="2" t="s">
        <v>618</v>
      </c>
      <c r="B82" s="2" t="s">
        <v>250</v>
      </c>
      <c r="C82" s="110" t="s">
        <v>18</v>
      </c>
      <c r="D82" s="110" t="s">
        <v>375</v>
      </c>
      <c r="E82" s="172" t="str">
        <f t="shared" si="3"/>
        <v>U</v>
      </c>
      <c r="F82" s="110" t="s">
        <v>372</v>
      </c>
      <c r="G82" s="110" t="s">
        <v>419</v>
      </c>
      <c r="H82" s="173">
        <v>165</v>
      </c>
      <c r="I82" s="173">
        <v>203</v>
      </c>
    </row>
    <row r="83" spans="1:9" x14ac:dyDescent="0.2">
      <c r="A83" s="2" t="s">
        <v>619</v>
      </c>
      <c r="B83" s="2" t="s">
        <v>18</v>
      </c>
      <c r="C83" s="110" t="s">
        <v>388</v>
      </c>
      <c r="D83" s="174">
        <v>0</v>
      </c>
      <c r="E83" s="175" t="s">
        <v>426</v>
      </c>
      <c r="F83" s="110" t="s">
        <v>386</v>
      </c>
      <c r="G83" s="110" t="s">
        <v>418</v>
      </c>
      <c r="H83" s="173">
        <v>114</v>
      </c>
      <c r="I83" s="173"/>
    </row>
    <row r="84" spans="1:9" x14ac:dyDescent="0.2">
      <c r="A84" s="2" t="s">
        <v>620</v>
      </c>
      <c r="B84" s="2" t="s">
        <v>109</v>
      </c>
      <c r="C84" s="110" t="s">
        <v>109</v>
      </c>
      <c r="D84" s="110" t="s">
        <v>376</v>
      </c>
      <c r="E84" s="172" t="str">
        <f t="shared" si="3"/>
        <v>Urban</v>
      </c>
      <c r="F84" s="110" t="s">
        <v>371</v>
      </c>
      <c r="G84" s="110" t="s">
        <v>418</v>
      </c>
      <c r="H84" s="173">
        <v>123</v>
      </c>
      <c r="I84" s="173">
        <v>264</v>
      </c>
    </row>
    <row r="85" spans="1:9" x14ac:dyDescent="0.2">
      <c r="A85" s="2" t="s">
        <v>621</v>
      </c>
      <c r="B85" s="2" t="s">
        <v>109</v>
      </c>
      <c r="C85" s="110" t="s">
        <v>109</v>
      </c>
      <c r="D85" s="110" t="s">
        <v>376</v>
      </c>
      <c r="E85" s="172" t="str">
        <f t="shared" si="3"/>
        <v>Urban</v>
      </c>
      <c r="F85" s="110" t="s">
        <v>371</v>
      </c>
      <c r="G85" s="110" t="s">
        <v>418</v>
      </c>
      <c r="H85" s="173">
        <v>123</v>
      </c>
      <c r="I85" s="173">
        <v>264</v>
      </c>
    </row>
    <row r="86" spans="1:9" x14ac:dyDescent="0.2">
      <c r="A86" s="2" t="s">
        <v>622</v>
      </c>
      <c r="B86" s="2" t="s">
        <v>231</v>
      </c>
      <c r="C86" s="110" t="s">
        <v>92</v>
      </c>
      <c r="D86" s="110" t="s">
        <v>447</v>
      </c>
      <c r="E86" s="172" t="str">
        <f t="shared" si="3"/>
        <v>U</v>
      </c>
      <c r="F86" s="110" t="s">
        <v>372</v>
      </c>
      <c r="G86" s="110" t="s">
        <v>419</v>
      </c>
      <c r="H86" s="173">
        <v>110</v>
      </c>
      <c r="I86" s="173">
        <v>32</v>
      </c>
    </row>
    <row r="87" spans="1:9" x14ac:dyDescent="0.2">
      <c r="A87" s="2" t="s">
        <v>623</v>
      </c>
      <c r="B87" s="2" t="s">
        <v>312</v>
      </c>
      <c r="C87" s="110" t="s">
        <v>156</v>
      </c>
      <c r="D87" s="110" t="s">
        <v>375</v>
      </c>
      <c r="E87" s="172" t="str">
        <f t="shared" si="3"/>
        <v>U</v>
      </c>
      <c r="F87" s="110" t="s">
        <v>372</v>
      </c>
      <c r="G87" s="110" t="s">
        <v>419</v>
      </c>
      <c r="H87" s="173">
        <v>102</v>
      </c>
      <c r="I87" s="173">
        <v>155</v>
      </c>
    </row>
    <row r="88" spans="1:9" x14ac:dyDescent="0.2">
      <c r="A88" s="2" t="s">
        <v>624</v>
      </c>
      <c r="B88" s="2" t="s">
        <v>486</v>
      </c>
      <c r="C88" s="26" t="s">
        <v>1220</v>
      </c>
      <c r="D88" s="110"/>
      <c r="E88" s="110"/>
      <c r="F88" s="110"/>
      <c r="G88" s="110"/>
    </row>
    <row r="89" spans="1:9" x14ac:dyDescent="0.2">
      <c r="A89" s="2" t="s">
        <v>625</v>
      </c>
      <c r="B89" s="2" t="s">
        <v>486</v>
      </c>
      <c r="C89" s="26" t="s">
        <v>1220</v>
      </c>
      <c r="D89" s="110"/>
      <c r="E89" s="110"/>
      <c r="F89" s="110"/>
      <c r="G89" s="110"/>
    </row>
    <row r="90" spans="1:9" x14ac:dyDescent="0.2">
      <c r="A90" s="2" t="s">
        <v>626</v>
      </c>
      <c r="B90" s="2" t="s">
        <v>172</v>
      </c>
      <c r="C90" s="110" t="s">
        <v>3</v>
      </c>
      <c r="D90" s="110" t="s">
        <v>447</v>
      </c>
      <c r="E90" s="172" t="str">
        <f>IF(G90="Lower",(IF(D90="Rural-80","Predominantly Rural",IF(D90="Rural-50","Predominantly Rural",IF(D90="SR","SR","U")))),(IF(D90="Rural-80","Predominantly Rural",IF(D90="Rural-50","Predominantly Rural",IF(D90="Significant Rural","Significant Rural","Urban")))))</f>
        <v>U</v>
      </c>
      <c r="F90" s="110" t="s">
        <v>372</v>
      </c>
      <c r="G90" s="110" t="s">
        <v>419</v>
      </c>
      <c r="H90" s="173">
        <v>41</v>
      </c>
      <c r="I90" s="173">
        <v>92</v>
      </c>
    </row>
    <row r="91" spans="1:9" x14ac:dyDescent="0.2">
      <c r="A91" s="2" t="s">
        <v>627</v>
      </c>
      <c r="B91" s="2" t="s">
        <v>481</v>
      </c>
      <c r="C91" s="26" t="s">
        <v>1220</v>
      </c>
      <c r="D91" s="110"/>
      <c r="E91" s="110"/>
      <c r="F91" s="110"/>
      <c r="G91" s="110"/>
    </row>
    <row r="92" spans="1:9" x14ac:dyDescent="0.2">
      <c r="A92" s="2" t="s">
        <v>628</v>
      </c>
      <c r="B92" s="2" t="s">
        <v>481</v>
      </c>
      <c r="C92" s="26" t="s">
        <v>1220</v>
      </c>
      <c r="D92" s="110"/>
      <c r="E92" s="110"/>
      <c r="F92" s="110"/>
      <c r="G92" s="110"/>
    </row>
    <row r="93" spans="1:9" x14ac:dyDescent="0.2">
      <c r="A93" s="2" t="s">
        <v>629</v>
      </c>
      <c r="B93" s="2" t="s">
        <v>258</v>
      </c>
      <c r="C93" s="110" t="s">
        <v>107</v>
      </c>
      <c r="D93" s="110" t="s">
        <v>374</v>
      </c>
      <c r="E93" s="172" t="str">
        <f>IF(G93="Lower",(IF(D93="Rural-80","Predominantly Rural",IF(D93="Rural-50","Predominantly Rural",IF(D93="SR","SR","U")))),(IF(D93="Rural-80","Predominantly Rural",IF(D93="Rural-50","Predominantly Rural",IF(D93="Significant Rural","Significant Rural","Urban")))))</f>
        <v>U</v>
      </c>
      <c r="F93" s="110" t="s">
        <v>372</v>
      </c>
      <c r="G93" s="110" t="s">
        <v>419</v>
      </c>
      <c r="H93" s="173">
        <v>47</v>
      </c>
      <c r="I93" s="173">
        <v>109</v>
      </c>
    </row>
    <row r="94" spans="1:9" x14ac:dyDescent="0.2">
      <c r="A94" s="2" t="s">
        <v>630</v>
      </c>
      <c r="B94" s="2" t="s">
        <v>19</v>
      </c>
      <c r="C94" s="110" t="s">
        <v>417</v>
      </c>
      <c r="D94" s="110" t="s">
        <v>446</v>
      </c>
      <c r="E94" s="172" t="str">
        <f>IF(G94="Lower",(IF(D94="Rural-80","Predominantly Rural",IF(D94="Rural-50","Predominantly Rural",IF(D94="SR","SR","U")))),(IF(D94="Rural-80","Predominantly Rural",IF(D94="Rural-50","Predominantly Rural",IF(D94="Significant Rural","Significant Rural","Urban")))))</f>
        <v>Predominantly Rural</v>
      </c>
      <c r="F94" s="110" t="s">
        <v>379</v>
      </c>
      <c r="G94" s="110" t="s">
        <v>418</v>
      </c>
      <c r="H94" s="173">
        <v>129</v>
      </c>
      <c r="I94" s="173">
        <v>192</v>
      </c>
    </row>
    <row r="95" spans="1:9" x14ac:dyDescent="0.2">
      <c r="A95" s="2" t="s">
        <v>631</v>
      </c>
      <c r="B95" s="2" t="s">
        <v>19</v>
      </c>
      <c r="C95" s="110" t="s">
        <v>417</v>
      </c>
      <c r="D95" s="110" t="s">
        <v>446</v>
      </c>
      <c r="E95" s="172" t="str">
        <f>IF(G95="Lower",(IF(D95="Rural-80","Predominantly Rural",IF(D95="Rural-50","Predominantly Rural",IF(D95="SR","SR","U")))),(IF(D95="Rural-80","Predominantly Rural",IF(D95="Rural-50","Predominantly Rural",IF(D95="Significant Rural","Significant Rural","Urban")))))</f>
        <v>Predominantly Rural</v>
      </c>
      <c r="F95" s="110" t="s">
        <v>379</v>
      </c>
      <c r="G95" s="110" t="s">
        <v>418</v>
      </c>
      <c r="H95" s="173">
        <v>129</v>
      </c>
      <c r="I95" s="173">
        <v>192</v>
      </c>
    </row>
    <row r="96" spans="1:9" x14ac:dyDescent="0.2">
      <c r="A96" s="2" t="s">
        <v>632</v>
      </c>
      <c r="B96" s="2" t="s">
        <v>479</v>
      </c>
      <c r="C96" s="26" t="s">
        <v>1220</v>
      </c>
      <c r="D96" s="110"/>
      <c r="E96" s="110"/>
      <c r="F96" s="110"/>
      <c r="G96" s="110"/>
    </row>
    <row r="97" spans="1:9" x14ac:dyDescent="0.2">
      <c r="A97" s="2" t="s">
        <v>633</v>
      </c>
      <c r="B97" s="2" t="s">
        <v>479</v>
      </c>
      <c r="C97" s="26" t="s">
        <v>1220</v>
      </c>
      <c r="D97" s="110"/>
      <c r="E97" s="110"/>
      <c r="F97" s="110"/>
      <c r="G97" s="110"/>
    </row>
    <row r="98" spans="1:9" x14ac:dyDescent="0.2">
      <c r="A98" s="2" t="s">
        <v>634</v>
      </c>
      <c r="B98" s="2" t="s">
        <v>204</v>
      </c>
      <c r="C98" s="110" t="s">
        <v>86</v>
      </c>
      <c r="D98" s="110" t="s">
        <v>375</v>
      </c>
      <c r="E98" s="172" t="str">
        <f t="shared" ref="E98:E112" si="4">IF(G98="Lower",(IF(D98="Rural-80","Predominantly Rural",IF(D98="Rural-50","Predominantly Rural",IF(D98="SR","SR","U")))),(IF(D98="Rural-80","Predominantly Rural",IF(D98="Rural-50","Predominantly Rural",IF(D98="Significant Rural","Significant Rural","Urban")))))</f>
        <v>U</v>
      </c>
      <c r="F98" s="110" t="s">
        <v>372</v>
      </c>
      <c r="G98" s="110" t="s">
        <v>419</v>
      </c>
      <c r="H98" s="173">
        <v>184</v>
      </c>
      <c r="I98" s="173">
        <v>125</v>
      </c>
    </row>
    <row r="99" spans="1:9" x14ac:dyDescent="0.2">
      <c r="A99" s="2" t="s">
        <v>635</v>
      </c>
      <c r="B99" s="2" t="s">
        <v>259</v>
      </c>
      <c r="C99" s="110" t="s">
        <v>107</v>
      </c>
      <c r="D99" s="110" t="s">
        <v>375</v>
      </c>
      <c r="E99" s="172" t="str">
        <f t="shared" si="4"/>
        <v>U</v>
      </c>
      <c r="F99" s="110" t="s">
        <v>372</v>
      </c>
      <c r="G99" s="110" t="s">
        <v>419</v>
      </c>
      <c r="H99" s="173">
        <v>132</v>
      </c>
      <c r="I99" s="173">
        <v>248</v>
      </c>
    </row>
    <row r="100" spans="1:9" x14ac:dyDescent="0.2">
      <c r="A100" s="2" t="s">
        <v>636</v>
      </c>
      <c r="B100" s="2" t="s">
        <v>360</v>
      </c>
      <c r="C100" s="110" t="s">
        <v>168</v>
      </c>
      <c r="D100" s="110" t="s">
        <v>375</v>
      </c>
      <c r="E100" s="172" t="str">
        <f t="shared" si="4"/>
        <v>U</v>
      </c>
      <c r="F100" s="110" t="s">
        <v>372</v>
      </c>
      <c r="G100" s="110" t="s">
        <v>419</v>
      </c>
      <c r="H100" s="173">
        <v>108</v>
      </c>
      <c r="I100" s="173">
        <v>227</v>
      </c>
    </row>
    <row r="101" spans="1:9" x14ac:dyDescent="0.2">
      <c r="A101" s="2" t="s">
        <v>637</v>
      </c>
      <c r="B101" s="2" t="s">
        <v>323</v>
      </c>
      <c r="C101" s="110" t="s">
        <v>5</v>
      </c>
      <c r="D101" s="110" t="s">
        <v>447</v>
      </c>
      <c r="E101" s="172" t="str">
        <f t="shared" si="4"/>
        <v>U</v>
      </c>
      <c r="F101" s="110" t="s">
        <v>372</v>
      </c>
      <c r="G101" s="110" t="s">
        <v>419</v>
      </c>
      <c r="H101" s="173">
        <v>155</v>
      </c>
      <c r="I101" s="173">
        <v>262</v>
      </c>
    </row>
    <row r="102" spans="1:9" x14ac:dyDescent="0.2">
      <c r="A102" s="2" t="s">
        <v>638</v>
      </c>
      <c r="B102" s="2" t="s">
        <v>2</v>
      </c>
      <c r="C102" s="110" t="s">
        <v>2</v>
      </c>
      <c r="D102" s="110" t="s">
        <v>446</v>
      </c>
      <c r="E102" s="172" t="str">
        <f t="shared" si="4"/>
        <v>Predominantly Rural</v>
      </c>
      <c r="F102" s="110" t="s">
        <v>379</v>
      </c>
      <c r="G102" s="110" t="s">
        <v>418</v>
      </c>
      <c r="H102" s="173">
        <v>83</v>
      </c>
      <c r="I102" s="173">
        <v>235</v>
      </c>
    </row>
    <row r="103" spans="1:9" x14ac:dyDescent="0.2">
      <c r="A103" s="2" t="s">
        <v>639</v>
      </c>
      <c r="B103" s="2" t="s">
        <v>2</v>
      </c>
      <c r="C103" s="110" t="s">
        <v>2</v>
      </c>
      <c r="D103" s="110" t="s">
        <v>446</v>
      </c>
      <c r="E103" s="172" t="str">
        <f t="shared" si="4"/>
        <v>Predominantly Rural</v>
      </c>
      <c r="F103" s="110" t="s">
        <v>379</v>
      </c>
      <c r="G103" s="110" t="s">
        <v>418</v>
      </c>
      <c r="H103" s="173">
        <v>83</v>
      </c>
      <c r="I103" s="173">
        <v>235</v>
      </c>
    </row>
    <row r="104" spans="1:9" x14ac:dyDescent="0.2">
      <c r="A104" s="2" t="s">
        <v>1139</v>
      </c>
      <c r="B104" s="2" t="s">
        <v>51</v>
      </c>
      <c r="C104" s="110" t="s">
        <v>51</v>
      </c>
      <c r="D104" s="110" t="s">
        <v>447</v>
      </c>
      <c r="E104" s="172" t="str">
        <f t="shared" si="4"/>
        <v>Significant Rural</v>
      </c>
      <c r="F104" s="110" t="s">
        <v>379</v>
      </c>
      <c r="G104" s="110" t="s">
        <v>418</v>
      </c>
      <c r="H104" s="173">
        <v>79</v>
      </c>
      <c r="I104" s="173"/>
    </row>
    <row r="105" spans="1:9" x14ac:dyDescent="0.2">
      <c r="A105" s="2" t="s">
        <v>1140</v>
      </c>
      <c r="B105" s="2" t="s">
        <v>51</v>
      </c>
      <c r="C105" s="110" t="s">
        <v>51</v>
      </c>
      <c r="D105" s="110" t="s">
        <v>447</v>
      </c>
      <c r="E105" s="172" t="str">
        <f t="shared" si="4"/>
        <v>Significant Rural</v>
      </c>
      <c r="F105" s="110" t="s">
        <v>379</v>
      </c>
      <c r="G105" s="110" t="s">
        <v>418</v>
      </c>
      <c r="H105" s="173">
        <v>79</v>
      </c>
      <c r="I105" s="173"/>
    </row>
    <row r="106" spans="1:9" x14ac:dyDescent="0.2">
      <c r="A106" s="2" t="s">
        <v>640</v>
      </c>
      <c r="B106" s="2" t="s">
        <v>197</v>
      </c>
      <c r="C106" s="110" t="s">
        <v>85</v>
      </c>
      <c r="D106" s="110" t="s">
        <v>375</v>
      </c>
      <c r="E106" s="172" t="str">
        <f t="shared" si="4"/>
        <v>U</v>
      </c>
      <c r="F106" s="110" t="s">
        <v>372</v>
      </c>
      <c r="G106" s="110" t="s">
        <v>419</v>
      </c>
      <c r="H106" s="173">
        <v>14</v>
      </c>
      <c r="I106" s="173">
        <v>48</v>
      </c>
    </row>
    <row r="107" spans="1:9" x14ac:dyDescent="0.2">
      <c r="A107" s="2" t="s">
        <v>641</v>
      </c>
      <c r="B107" s="2" t="s">
        <v>341</v>
      </c>
      <c r="C107" s="110" t="s">
        <v>158</v>
      </c>
      <c r="D107" s="110" t="s">
        <v>445</v>
      </c>
      <c r="E107" s="172" t="str">
        <f t="shared" si="4"/>
        <v>Predominantly Rural</v>
      </c>
      <c r="F107" s="110" t="s">
        <v>372</v>
      </c>
      <c r="G107" s="110" t="s">
        <v>419</v>
      </c>
      <c r="H107" s="173">
        <v>12</v>
      </c>
      <c r="I107" s="173">
        <v>268</v>
      </c>
    </row>
    <row r="108" spans="1:9" x14ac:dyDescent="0.2">
      <c r="A108" s="2" t="s">
        <v>642</v>
      </c>
      <c r="B108" s="2" t="s">
        <v>292</v>
      </c>
      <c r="C108" s="110" t="s">
        <v>153</v>
      </c>
      <c r="D108" s="110" t="s">
        <v>447</v>
      </c>
      <c r="E108" s="172" t="str">
        <f t="shared" si="4"/>
        <v>U</v>
      </c>
      <c r="F108" s="110" t="s">
        <v>372</v>
      </c>
      <c r="G108" s="110" t="s">
        <v>419</v>
      </c>
      <c r="H108" s="173">
        <v>164</v>
      </c>
      <c r="I108" s="173">
        <v>316</v>
      </c>
    </row>
    <row r="109" spans="1:9" x14ac:dyDescent="0.2">
      <c r="A109" s="2" t="s">
        <v>643</v>
      </c>
      <c r="B109" s="2" t="s">
        <v>177</v>
      </c>
      <c r="C109" s="110" t="s">
        <v>64</v>
      </c>
      <c r="D109" s="110" t="s">
        <v>447</v>
      </c>
      <c r="E109" s="172" t="str">
        <f t="shared" si="4"/>
        <v>U</v>
      </c>
      <c r="F109" s="110" t="s">
        <v>372</v>
      </c>
      <c r="G109" s="110" t="s">
        <v>419</v>
      </c>
      <c r="H109" s="173">
        <v>127</v>
      </c>
      <c r="I109" s="173">
        <v>151</v>
      </c>
    </row>
    <row r="110" spans="1:9" x14ac:dyDescent="0.2">
      <c r="A110" s="2" t="s">
        <v>644</v>
      </c>
      <c r="B110" s="2" t="s">
        <v>354</v>
      </c>
      <c r="C110" s="110" t="s">
        <v>8</v>
      </c>
      <c r="D110" s="110" t="s">
        <v>374</v>
      </c>
      <c r="E110" s="172" t="str">
        <f t="shared" si="4"/>
        <v>U</v>
      </c>
      <c r="F110" s="110" t="s">
        <v>372</v>
      </c>
      <c r="G110" s="110" t="s">
        <v>419</v>
      </c>
      <c r="H110" s="173">
        <v>80</v>
      </c>
      <c r="I110" s="173">
        <v>177</v>
      </c>
    </row>
    <row r="111" spans="1:9" x14ac:dyDescent="0.2">
      <c r="A111" s="2" t="s">
        <v>645</v>
      </c>
      <c r="B111" s="2" t="s">
        <v>110</v>
      </c>
      <c r="C111" s="110" t="s">
        <v>110</v>
      </c>
      <c r="D111" s="110" t="s">
        <v>376</v>
      </c>
      <c r="E111" s="172" t="str">
        <f t="shared" si="4"/>
        <v>Urban</v>
      </c>
      <c r="F111" s="110" t="s">
        <v>371</v>
      </c>
      <c r="G111" s="110" t="s">
        <v>418</v>
      </c>
      <c r="H111" s="173">
        <v>143</v>
      </c>
      <c r="I111" s="173"/>
    </row>
    <row r="112" spans="1:9" x14ac:dyDescent="0.2">
      <c r="A112" s="2" t="s">
        <v>646</v>
      </c>
      <c r="B112" s="2" t="s">
        <v>110</v>
      </c>
      <c r="C112" s="110" t="s">
        <v>110</v>
      </c>
      <c r="D112" s="110" t="s">
        <v>376</v>
      </c>
      <c r="E112" s="172" t="str">
        <f t="shared" si="4"/>
        <v>Urban</v>
      </c>
      <c r="F112" s="110" t="s">
        <v>371</v>
      </c>
      <c r="G112" s="110" t="s">
        <v>418</v>
      </c>
      <c r="H112" s="173">
        <v>143</v>
      </c>
      <c r="I112" s="173"/>
    </row>
    <row r="113" spans="1:9" x14ac:dyDescent="0.2">
      <c r="A113" s="2" t="s">
        <v>647</v>
      </c>
      <c r="B113" s="2" t="s">
        <v>498</v>
      </c>
      <c r="C113" s="26" t="s">
        <v>1220</v>
      </c>
      <c r="D113" s="110"/>
      <c r="E113" s="110"/>
      <c r="F113" s="110"/>
      <c r="G113" s="110"/>
    </row>
    <row r="114" spans="1:9" x14ac:dyDescent="0.2">
      <c r="A114" s="2" t="s">
        <v>648</v>
      </c>
      <c r="B114" s="2" t="s">
        <v>498</v>
      </c>
      <c r="C114" s="26" t="s">
        <v>1220</v>
      </c>
      <c r="D114" s="110"/>
      <c r="E114" s="110"/>
      <c r="F114" s="110"/>
      <c r="G114" s="110"/>
    </row>
    <row r="115" spans="1:9" x14ac:dyDescent="0.2">
      <c r="A115" s="2" t="s">
        <v>649</v>
      </c>
      <c r="B115" s="2" t="s">
        <v>260</v>
      </c>
      <c r="C115" s="110" t="s">
        <v>107</v>
      </c>
      <c r="D115" s="110" t="s">
        <v>447</v>
      </c>
      <c r="E115" s="172" t="str">
        <f>IF(G115="Lower",(IF(D115="Rural-80","Predominantly Rural",IF(D115="Rural-50","Predominantly Rural",IF(D115="SR","SR","U")))),(IF(D115="Rural-80","Predominantly Rural",IF(D115="Rural-50","Predominantly Rural",IF(D115="Significant Rural","Significant Rural","Urban")))))</f>
        <v>U</v>
      </c>
      <c r="F115" s="110" t="s">
        <v>372</v>
      </c>
      <c r="G115" s="110" t="s">
        <v>419</v>
      </c>
      <c r="H115" s="173">
        <v>135</v>
      </c>
      <c r="I115" s="173">
        <v>210</v>
      </c>
    </row>
    <row r="116" spans="1:9" x14ac:dyDescent="0.2">
      <c r="A116" s="2" t="s">
        <v>650</v>
      </c>
      <c r="B116" s="2" t="s">
        <v>474</v>
      </c>
      <c r="C116" s="26" t="s">
        <v>1220</v>
      </c>
      <c r="D116" s="110"/>
      <c r="E116" s="110"/>
      <c r="F116" s="110"/>
      <c r="G116" s="110"/>
    </row>
    <row r="117" spans="1:9" x14ac:dyDescent="0.2">
      <c r="A117" s="2" t="s">
        <v>651</v>
      </c>
      <c r="B117" s="2" t="s">
        <v>474</v>
      </c>
      <c r="C117" s="26" t="s">
        <v>1220</v>
      </c>
      <c r="D117" s="110"/>
      <c r="E117" s="110"/>
      <c r="F117" s="110"/>
      <c r="G117" s="110"/>
    </row>
    <row r="118" spans="1:9" x14ac:dyDescent="0.2">
      <c r="A118" s="2" t="s">
        <v>652</v>
      </c>
      <c r="B118" s="2" t="s">
        <v>173</v>
      </c>
      <c r="C118" s="110" t="s">
        <v>3</v>
      </c>
      <c r="D118" s="110" t="s">
        <v>445</v>
      </c>
      <c r="E118" s="172" t="str">
        <f t="shared" ref="E118:E129" si="5">IF(G118="Lower",(IF(D118="Rural-80","Predominantly Rural",IF(D118="Rural-50","Predominantly Rural",IF(D118="SR","SR","U")))),(IF(D118="Rural-80","Predominantly Rural",IF(D118="Rural-50","Predominantly Rural",IF(D118="Significant Rural","Significant Rural","Urban")))))</f>
        <v>Predominantly Rural</v>
      </c>
      <c r="F118" s="110" t="s">
        <v>372</v>
      </c>
      <c r="G118" s="110" t="s">
        <v>419</v>
      </c>
      <c r="H118" s="173">
        <v>147</v>
      </c>
      <c r="I118" s="173">
        <v>68</v>
      </c>
    </row>
    <row r="119" spans="1:9" x14ac:dyDescent="0.2">
      <c r="A119" s="2" t="s">
        <v>653</v>
      </c>
      <c r="B119" s="2" t="s">
        <v>217</v>
      </c>
      <c r="C119" s="110" t="s">
        <v>87</v>
      </c>
      <c r="D119" s="110" t="s">
        <v>375</v>
      </c>
      <c r="E119" s="172" t="str">
        <f t="shared" si="5"/>
        <v>U</v>
      </c>
      <c r="F119" s="110" t="s">
        <v>372</v>
      </c>
      <c r="G119" s="110" t="s">
        <v>419</v>
      </c>
      <c r="H119" s="173">
        <v>106</v>
      </c>
      <c r="I119" s="173">
        <v>43</v>
      </c>
    </row>
    <row r="120" spans="1:9" x14ac:dyDescent="0.2">
      <c r="A120" s="2" t="s">
        <v>654</v>
      </c>
      <c r="B120" s="2" t="s">
        <v>6</v>
      </c>
      <c r="C120" s="110" t="s">
        <v>6</v>
      </c>
      <c r="D120" s="110" t="s">
        <v>445</v>
      </c>
      <c r="E120" s="172" t="str">
        <f t="shared" si="5"/>
        <v>Predominantly Rural</v>
      </c>
      <c r="F120" s="110" t="s">
        <v>379</v>
      </c>
      <c r="G120" s="110" t="s">
        <v>418</v>
      </c>
      <c r="H120" s="173">
        <v>37</v>
      </c>
      <c r="I120" s="173">
        <v>143</v>
      </c>
    </row>
    <row r="121" spans="1:9" x14ac:dyDescent="0.2">
      <c r="A121" s="2" t="s">
        <v>655</v>
      </c>
      <c r="B121" s="2" t="s">
        <v>6</v>
      </c>
      <c r="C121" s="110" t="s">
        <v>6</v>
      </c>
      <c r="D121" s="110" t="s">
        <v>445</v>
      </c>
      <c r="E121" s="172" t="str">
        <f t="shared" si="5"/>
        <v>Predominantly Rural</v>
      </c>
      <c r="F121" s="110" t="s">
        <v>379</v>
      </c>
      <c r="G121" s="110" t="s">
        <v>418</v>
      </c>
      <c r="H121" s="173">
        <v>37</v>
      </c>
      <c r="I121" s="173">
        <v>143</v>
      </c>
    </row>
    <row r="122" spans="1:9" x14ac:dyDescent="0.2">
      <c r="A122" s="2" t="s">
        <v>656</v>
      </c>
      <c r="B122" s="2" t="s">
        <v>361</v>
      </c>
      <c r="C122" s="110" t="s">
        <v>168</v>
      </c>
      <c r="D122" s="110" t="s">
        <v>445</v>
      </c>
      <c r="E122" s="172" t="str">
        <f t="shared" si="5"/>
        <v>Predominantly Rural</v>
      </c>
      <c r="F122" s="110" t="s">
        <v>372</v>
      </c>
      <c r="G122" s="110" t="s">
        <v>419</v>
      </c>
      <c r="H122" s="173">
        <v>90</v>
      </c>
      <c r="I122" s="173">
        <v>304</v>
      </c>
    </row>
    <row r="123" spans="1:9" x14ac:dyDescent="0.2">
      <c r="A123" s="2" t="s">
        <v>657</v>
      </c>
      <c r="B123" s="2" t="s">
        <v>0</v>
      </c>
      <c r="C123" s="110" t="s">
        <v>381</v>
      </c>
      <c r="D123" s="110" t="s">
        <v>446</v>
      </c>
      <c r="E123" s="172" t="str">
        <f t="shared" si="5"/>
        <v>Predominantly Rural</v>
      </c>
      <c r="F123" s="110" t="s">
        <v>379</v>
      </c>
      <c r="G123" s="110" t="s">
        <v>418</v>
      </c>
      <c r="H123" s="173">
        <v>51</v>
      </c>
      <c r="I123" s="173"/>
    </row>
    <row r="124" spans="1:9" x14ac:dyDescent="0.2">
      <c r="A124" s="2" t="s">
        <v>658</v>
      </c>
      <c r="B124" s="2" t="s">
        <v>0</v>
      </c>
      <c r="C124" s="110" t="s">
        <v>381</v>
      </c>
      <c r="D124" s="110" t="s">
        <v>446</v>
      </c>
      <c r="E124" s="172" t="str">
        <f t="shared" si="5"/>
        <v>Predominantly Rural</v>
      </c>
      <c r="F124" s="110" t="s">
        <v>379</v>
      </c>
      <c r="G124" s="110" t="s">
        <v>418</v>
      </c>
      <c r="H124" s="173">
        <v>51</v>
      </c>
      <c r="I124" s="173"/>
    </row>
    <row r="125" spans="1:9" x14ac:dyDescent="0.2">
      <c r="A125" s="2" t="s">
        <v>659</v>
      </c>
      <c r="B125" s="2" t="s">
        <v>95</v>
      </c>
      <c r="C125" s="110" t="s">
        <v>95</v>
      </c>
      <c r="D125" s="110" t="s">
        <v>374</v>
      </c>
      <c r="E125" s="172" t="str">
        <f t="shared" si="5"/>
        <v>Urban</v>
      </c>
      <c r="F125" s="110" t="s">
        <v>373</v>
      </c>
      <c r="G125" s="110" t="s">
        <v>418</v>
      </c>
      <c r="H125" s="173">
        <v>54</v>
      </c>
      <c r="I125" s="173">
        <v>82</v>
      </c>
    </row>
    <row r="126" spans="1:9" x14ac:dyDescent="0.2">
      <c r="A126" s="2" t="s">
        <v>660</v>
      </c>
      <c r="B126" s="2" t="s">
        <v>95</v>
      </c>
      <c r="C126" s="110" t="s">
        <v>95</v>
      </c>
      <c r="D126" s="110" t="s">
        <v>374</v>
      </c>
      <c r="E126" s="172" t="str">
        <f t="shared" si="5"/>
        <v>Urban</v>
      </c>
      <c r="F126" s="110" t="s">
        <v>373</v>
      </c>
      <c r="G126" s="110" t="s">
        <v>418</v>
      </c>
      <c r="H126" s="173">
        <v>54</v>
      </c>
      <c r="I126" s="173">
        <v>82</v>
      </c>
    </row>
    <row r="127" spans="1:9" x14ac:dyDescent="0.2">
      <c r="A127" s="2" t="s">
        <v>661</v>
      </c>
      <c r="B127" s="2" t="s">
        <v>188</v>
      </c>
      <c r="C127" s="110" t="s">
        <v>15</v>
      </c>
      <c r="D127" s="110" t="s">
        <v>445</v>
      </c>
      <c r="E127" s="172" t="str">
        <f t="shared" si="5"/>
        <v>Predominantly Rural</v>
      </c>
      <c r="F127" s="110" t="s">
        <v>372</v>
      </c>
      <c r="G127" s="110" t="s">
        <v>419</v>
      </c>
      <c r="H127" s="173">
        <v>58</v>
      </c>
      <c r="I127" s="173">
        <v>295</v>
      </c>
    </row>
    <row r="128" spans="1:9" x14ac:dyDescent="0.2">
      <c r="A128" s="2" t="s">
        <v>662</v>
      </c>
      <c r="B128" s="2" t="s">
        <v>342</v>
      </c>
      <c r="C128" s="110" t="s">
        <v>158</v>
      </c>
      <c r="D128" s="110" t="s">
        <v>375</v>
      </c>
      <c r="E128" s="172" t="str">
        <f t="shared" si="5"/>
        <v>U</v>
      </c>
      <c r="F128" s="110" t="s">
        <v>372</v>
      </c>
      <c r="G128" s="110" t="s">
        <v>419</v>
      </c>
      <c r="H128" s="173">
        <v>157</v>
      </c>
      <c r="I128" s="173">
        <v>178</v>
      </c>
    </row>
    <row r="129" spans="1:9" x14ac:dyDescent="0.2">
      <c r="A129" s="2" t="s">
        <v>663</v>
      </c>
      <c r="B129" s="2" t="s">
        <v>128</v>
      </c>
      <c r="C129" s="110" t="s">
        <v>128</v>
      </c>
      <c r="D129" s="110" t="s">
        <v>376</v>
      </c>
      <c r="E129" s="172" t="str">
        <f t="shared" si="5"/>
        <v>Urban</v>
      </c>
      <c r="F129" s="110" t="s">
        <v>371</v>
      </c>
      <c r="G129" s="110" t="s">
        <v>418</v>
      </c>
      <c r="H129" s="173">
        <v>113</v>
      </c>
      <c r="I129" s="173">
        <v>183</v>
      </c>
    </row>
    <row r="130" spans="1:9" x14ac:dyDescent="0.2">
      <c r="A130" s="2" t="s">
        <v>664</v>
      </c>
      <c r="B130" s="2" t="s">
        <v>128</v>
      </c>
      <c r="C130" s="110" t="s">
        <v>128</v>
      </c>
      <c r="D130" s="110" t="s">
        <v>376</v>
      </c>
      <c r="E130" s="172" t="str">
        <f>IF(G130="Lower",(IF(D130="Rural-80","Predominantly Rural",IF(D130="Rural-50","Predominantly Rural",IF(D130="SR","SR","U")))),(IF(D130="Rural-80","Predominantly Rural",IF(D130="Rural-50","Predominantly Rural",IF(D130="Significant Rural","Significant Rural","Urban")))))</f>
        <v>Urban</v>
      </c>
      <c r="F130" s="110" t="s">
        <v>371</v>
      </c>
      <c r="G130" s="110" t="s">
        <v>418</v>
      </c>
      <c r="H130" s="173">
        <v>113</v>
      </c>
      <c r="I130" s="173">
        <v>183</v>
      </c>
    </row>
    <row r="131" spans="1:9" x14ac:dyDescent="0.2">
      <c r="A131" s="2" t="s">
        <v>665</v>
      </c>
      <c r="B131" s="2" t="s">
        <v>3</v>
      </c>
      <c r="C131" s="110" t="s">
        <v>389</v>
      </c>
      <c r="D131" s="174">
        <v>0</v>
      </c>
      <c r="E131" s="174" t="s">
        <v>426</v>
      </c>
      <c r="F131" s="110" t="s">
        <v>386</v>
      </c>
      <c r="G131" s="110" t="s">
        <v>418</v>
      </c>
      <c r="H131" s="173">
        <v>74</v>
      </c>
      <c r="I131" s="173"/>
    </row>
    <row r="132" spans="1:9" x14ac:dyDescent="0.2">
      <c r="A132" s="2" t="s">
        <v>666</v>
      </c>
      <c r="B132" s="2" t="s">
        <v>268</v>
      </c>
      <c r="C132" s="110" t="s">
        <v>108</v>
      </c>
      <c r="D132" s="110" t="s">
        <v>447</v>
      </c>
      <c r="E132" s="172" t="str">
        <f>IF(G132="Lower",(IF(D132="Rural-80","Predominantly Rural",IF(D132="Rural-50","Predominantly Rural",IF(D132="SR","SR","U")))),(IF(D132="Rural-80","Predominantly Rural",IF(D132="Rural-50","Predominantly Rural",IF(D132="Significant Rural","Significant Rural","Urban")))))</f>
        <v>U</v>
      </c>
      <c r="F132" s="110" t="s">
        <v>372</v>
      </c>
      <c r="G132" s="110" t="s">
        <v>419</v>
      </c>
      <c r="H132" s="173">
        <v>144</v>
      </c>
      <c r="I132" s="173">
        <v>288</v>
      </c>
    </row>
    <row r="133" spans="1:9" x14ac:dyDescent="0.2">
      <c r="A133" s="2" t="s">
        <v>667</v>
      </c>
      <c r="B133" s="2" t="s">
        <v>39</v>
      </c>
      <c r="C133" s="110" t="s">
        <v>39</v>
      </c>
      <c r="D133" s="110" t="s">
        <v>375</v>
      </c>
      <c r="E133" s="172" t="str">
        <f>IF(G133="Lower",(IF(D133="Rural-80","Predominantly Rural",IF(D133="Rural-50","Predominantly Rural",IF(D133="SR","SR","U")))),(IF(D133="Rural-80","Predominantly Rural",IF(D133="Rural-50","Predominantly Rural",IF(D133="Significant Rural","Significant Rural","Urban")))))</f>
        <v>Urban</v>
      </c>
      <c r="F133" s="110" t="s">
        <v>379</v>
      </c>
      <c r="G133" s="110" t="s">
        <v>418</v>
      </c>
      <c r="H133" s="173">
        <v>7</v>
      </c>
      <c r="I133" s="173">
        <v>65</v>
      </c>
    </row>
    <row r="134" spans="1:9" x14ac:dyDescent="0.2">
      <c r="A134" s="2" t="s">
        <v>668</v>
      </c>
      <c r="B134" s="2" t="s">
        <v>39</v>
      </c>
      <c r="C134" s="110" t="s">
        <v>39</v>
      </c>
      <c r="D134" s="110" t="s">
        <v>375</v>
      </c>
      <c r="E134" s="172" t="str">
        <f>IF(G134="Lower",(IF(D134="Rural-80","Predominantly Rural",IF(D134="Rural-50","Predominantly Rural",IF(D134="SR","SR","U")))),(IF(D134="Rural-80","Predominantly Rural",IF(D134="Rural-50","Predominantly Rural",IF(D134="Significant Rural","Significant Rural","Urban")))))</f>
        <v>Urban</v>
      </c>
      <c r="F134" s="110" t="s">
        <v>379</v>
      </c>
      <c r="G134" s="110" t="s">
        <v>418</v>
      </c>
      <c r="H134" s="173">
        <v>7</v>
      </c>
      <c r="I134" s="173">
        <v>65</v>
      </c>
    </row>
    <row r="135" spans="1:9" x14ac:dyDescent="0.2">
      <c r="A135" s="2" t="s">
        <v>669</v>
      </c>
      <c r="B135" s="2" t="s">
        <v>313</v>
      </c>
      <c r="C135" s="110" t="s">
        <v>156</v>
      </c>
      <c r="D135" s="110" t="s">
        <v>376</v>
      </c>
      <c r="E135" s="172" t="str">
        <f>IF(G135="Lower",(IF(D135="Rural-80","Predominantly Rural",IF(D135="Rural-50","Predominantly Rural",IF(D135="SR","SR","U")))),(IF(D135="Rural-80","Predominantly Rural",IF(D135="Rural-50","Predominantly Rural",IF(D135="Significant Rural","Significant Rural","Urban")))))</f>
        <v>U</v>
      </c>
      <c r="F135" s="110" t="s">
        <v>372</v>
      </c>
      <c r="G135" s="110" t="s">
        <v>419</v>
      </c>
      <c r="H135" s="173">
        <v>144</v>
      </c>
      <c r="I135" s="173">
        <v>173</v>
      </c>
    </row>
    <row r="136" spans="1:9" x14ac:dyDescent="0.2">
      <c r="A136" s="2" t="s">
        <v>670</v>
      </c>
      <c r="B136" s="2" t="s">
        <v>218</v>
      </c>
      <c r="C136" s="110" t="s">
        <v>87</v>
      </c>
      <c r="D136" s="110" t="s">
        <v>445</v>
      </c>
      <c r="E136" s="172" t="str">
        <f>IF(G136="Lower",(IF(D136="Rural-80","Predominantly Rural",IF(D136="Rural-50","Predominantly Rural",IF(D136="SR","SR","U")))),(IF(D136="Rural-80","Predominantly Rural",IF(D136="Rural-50","Predominantly Rural",IF(D136="Significant Rural","Significant Rural","Urban")))))</f>
        <v>Predominantly Rural</v>
      </c>
      <c r="F136" s="110" t="s">
        <v>372</v>
      </c>
      <c r="G136" s="110" t="s">
        <v>419</v>
      </c>
      <c r="H136" s="173">
        <v>172</v>
      </c>
      <c r="I136" s="173">
        <v>231</v>
      </c>
    </row>
    <row r="137" spans="1:9" x14ac:dyDescent="0.2">
      <c r="A137" s="2" t="s">
        <v>671</v>
      </c>
      <c r="B137" s="2" t="s">
        <v>475</v>
      </c>
      <c r="C137" s="26" t="s">
        <v>1220</v>
      </c>
      <c r="D137" s="110"/>
      <c r="E137" s="110"/>
      <c r="F137" s="110"/>
      <c r="G137" s="110"/>
    </row>
    <row r="138" spans="1:9" x14ac:dyDescent="0.2">
      <c r="A138" s="2" t="s">
        <v>672</v>
      </c>
      <c r="B138" s="2" t="s">
        <v>475</v>
      </c>
      <c r="C138" s="26" t="s">
        <v>1220</v>
      </c>
      <c r="D138" s="110"/>
      <c r="E138" s="110"/>
      <c r="F138" s="110"/>
      <c r="G138" s="110"/>
    </row>
    <row r="139" spans="1:9" x14ac:dyDescent="0.2">
      <c r="A139" s="2" t="s">
        <v>673</v>
      </c>
      <c r="B139" s="2" t="s">
        <v>82</v>
      </c>
      <c r="C139" s="110" t="s">
        <v>82</v>
      </c>
      <c r="D139" s="110" t="s">
        <v>375</v>
      </c>
      <c r="E139" s="172" t="str">
        <f t="shared" ref="E139:E149" si="6">IF(G139="Lower",(IF(D139="Rural-80","Predominantly Rural",IF(D139="Rural-50","Predominantly Rural",IF(D139="SR","SR","U")))),(IF(D139="Rural-80","Predominantly Rural",IF(D139="Rural-50","Predominantly Rural",IF(D139="Significant Rural","Significant Rural","Urban")))))</f>
        <v>Urban</v>
      </c>
      <c r="F139" s="110" t="s">
        <v>379</v>
      </c>
      <c r="G139" s="110" t="s">
        <v>418</v>
      </c>
      <c r="H139" s="173">
        <v>66</v>
      </c>
      <c r="I139" s="173">
        <v>58</v>
      </c>
    </row>
    <row r="140" spans="1:9" x14ac:dyDescent="0.2">
      <c r="A140" s="2" t="s">
        <v>674</v>
      </c>
      <c r="B140" s="2" t="s">
        <v>82</v>
      </c>
      <c r="C140" s="110" t="s">
        <v>82</v>
      </c>
      <c r="D140" s="110" t="s">
        <v>375</v>
      </c>
      <c r="E140" s="172" t="str">
        <f t="shared" si="6"/>
        <v>Urban</v>
      </c>
      <c r="F140" s="110" t="s">
        <v>379</v>
      </c>
      <c r="G140" s="110" t="s">
        <v>418</v>
      </c>
      <c r="H140" s="173">
        <v>66</v>
      </c>
      <c r="I140" s="173">
        <v>58</v>
      </c>
    </row>
    <row r="141" spans="1:9" x14ac:dyDescent="0.2">
      <c r="A141" s="2" t="s">
        <v>675</v>
      </c>
      <c r="B141" s="2" t="s">
        <v>85</v>
      </c>
      <c r="C141" s="110" t="s">
        <v>390</v>
      </c>
      <c r="D141" s="174">
        <v>0</v>
      </c>
      <c r="E141" s="174" t="s">
        <v>447</v>
      </c>
      <c r="F141" s="110" t="s">
        <v>386</v>
      </c>
      <c r="G141" s="110" t="s">
        <v>418</v>
      </c>
      <c r="H141" s="173">
        <v>66</v>
      </c>
      <c r="I141" s="173"/>
    </row>
    <row r="142" spans="1:9" x14ac:dyDescent="0.2">
      <c r="A142" s="2" t="s">
        <v>676</v>
      </c>
      <c r="B142" s="2" t="s">
        <v>198</v>
      </c>
      <c r="C142" s="110" t="s">
        <v>85</v>
      </c>
      <c r="D142" s="110" t="s">
        <v>445</v>
      </c>
      <c r="E142" s="172" t="str">
        <f t="shared" si="6"/>
        <v>Predominantly Rural</v>
      </c>
      <c r="F142" s="110" t="s">
        <v>372</v>
      </c>
      <c r="G142" s="110" t="s">
        <v>419</v>
      </c>
      <c r="H142" s="173">
        <v>54</v>
      </c>
      <c r="I142" s="173">
        <v>257</v>
      </c>
    </row>
    <row r="143" spans="1:9" x14ac:dyDescent="0.2">
      <c r="A143" s="2" t="s">
        <v>677</v>
      </c>
      <c r="B143" s="2" t="s">
        <v>7</v>
      </c>
      <c r="C143" s="110" t="s">
        <v>391</v>
      </c>
      <c r="D143" s="174">
        <v>0</v>
      </c>
      <c r="E143" s="174" t="s">
        <v>426</v>
      </c>
      <c r="F143" s="110" t="s">
        <v>386</v>
      </c>
      <c r="G143" s="110" t="s">
        <v>418</v>
      </c>
      <c r="H143" s="173">
        <v>42</v>
      </c>
      <c r="I143" s="173"/>
    </row>
    <row r="144" spans="1:9" x14ac:dyDescent="0.2">
      <c r="A144" s="2" t="s">
        <v>678</v>
      </c>
      <c r="B144" s="2" t="s">
        <v>74</v>
      </c>
      <c r="C144" s="110" t="s">
        <v>74</v>
      </c>
      <c r="D144" s="110" t="s">
        <v>375</v>
      </c>
      <c r="E144" s="110" t="s">
        <v>452</v>
      </c>
      <c r="F144" s="110" t="s">
        <v>373</v>
      </c>
      <c r="G144" s="110" t="s">
        <v>418</v>
      </c>
      <c r="H144" s="173">
        <v>10</v>
      </c>
      <c r="I144" s="173">
        <v>35</v>
      </c>
    </row>
    <row r="145" spans="1:9" x14ac:dyDescent="0.2">
      <c r="A145" s="2" t="s">
        <v>679</v>
      </c>
      <c r="B145" s="2" t="s">
        <v>74</v>
      </c>
      <c r="C145" s="110" t="s">
        <v>74</v>
      </c>
      <c r="D145" s="110" t="s">
        <v>375</v>
      </c>
      <c r="E145" s="110" t="s">
        <v>452</v>
      </c>
      <c r="F145" s="110" t="s">
        <v>373</v>
      </c>
      <c r="G145" s="110" t="s">
        <v>418</v>
      </c>
      <c r="H145" s="173">
        <v>10</v>
      </c>
      <c r="I145" s="173">
        <v>35</v>
      </c>
    </row>
    <row r="146" spans="1:9" x14ac:dyDescent="0.2">
      <c r="A146" s="2" t="s">
        <v>680</v>
      </c>
      <c r="B146" s="2" t="s">
        <v>8</v>
      </c>
      <c r="C146" s="110" t="s">
        <v>392</v>
      </c>
      <c r="D146" s="174">
        <v>0</v>
      </c>
      <c r="E146" s="174" t="s">
        <v>426</v>
      </c>
      <c r="F146" s="110" t="s">
        <v>386</v>
      </c>
      <c r="G146" s="110" t="s">
        <v>418</v>
      </c>
      <c r="H146" s="173">
        <v>40</v>
      </c>
      <c r="I146" s="173"/>
    </row>
    <row r="147" spans="1:9" x14ac:dyDescent="0.2">
      <c r="A147" s="2" t="s">
        <v>681</v>
      </c>
      <c r="B147" s="2" t="s">
        <v>314</v>
      </c>
      <c r="C147" s="110" t="s">
        <v>156</v>
      </c>
      <c r="D147" s="110" t="s">
        <v>446</v>
      </c>
      <c r="E147" s="172" t="str">
        <f t="shared" si="6"/>
        <v>Predominantly Rural</v>
      </c>
      <c r="F147" s="110" t="s">
        <v>372</v>
      </c>
      <c r="G147" s="110" t="s">
        <v>419</v>
      </c>
      <c r="H147" s="173">
        <v>65</v>
      </c>
      <c r="I147" s="173">
        <v>70</v>
      </c>
    </row>
    <row r="148" spans="1:9" x14ac:dyDescent="0.2">
      <c r="A148" s="2" t="s">
        <v>682</v>
      </c>
      <c r="B148" s="2" t="s">
        <v>96</v>
      </c>
      <c r="C148" s="110" t="s">
        <v>96</v>
      </c>
      <c r="D148" s="110" t="s">
        <v>376</v>
      </c>
      <c r="E148" s="172" t="str">
        <f t="shared" si="6"/>
        <v>Urban</v>
      </c>
      <c r="F148" s="110" t="s">
        <v>373</v>
      </c>
      <c r="G148" s="110" t="s">
        <v>418</v>
      </c>
      <c r="H148" s="173">
        <v>12</v>
      </c>
      <c r="I148" s="173">
        <v>44</v>
      </c>
    </row>
    <row r="149" spans="1:9" x14ac:dyDescent="0.2">
      <c r="A149" s="2" t="s">
        <v>683</v>
      </c>
      <c r="B149" s="2" t="s">
        <v>96</v>
      </c>
      <c r="C149" s="110" t="s">
        <v>96</v>
      </c>
      <c r="D149" s="110" t="s">
        <v>376</v>
      </c>
      <c r="E149" s="172" t="str">
        <f t="shared" si="6"/>
        <v>Urban</v>
      </c>
      <c r="F149" s="110" t="s">
        <v>373</v>
      </c>
      <c r="G149" s="110" t="s">
        <v>418</v>
      </c>
      <c r="H149" s="173">
        <v>12</v>
      </c>
      <c r="I149" s="173">
        <v>44</v>
      </c>
    </row>
    <row r="150" spans="1:9" x14ac:dyDescent="0.2">
      <c r="A150" s="2" t="s">
        <v>684</v>
      </c>
      <c r="B150" s="2" t="s">
        <v>499</v>
      </c>
      <c r="C150" s="26" t="s">
        <v>1220</v>
      </c>
      <c r="D150" s="110"/>
      <c r="E150" s="110"/>
      <c r="F150" s="110"/>
      <c r="G150" s="110"/>
    </row>
    <row r="151" spans="1:9" x14ac:dyDescent="0.2">
      <c r="A151" s="2" t="s">
        <v>685</v>
      </c>
      <c r="B151" s="2" t="s">
        <v>499</v>
      </c>
      <c r="C151" s="26" t="s">
        <v>1220</v>
      </c>
      <c r="D151" s="110"/>
      <c r="E151" s="110"/>
      <c r="F151" s="110"/>
      <c r="G151" s="110"/>
    </row>
    <row r="152" spans="1:9" x14ac:dyDescent="0.2">
      <c r="A152" s="2" t="s">
        <v>686</v>
      </c>
      <c r="B152" s="2" t="s">
        <v>500</v>
      </c>
      <c r="C152" s="26" t="s">
        <v>1220</v>
      </c>
      <c r="D152" s="110"/>
      <c r="E152" s="110"/>
      <c r="F152" s="110"/>
      <c r="G152" s="110"/>
    </row>
    <row r="153" spans="1:9" x14ac:dyDescent="0.2">
      <c r="A153" s="2" t="s">
        <v>687</v>
      </c>
      <c r="B153" s="2" t="s">
        <v>500</v>
      </c>
      <c r="C153" s="26" t="s">
        <v>1220</v>
      </c>
      <c r="D153" s="110"/>
      <c r="E153" s="110"/>
      <c r="F153" s="110"/>
      <c r="G153" s="110"/>
    </row>
    <row r="154" spans="1:9" x14ac:dyDescent="0.2">
      <c r="A154" s="2" t="s">
        <v>688</v>
      </c>
      <c r="B154" s="2" t="s">
        <v>129</v>
      </c>
      <c r="C154" s="110" t="s">
        <v>129</v>
      </c>
      <c r="D154" s="110" t="s">
        <v>376</v>
      </c>
      <c r="E154" s="172" t="str">
        <f>IF(G154="Lower",(IF(D154="Rural-80","Predominantly Rural",IF(D154="Rural-50","Predominantly Rural",IF(D154="SR","SR","U")))),(IF(D154="Rural-80","Predominantly Rural",IF(D154="Rural-50","Predominantly Rural",IF(D154="Significant Rural","Significant Rural","Urban")))))</f>
        <v>Urban</v>
      </c>
      <c r="F154" s="110" t="s">
        <v>371</v>
      </c>
      <c r="G154" s="110" t="s">
        <v>418</v>
      </c>
      <c r="H154" s="173">
        <v>144</v>
      </c>
      <c r="I154" s="173">
        <v>219</v>
      </c>
    </row>
    <row r="155" spans="1:9" x14ac:dyDescent="0.2">
      <c r="A155" s="2" t="s">
        <v>689</v>
      </c>
      <c r="B155" s="2" t="s">
        <v>129</v>
      </c>
      <c r="C155" s="110" t="s">
        <v>129</v>
      </c>
      <c r="D155" s="110" t="s">
        <v>376</v>
      </c>
      <c r="E155" s="172" t="str">
        <f>IF(G155="Lower",(IF(D155="Rural-80","Predominantly Rural",IF(D155="Rural-50","Predominantly Rural",IF(D155="SR","SR","U")))),(IF(D155="Rural-80","Predominantly Rural",IF(D155="Rural-50","Predominantly Rural",IF(D155="Significant Rural","Significant Rural","Urban")))))</f>
        <v>Urban</v>
      </c>
      <c r="F155" s="110" t="s">
        <v>371</v>
      </c>
      <c r="G155" s="110" t="s">
        <v>418</v>
      </c>
      <c r="H155" s="173">
        <v>144</v>
      </c>
      <c r="I155" s="173">
        <v>219</v>
      </c>
    </row>
    <row r="156" spans="1:9" x14ac:dyDescent="0.2">
      <c r="A156" s="2" t="s">
        <v>690</v>
      </c>
      <c r="B156" s="2" t="s">
        <v>531</v>
      </c>
      <c r="C156" s="26" t="s">
        <v>1220</v>
      </c>
      <c r="D156" s="110"/>
      <c r="E156" s="110"/>
      <c r="F156" s="110"/>
      <c r="G156" s="110"/>
    </row>
    <row r="157" spans="1:9" x14ac:dyDescent="0.2">
      <c r="A157" s="2" t="s">
        <v>691</v>
      </c>
      <c r="B157" s="2" t="s">
        <v>501</v>
      </c>
      <c r="C157" s="26" t="s">
        <v>1220</v>
      </c>
      <c r="D157" s="110"/>
      <c r="E157" s="110"/>
      <c r="F157" s="110"/>
      <c r="G157" s="110"/>
    </row>
    <row r="158" spans="1:9" x14ac:dyDescent="0.2">
      <c r="A158" s="2" t="s">
        <v>692</v>
      </c>
      <c r="B158" s="2" t="s">
        <v>501</v>
      </c>
      <c r="C158" s="26" t="s">
        <v>1220</v>
      </c>
      <c r="D158" s="110"/>
      <c r="E158" s="110"/>
      <c r="F158" s="110"/>
      <c r="G158" s="110"/>
    </row>
    <row r="159" spans="1:9" x14ac:dyDescent="0.2">
      <c r="A159" s="2" t="s">
        <v>693</v>
      </c>
      <c r="B159" s="2" t="s">
        <v>251</v>
      </c>
      <c r="C159" s="110" t="s">
        <v>18</v>
      </c>
      <c r="D159" s="110" t="s">
        <v>445</v>
      </c>
      <c r="E159" s="172" t="str">
        <f>IF(G159="Lower",(IF(D159="Rural-80","Predominantly Rural",IF(D159="Rural-50","Predominantly Rural",IF(D159="SR","SR","U")))),(IF(D159="Rural-80","Predominantly Rural",IF(D159="Rural-50","Predominantly Rural",IF(D159="Significant Rural","Significant Rural","Urban")))))</f>
        <v>Predominantly Rural</v>
      </c>
      <c r="F159" s="110" t="s">
        <v>372</v>
      </c>
      <c r="G159" s="110" t="s">
        <v>419</v>
      </c>
      <c r="H159" s="173">
        <v>186</v>
      </c>
      <c r="I159" s="173">
        <v>280</v>
      </c>
    </row>
    <row r="160" spans="1:9" x14ac:dyDescent="0.2">
      <c r="A160" s="2" t="s">
        <v>694</v>
      </c>
      <c r="B160" s="2" t="s">
        <v>346</v>
      </c>
      <c r="C160" s="110" t="s">
        <v>7</v>
      </c>
      <c r="D160" s="110" t="s">
        <v>446</v>
      </c>
      <c r="E160" s="172" t="str">
        <f>IF(G160="Lower",(IF(D160="Rural-80","Predominantly Rural",IF(D160="Rural-50","Predominantly Rural",IF(D160="SR","SR","U")))),(IF(D160="Rural-80","Predominantly Rural",IF(D160="Rural-50","Predominantly Rural",IF(D160="Significant Rural","Significant Rural","Urban")))))</f>
        <v>Predominantly Rural</v>
      </c>
      <c r="F160" s="110" t="s">
        <v>372</v>
      </c>
      <c r="G160" s="110" t="s">
        <v>419</v>
      </c>
      <c r="H160" s="173">
        <v>49</v>
      </c>
      <c r="I160" s="173">
        <v>200</v>
      </c>
    </row>
    <row r="161" spans="1:9" x14ac:dyDescent="0.2">
      <c r="A161" s="2" t="s">
        <v>695</v>
      </c>
      <c r="B161" s="2" t="s">
        <v>355</v>
      </c>
      <c r="C161" s="110" t="s">
        <v>8</v>
      </c>
      <c r="D161" s="110" t="s">
        <v>446</v>
      </c>
      <c r="E161" s="172" t="str">
        <f>IF(G161="Lower",(IF(D161="Rural-80","Predominantly Rural",IF(D161="Rural-50","Predominantly Rural",IF(D161="SR","SR","U")))),(IF(D161="Rural-80","Predominantly Rural",IF(D161="Rural-50","Predominantly Rural",IF(D161="Significant Rural","Significant Rural","Urban")))))</f>
        <v>Predominantly Rural</v>
      </c>
      <c r="F161" s="110" t="s">
        <v>372</v>
      </c>
      <c r="G161" s="110" t="s">
        <v>419</v>
      </c>
      <c r="H161" s="173">
        <v>93</v>
      </c>
      <c r="I161" s="173">
        <v>273</v>
      </c>
    </row>
    <row r="162" spans="1:9" x14ac:dyDescent="0.2">
      <c r="A162" s="2" t="s">
        <v>696</v>
      </c>
      <c r="B162" s="2" t="s">
        <v>502</v>
      </c>
      <c r="C162" s="26" t="s">
        <v>1220</v>
      </c>
      <c r="D162" s="110"/>
      <c r="E162" s="110"/>
      <c r="F162" s="110"/>
      <c r="G162" s="110"/>
    </row>
    <row r="163" spans="1:9" x14ac:dyDescent="0.2">
      <c r="A163" s="2" t="s">
        <v>697</v>
      </c>
      <c r="B163" s="2" t="s">
        <v>502</v>
      </c>
      <c r="C163" s="26" t="s">
        <v>1220</v>
      </c>
      <c r="D163" s="110"/>
      <c r="E163" s="110"/>
      <c r="F163" s="110"/>
      <c r="G163" s="110"/>
    </row>
    <row r="164" spans="1:9" x14ac:dyDescent="0.2">
      <c r="A164" s="2" t="s">
        <v>698</v>
      </c>
      <c r="B164" s="2" t="s">
        <v>301</v>
      </c>
      <c r="C164" s="110" t="s">
        <v>155</v>
      </c>
      <c r="D164" s="110" t="s">
        <v>446</v>
      </c>
      <c r="E164" s="172" t="str">
        <f>IF(G164="Lower",(IF(D164="Rural-80","Predominantly Rural",IF(D164="Rural-50","Predominantly Rural",IF(D164="SR","SR","U")))),(IF(D164="Rural-80","Predominantly Rural",IF(D164="Rural-50","Predominantly Rural",IF(D164="Significant Rural","Significant Rural","Urban")))))</f>
        <v>Predominantly Rural</v>
      </c>
      <c r="F164" s="110" t="s">
        <v>372</v>
      </c>
      <c r="G164" s="110" t="s">
        <v>419</v>
      </c>
      <c r="H164" s="173">
        <v>141</v>
      </c>
      <c r="I164" s="173">
        <v>303</v>
      </c>
    </row>
    <row r="165" spans="1:9" x14ac:dyDescent="0.2">
      <c r="A165" s="2" t="s">
        <v>699</v>
      </c>
      <c r="B165" s="2" t="s">
        <v>269</v>
      </c>
      <c r="C165" s="110" t="s">
        <v>108</v>
      </c>
      <c r="D165" s="110" t="s">
        <v>447</v>
      </c>
      <c r="E165" s="172" t="str">
        <f>IF(G165="Lower",(IF(D165="Rural-80","Predominantly Rural",IF(D165="Rural-50","Predominantly Rural",IF(D165="SR","SR","U")))),(IF(D165="Rural-80","Predominantly Rural",IF(D165="Rural-50","Predominantly Rural",IF(D165="Significant Rural","Significant Rural","Urban")))))</f>
        <v>U</v>
      </c>
      <c r="F165" s="110" t="s">
        <v>372</v>
      </c>
      <c r="G165" s="110" t="s">
        <v>419</v>
      </c>
      <c r="H165" s="173">
        <v>180</v>
      </c>
      <c r="I165" s="173">
        <v>279</v>
      </c>
    </row>
    <row r="166" spans="1:9" x14ac:dyDescent="0.2">
      <c r="A166" s="2" t="s">
        <v>700</v>
      </c>
      <c r="B166" s="2" t="s">
        <v>211</v>
      </c>
      <c r="C166" s="110" t="s">
        <v>16</v>
      </c>
      <c r="D166" s="110" t="s">
        <v>445</v>
      </c>
      <c r="E166" s="172" t="str">
        <f>IF(G166="Lower",(IF(D166="Rural-80","Predominantly Rural",IF(D166="Rural-50","Predominantly Rural",IF(D166="SR","SR","U")))),(IF(D166="Rural-80","Predominantly Rural",IF(D166="Rural-50","Predominantly Rural",IF(D166="Significant Rural","Significant Rural","Urban")))))</f>
        <v>Predominantly Rural</v>
      </c>
      <c r="F166" s="110" t="s">
        <v>372</v>
      </c>
      <c r="G166" s="110" t="s">
        <v>419</v>
      </c>
      <c r="H166" s="173">
        <v>20</v>
      </c>
      <c r="I166" s="173">
        <v>132</v>
      </c>
    </row>
    <row r="167" spans="1:9" x14ac:dyDescent="0.2">
      <c r="A167" s="2" t="s">
        <v>701</v>
      </c>
      <c r="B167" s="2" t="s">
        <v>503</v>
      </c>
      <c r="C167" s="26" t="s">
        <v>1220</v>
      </c>
      <c r="D167" s="110"/>
      <c r="E167" s="110"/>
      <c r="F167" s="110"/>
      <c r="G167" s="110"/>
    </row>
    <row r="168" spans="1:9" x14ac:dyDescent="0.2">
      <c r="A168" s="2" t="s">
        <v>702</v>
      </c>
      <c r="B168" s="2" t="s">
        <v>503</v>
      </c>
      <c r="C168" s="26" t="s">
        <v>1220</v>
      </c>
      <c r="D168" s="110"/>
      <c r="E168" s="110"/>
      <c r="F168" s="110"/>
      <c r="G168" s="110"/>
    </row>
    <row r="169" spans="1:9" x14ac:dyDescent="0.2">
      <c r="A169" s="2" t="s">
        <v>703</v>
      </c>
      <c r="B169" s="2" t="s">
        <v>529</v>
      </c>
      <c r="C169" s="26" t="s">
        <v>1220</v>
      </c>
      <c r="D169" s="110"/>
      <c r="E169" s="110"/>
      <c r="F169" s="110"/>
      <c r="G169" s="110"/>
    </row>
    <row r="170" spans="1:9" x14ac:dyDescent="0.2">
      <c r="A170" s="2" t="s">
        <v>704</v>
      </c>
      <c r="B170" s="2" t="s">
        <v>219</v>
      </c>
      <c r="C170" s="110" t="s">
        <v>87</v>
      </c>
      <c r="D170" s="110" t="s">
        <v>446</v>
      </c>
      <c r="E170" s="172" t="str">
        <f>IF(G170="Lower",(IF(D170="Rural-80","Predominantly Rural",IF(D170="Rural-50","Predominantly Rural",IF(D170="SR","SR","U")))),(IF(D170="Rural-80","Predominantly Rural",IF(D170="Rural-50","Predominantly Rural",IF(D170="Significant Rural","Significant Rural","Urban")))))</f>
        <v>Predominantly Rural</v>
      </c>
      <c r="F170" s="110" t="s">
        <v>372</v>
      </c>
      <c r="G170" s="110" t="s">
        <v>419</v>
      </c>
      <c r="H170" s="173">
        <v>136</v>
      </c>
      <c r="I170" s="173">
        <v>225</v>
      </c>
    </row>
    <row r="171" spans="1:9" x14ac:dyDescent="0.2">
      <c r="A171" s="2" t="s">
        <v>705</v>
      </c>
      <c r="B171" s="2" t="s">
        <v>504</v>
      </c>
      <c r="C171" s="26" t="s">
        <v>1220</v>
      </c>
      <c r="D171" s="110"/>
      <c r="E171" s="110"/>
      <c r="F171" s="110"/>
      <c r="G171" s="110"/>
    </row>
    <row r="172" spans="1:9" x14ac:dyDescent="0.2">
      <c r="A172" s="2" t="s">
        <v>706</v>
      </c>
      <c r="B172" s="2" t="s">
        <v>504</v>
      </c>
      <c r="C172" s="26" t="s">
        <v>1220</v>
      </c>
      <c r="D172" s="110"/>
      <c r="E172" s="110"/>
      <c r="F172" s="110"/>
      <c r="G172" s="110"/>
    </row>
    <row r="173" spans="1:9" x14ac:dyDescent="0.2">
      <c r="A173" s="2" t="s">
        <v>707</v>
      </c>
      <c r="B173" s="2" t="s">
        <v>13</v>
      </c>
      <c r="C173" s="110" t="s">
        <v>13</v>
      </c>
      <c r="D173" s="110" t="s">
        <v>446</v>
      </c>
      <c r="E173" s="172" t="str">
        <f>IF(G173="Lower",(IF(D173="Rural-80","Predominantly Rural",IF(D173="Rural-50","Predominantly Rural",IF(D173="SR","SR","U")))),(IF(D173="Rural-80","Predominantly Rural",IF(D173="Rural-50","Predominantly Rural",IF(D173="Significant Rural","Significant Rural","Urban")))))</f>
        <v>Predominantly Rural</v>
      </c>
      <c r="F173" s="110" t="s">
        <v>379</v>
      </c>
      <c r="G173" s="110" t="s">
        <v>418</v>
      </c>
      <c r="H173" s="173">
        <v>56</v>
      </c>
      <c r="I173" s="173">
        <v>144</v>
      </c>
    </row>
    <row r="174" spans="1:9" x14ac:dyDescent="0.2">
      <c r="A174" s="2" t="s">
        <v>708</v>
      </c>
      <c r="B174" s="2" t="s">
        <v>13</v>
      </c>
      <c r="C174" s="110" t="s">
        <v>13</v>
      </c>
      <c r="D174" s="110" t="s">
        <v>446</v>
      </c>
      <c r="E174" s="172" t="str">
        <f>IF(G174="Lower",(IF(D174="Rural-80","Predominantly Rural",IF(D174="Rural-50","Predominantly Rural",IF(D174="SR","SR","U")))),(IF(D174="Rural-80","Predominantly Rural",IF(D174="Rural-50","Predominantly Rural",IF(D174="Significant Rural","Significant Rural","Urban")))))</f>
        <v>Predominantly Rural</v>
      </c>
      <c r="F174" s="110" t="s">
        <v>379</v>
      </c>
      <c r="G174" s="110" t="s">
        <v>418</v>
      </c>
      <c r="H174" s="173">
        <v>56</v>
      </c>
      <c r="I174" s="173">
        <v>144</v>
      </c>
    </row>
    <row r="175" spans="1:9" x14ac:dyDescent="0.2">
      <c r="A175" s="2" t="s">
        <v>709</v>
      </c>
      <c r="B175" s="2" t="s">
        <v>232</v>
      </c>
      <c r="C175" s="110" t="s">
        <v>92</v>
      </c>
      <c r="D175" s="110" t="s">
        <v>447</v>
      </c>
      <c r="E175" s="172" t="str">
        <f>IF(G175="Lower",(IF(D175="Rural-80","Predominantly Rural",IF(D175="Rural-50","Predominantly Rural",IF(D175="SR","SR","U")))),(IF(D175="Rural-80","Predominantly Rural",IF(D175="Rural-50","Predominantly Rural",IF(D175="Significant Rural","Significant Rural","Urban")))))</f>
        <v>U</v>
      </c>
      <c r="F175" s="110" t="s">
        <v>372</v>
      </c>
      <c r="G175" s="110" t="s">
        <v>419</v>
      </c>
      <c r="H175" s="173">
        <v>24</v>
      </c>
      <c r="I175" s="173">
        <v>127</v>
      </c>
    </row>
    <row r="176" spans="1:9" x14ac:dyDescent="0.2">
      <c r="A176" s="2" t="s">
        <v>710</v>
      </c>
      <c r="B176" s="2" t="s">
        <v>154</v>
      </c>
      <c r="C176" s="110" t="s">
        <v>393</v>
      </c>
      <c r="D176" s="174">
        <v>0</v>
      </c>
      <c r="E176" s="174" t="s">
        <v>447</v>
      </c>
      <c r="F176" s="110" t="s">
        <v>386</v>
      </c>
      <c r="G176" s="110" t="s">
        <v>418</v>
      </c>
      <c r="H176" s="173">
        <v>28</v>
      </c>
      <c r="I176" s="173"/>
    </row>
    <row r="177" spans="1:9" x14ac:dyDescent="0.2">
      <c r="A177" s="2" t="s">
        <v>711</v>
      </c>
      <c r="B177" s="2" t="s">
        <v>295</v>
      </c>
      <c r="C177" s="110" t="s">
        <v>154</v>
      </c>
      <c r="D177" s="110" t="s">
        <v>375</v>
      </c>
      <c r="E177" s="172" t="str">
        <f>IF(G177="Lower",(IF(D177="Rural-80","Predominantly Rural",IF(D177="Rural-50","Predominantly Rural",IF(D177="SR","SR","U")))),(IF(D177="Rural-80","Predominantly Rural",IF(D177="Rural-50","Predominantly Rural",IF(D177="Significant Rural","Significant Rural","Urban")))))</f>
        <v>U</v>
      </c>
      <c r="F177" s="110" t="s">
        <v>372</v>
      </c>
      <c r="G177" s="110" t="s">
        <v>419</v>
      </c>
      <c r="H177" s="173">
        <v>6</v>
      </c>
      <c r="I177" s="173">
        <v>116</v>
      </c>
    </row>
    <row r="178" spans="1:9" x14ac:dyDescent="0.2">
      <c r="A178" s="2" t="s">
        <v>712</v>
      </c>
      <c r="B178" s="2" t="s">
        <v>302</v>
      </c>
      <c r="C178" s="110" t="s">
        <v>155</v>
      </c>
      <c r="D178" s="110" t="s">
        <v>447</v>
      </c>
      <c r="E178" s="172" t="str">
        <f>IF(G178="Lower",(IF(D178="Rural-80","Predominantly Rural",IF(D178="Rural-50","Predominantly Rural",IF(D178="SR","SR","U")))),(IF(D178="Rural-80","Predominantly Rural",IF(D178="Rural-50","Predominantly Rural",IF(D178="Significant Rural","Significant Rural","Urban")))))</f>
        <v>U</v>
      </c>
      <c r="F178" s="110" t="s">
        <v>372</v>
      </c>
      <c r="G178" s="110" t="s">
        <v>419</v>
      </c>
      <c r="H178" s="173">
        <v>156</v>
      </c>
      <c r="I178" s="173">
        <v>275</v>
      </c>
    </row>
    <row r="179" spans="1:9" x14ac:dyDescent="0.2">
      <c r="A179" s="2" t="s">
        <v>713</v>
      </c>
      <c r="B179" s="2" t="s">
        <v>174</v>
      </c>
      <c r="C179" s="110" t="s">
        <v>3</v>
      </c>
      <c r="D179" s="110" t="s">
        <v>445</v>
      </c>
      <c r="E179" s="172" t="str">
        <f>IF(G179="Lower",(IF(D179="Rural-80","Predominantly Rural",IF(D179="Rural-50","Predominantly Rural",IF(D179="SR","SR","U")))),(IF(D179="Rural-80","Predominantly Rural",IF(D179="Rural-50","Predominantly Rural",IF(D179="Significant Rural","Significant Rural","Urban")))))</f>
        <v>Predominantly Rural</v>
      </c>
      <c r="F179" s="110" t="s">
        <v>372</v>
      </c>
      <c r="G179" s="110" t="s">
        <v>419</v>
      </c>
      <c r="H179" s="173">
        <v>68</v>
      </c>
      <c r="I179" s="173">
        <v>277</v>
      </c>
    </row>
    <row r="180" spans="1:9" x14ac:dyDescent="0.2">
      <c r="A180" s="2" t="s">
        <v>714</v>
      </c>
      <c r="B180" s="2" t="s">
        <v>505</v>
      </c>
      <c r="C180" s="26" t="s">
        <v>1220</v>
      </c>
      <c r="D180" s="110"/>
      <c r="E180" s="110"/>
      <c r="F180" s="110"/>
      <c r="G180" s="110"/>
    </row>
    <row r="181" spans="1:9" x14ac:dyDescent="0.2">
      <c r="A181" s="2" t="s">
        <v>715</v>
      </c>
      <c r="B181" s="2" t="s">
        <v>505</v>
      </c>
      <c r="C181" s="26" t="s">
        <v>1220</v>
      </c>
      <c r="D181" s="110"/>
      <c r="E181" s="110"/>
      <c r="F181" s="110"/>
      <c r="G181" s="110"/>
    </row>
    <row r="182" spans="1:9" x14ac:dyDescent="0.2">
      <c r="A182" s="2" t="s">
        <v>716</v>
      </c>
      <c r="B182" s="2" t="s">
        <v>506</v>
      </c>
      <c r="C182" s="26" t="s">
        <v>1220</v>
      </c>
      <c r="D182" s="110"/>
      <c r="E182" s="110"/>
      <c r="F182" s="110"/>
      <c r="G182" s="110"/>
    </row>
    <row r="183" spans="1:9" x14ac:dyDescent="0.2">
      <c r="A183" s="2" t="s">
        <v>717</v>
      </c>
      <c r="B183" s="2" t="s">
        <v>506</v>
      </c>
      <c r="C183" s="26" t="s">
        <v>1220</v>
      </c>
      <c r="D183" s="110"/>
      <c r="E183" s="110"/>
      <c r="F183" s="110"/>
      <c r="G183" s="110"/>
    </row>
    <row r="184" spans="1:9" x14ac:dyDescent="0.2">
      <c r="A184" s="2" t="s">
        <v>718</v>
      </c>
      <c r="B184" s="2" t="s">
        <v>328</v>
      </c>
      <c r="C184" s="110" t="s">
        <v>157</v>
      </c>
      <c r="D184" s="110" t="s">
        <v>376</v>
      </c>
      <c r="E184" s="172" t="str">
        <f t="shared" ref="E184:E189" si="7">IF(G184="Lower",(IF(D184="Rural-80","Predominantly Rural",IF(D184="Rural-50","Predominantly Rural",IF(D184="SR","SR","U")))),(IF(D184="Rural-80","Predominantly Rural",IF(D184="Rural-50","Predominantly Rural",IF(D184="Significant Rural","Significant Rural","Urban")))))</f>
        <v>U</v>
      </c>
      <c r="F184" s="110" t="s">
        <v>372</v>
      </c>
      <c r="G184" s="110" t="s">
        <v>419</v>
      </c>
      <c r="H184" s="173">
        <v>198</v>
      </c>
      <c r="I184" s="173">
        <v>324</v>
      </c>
    </row>
    <row r="185" spans="1:9" x14ac:dyDescent="0.2">
      <c r="A185" s="2" t="s">
        <v>719</v>
      </c>
      <c r="B185" s="2" t="s">
        <v>130</v>
      </c>
      <c r="C185" s="110" t="s">
        <v>130</v>
      </c>
      <c r="D185" s="110" t="s">
        <v>376</v>
      </c>
      <c r="E185" s="172" t="str">
        <f t="shared" si="7"/>
        <v>Urban</v>
      </c>
      <c r="F185" s="110" t="s">
        <v>371</v>
      </c>
      <c r="G185" s="110" t="s">
        <v>418</v>
      </c>
      <c r="H185" s="173">
        <v>101</v>
      </c>
      <c r="I185" s="173">
        <v>145</v>
      </c>
    </row>
    <row r="186" spans="1:9" x14ac:dyDescent="0.2">
      <c r="A186" s="2" t="s">
        <v>720</v>
      </c>
      <c r="B186" s="2" t="s">
        <v>130</v>
      </c>
      <c r="C186" s="110" t="s">
        <v>130</v>
      </c>
      <c r="D186" s="110" t="s">
        <v>376</v>
      </c>
      <c r="E186" s="172" t="str">
        <f t="shared" si="7"/>
        <v>Urban</v>
      </c>
      <c r="F186" s="110" t="s">
        <v>371</v>
      </c>
      <c r="G186" s="110" t="s">
        <v>418</v>
      </c>
      <c r="H186" s="173">
        <v>101</v>
      </c>
      <c r="I186" s="173">
        <v>145</v>
      </c>
    </row>
    <row r="187" spans="1:9" x14ac:dyDescent="0.2">
      <c r="A187" s="2" t="s">
        <v>721</v>
      </c>
      <c r="B187" s="2" t="s">
        <v>261</v>
      </c>
      <c r="C187" s="110" t="s">
        <v>107</v>
      </c>
      <c r="D187" s="110" t="s">
        <v>447</v>
      </c>
      <c r="E187" s="172" t="str">
        <f t="shared" si="7"/>
        <v>U</v>
      </c>
      <c r="F187" s="110" t="s">
        <v>372</v>
      </c>
      <c r="G187" s="110" t="s">
        <v>419</v>
      </c>
      <c r="H187" s="173">
        <v>169</v>
      </c>
      <c r="I187" s="173">
        <v>222</v>
      </c>
    </row>
    <row r="188" spans="1:9" x14ac:dyDescent="0.2">
      <c r="A188" s="2" t="s">
        <v>722</v>
      </c>
      <c r="B188" s="2" t="s">
        <v>329</v>
      </c>
      <c r="C188" s="110" t="s">
        <v>157</v>
      </c>
      <c r="D188" s="110" t="s">
        <v>376</v>
      </c>
      <c r="E188" s="172" t="str">
        <f t="shared" si="7"/>
        <v>U</v>
      </c>
      <c r="F188" s="110" t="s">
        <v>372</v>
      </c>
      <c r="G188" s="110" t="s">
        <v>419</v>
      </c>
      <c r="H188" s="173">
        <v>180</v>
      </c>
      <c r="I188" s="173">
        <v>307</v>
      </c>
    </row>
    <row r="189" spans="1:9" x14ac:dyDescent="0.2">
      <c r="A189" s="2" t="s">
        <v>723</v>
      </c>
      <c r="B189" s="2" t="s">
        <v>199</v>
      </c>
      <c r="C189" s="110" t="s">
        <v>85</v>
      </c>
      <c r="D189" s="110" t="s">
        <v>374</v>
      </c>
      <c r="E189" s="172" t="str">
        <f t="shared" si="7"/>
        <v>U</v>
      </c>
      <c r="F189" s="110" t="s">
        <v>372</v>
      </c>
      <c r="G189" s="110" t="s">
        <v>419</v>
      </c>
      <c r="H189" s="173">
        <v>87</v>
      </c>
      <c r="I189" s="173">
        <v>74</v>
      </c>
    </row>
    <row r="190" spans="1:9" x14ac:dyDescent="0.2">
      <c r="A190" s="2" t="s">
        <v>724</v>
      </c>
      <c r="B190" s="2" t="s">
        <v>107</v>
      </c>
      <c r="C190" s="110" t="s">
        <v>394</v>
      </c>
      <c r="D190" s="174">
        <v>0</v>
      </c>
      <c r="E190" s="174" t="s">
        <v>447</v>
      </c>
      <c r="F190" s="110" t="s">
        <v>386</v>
      </c>
      <c r="G190" s="110" t="s">
        <v>418</v>
      </c>
      <c r="H190" s="173">
        <v>111</v>
      </c>
      <c r="I190" s="173"/>
    </row>
    <row r="191" spans="1:9" x14ac:dyDescent="0.2">
      <c r="A191" s="2" t="s">
        <v>725</v>
      </c>
      <c r="B191" s="2" t="s">
        <v>347</v>
      </c>
      <c r="C191" s="110" t="s">
        <v>7</v>
      </c>
      <c r="D191" s="110" t="s">
        <v>375</v>
      </c>
      <c r="E191" s="172" t="str">
        <f>IF(G191="Lower",(IF(D191="Rural-80","Predominantly Rural",IF(D191="Rural-50","Predominantly Rural",IF(D191="SR","SR","U")))),(IF(D191="Rural-80","Predominantly Rural",IF(D191="Rural-50","Predominantly Rural",IF(D191="Significant Rural","Significant Rural","Urban")))))</f>
        <v>U</v>
      </c>
      <c r="F191" s="110" t="s">
        <v>372</v>
      </c>
      <c r="G191" s="110" t="s">
        <v>419</v>
      </c>
      <c r="H191" s="173">
        <v>117</v>
      </c>
      <c r="I191" s="173">
        <v>122</v>
      </c>
    </row>
    <row r="192" spans="1:9" x14ac:dyDescent="0.2">
      <c r="A192" s="2" t="s">
        <v>726</v>
      </c>
      <c r="B192" s="2" t="s">
        <v>507</v>
      </c>
      <c r="C192" s="26" t="s">
        <v>1220</v>
      </c>
      <c r="D192" s="110"/>
      <c r="E192" s="110"/>
      <c r="F192" s="110"/>
      <c r="G192" s="110"/>
    </row>
    <row r="193" spans="1:9" x14ac:dyDescent="0.2">
      <c r="A193" s="2" t="s">
        <v>727</v>
      </c>
      <c r="B193" s="2" t="s">
        <v>507</v>
      </c>
      <c r="C193" s="26" t="s">
        <v>1220</v>
      </c>
      <c r="D193" s="110"/>
      <c r="E193" s="110"/>
      <c r="F193" s="110"/>
      <c r="G193" s="110"/>
    </row>
    <row r="194" spans="1:9" x14ac:dyDescent="0.2">
      <c r="A194" s="2" t="s">
        <v>728</v>
      </c>
      <c r="B194" s="2" t="s">
        <v>303</v>
      </c>
      <c r="C194" s="110" t="s">
        <v>155</v>
      </c>
      <c r="D194" s="110" t="s">
        <v>374</v>
      </c>
      <c r="E194" s="172" t="str">
        <f>IF(G194="Lower",(IF(D194="Rural-80","Predominantly Rural",IF(D194="Rural-50","Predominantly Rural",IF(D194="SR","SR","U")))),(IF(D194="Rural-80","Predominantly Rural",IF(D194="Rural-50","Predominantly Rural",IF(D194="Significant Rural","Significant Rural","Urban")))))</f>
        <v>U</v>
      </c>
      <c r="F194" s="110" t="s">
        <v>372</v>
      </c>
      <c r="G194" s="110" t="s">
        <v>419</v>
      </c>
      <c r="H194" s="173">
        <v>111</v>
      </c>
      <c r="I194" s="173">
        <v>258</v>
      </c>
    </row>
    <row r="195" spans="1:9" x14ac:dyDescent="0.2">
      <c r="A195" s="2" t="s">
        <v>729</v>
      </c>
      <c r="B195" s="2" t="s">
        <v>252</v>
      </c>
      <c r="C195" s="110" t="s">
        <v>18</v>
      </c>
      <c r="D195" s="110" t="s">
        <v>445</v>
      </c>
      <c r="E195" s="172" t="str">
        <f>IF(G195="Lower",(IF(D195="Rural-80","Predominantly Rural",IF(D195="Rural-50","Predominantly Rural",IF(D195="SR","SR","U")))),(IF(D195="Rural-80","Predominantly Rural",IF(D195="Rural-50","Predominantly Rural",IF(D195="Significant Rural","Significant Rural","Urban")))))</f>
        <v>Predominantly Rural</v>
      </c>
      <c r="F195" s="110" t="s">
        <v>372</v>
      </c>
      <c r="G195" s="110" t="s">
        <v>419</v>
      </c>
      <c r="H195" s="173">
        <v>40</v>
      </c>
      <c r="I195" s="173">
        <v>90</v>
      </c>
    </row>
    <row r="196" spans="1:9" x14ac:dyDescent="0.2">
      <c r="A196" s="2" t="s">
        <v>730</v>
      </c>
      <c r="B196" s="2" t="s">
        <v>508</v>
      </c>
      <c r="C196" s="26" t="s">
        <v>1220</v>
      </c>
      <c r="D196" s="110"/>
      <c r="E196" s="110"/>
      <c r="F196" s="110"/>
      <c r="G196" s="110"/>
    </row>
    <row r="197" spans="1:9" x14ac:dyDescent="0.2">
      <c r="A197" s="2" t="s">
        <v>731</v>
      </c>
      <c r="B197" s="2" t="s">
        <v>508</v>
      </c>
      <c r="C197" s="26" t="s">
        <v>1220</v>
      </c>
      <c r="D197" s="110"/>
      <c r="E197" s="110"/>
      <c r="F197" s="110"/>
      <c r="G197" s="110"/>
    </row>
    <row r="198" spans="1:9" x14ac:dyDescent="0.2">
      <c r="A198" s="2" t="s">
        <v>732</v>
      </c>
      <c r="B198" s="2" t="s">
        <v>476</v>
      </c>
      <c r="C198" s="26" t="s">
        <v>1220</v>
      </c>
      <c r="D198" s="110"/>
      <c r="E198" s="110"/>
      <c r="F198" s="110"/>
      <c r="G198" s="110"/>
    </row>
    <row r="199" spans="1:9" x14ac:dyDescent="0.2">
      <c r="A199" s="2" t="s">
        <v>733</v>
      </c>
      <c r="B199" s="2" t="s">
        <v>476</v>
      </c>
      <c r="C199" s="26" t="s">
        <v>1220</v>
      </c>
      <c r="D199" s="110"/>
      <c r="E199" s="110"/>
      <c r="F199" s="110"/>
      <c r="G199" s="110"/>
    </row>
    <row r="200" spans="1:9" x14ac:dyDescent="0.2">
      <c r="A200" s="2" t="s">
        <v>734</v>
      </c>
      <c r="B200" s="2" t="s">
        <v>285</v>
      </c>
      <c r="C200" s="110" t="s">
        <v>21</v>
      </c>
      <c r="D200" s="110" t="s">
        <v>445</v>
      </c>
      <c r="E200" s="172" t="str">
        <f t="shared" ref="E200:E205" si="8">IF(G200="Lower",(IF(D200="Rural-80","Predominantly Rural",IF(D200="Rural-50","Predominantly Rural",IF(D200="SR","SR","U")))),(IF(D200="Rural-80","Predominantly Rural",IF(D200="Rural-50","Predominantly Rural",IF(D200="Significant Rural","Significant Rural","Urban")))))</f>
        <v>Predominantly Rural</v>
      </c>
      <c r="F200" s="110" t="s">
        <v>372</v>
      </c>
      <c r="G200" s="110" t="s">
        <v>419</v>
      </c>
      <c r="H200" s="173">
        <v>159</v>
      </c>
      <c r="I200" s="173">
        <v>182</v>
      </c>
    </row>
    <row r="201" spans="1:9" x14ac:dyDescent="0.2">
      <c r="A201" s="2" t="s">
        <v>735</v>
      </c>
      <c r="B201" s="2" t="s">
        <v>362</v>
      </c>
      <c r="C201" s="110" t="s">
        <v>168</v>
      </c>
      <c r="D201" s="110" t="s">
        <v>445</v>
      </c>
      <c r="E201" s="172" t="str">
        <f t="shared" si="8"/>
        <v>Predominantly Rural</v>
      </c>
      <c r="F201" s="110" t="s">
        <v>372</v>
      </c>
      <c r="G201" s="110" t="s">
        <v>419</v>
      </c>
      <c r="H201" s="173">
        <v>72</v>
      </c>
      <c r="I201" s="173">
        <v>174</v>
      </c>
    </row>
    <row r="202" spans="1:9" x14ac:dyDescent="0.2">
      <c r="A202" s="2" t="s">
        <v>736</v>
      </c>
      <c r="B202" s="2" t="s">
        <v>178</v>
      </c>
      <c r="C202" s="110" t="s">
        <v>64</v>
      </c>
      <c r="D202" s="110" t="s">
        <v>447</v>
      </c>
      <c r="E202" s="172" t="str">
        <f t="shared" si="8"/>
        <v>U</v>
      </c>
      <c r="F202" s="110" t="s">
        <v>372</v>
      </c>
      <c r="G202" s="110" t="s">
        <v>419</v>
      </c>
      <c r="H202" s="173">
        <v>121</v>
      </c>
      <c r="I202" s="173">
        <v>172</v>
      </c>
    </row>
    <row r="203" spans="1:9" x14ac:dyDescent="0.2">
      <c r="A203" s="2" t="s">
        <v>737</v>
      </c>
      <c r="B203" s="2" t="s">
        <v>44</v>
      </c>
      <c r="C203" s="110" t="s">
        <v>44</v>
      </c>
      <c r="D203" s="110" t="s">
        <v>376</v>
      </c>
      <c r="E203" s="172" t="str">
        <f t="shared" si="8"/>
        <v>Urban</v>
      </c>
      <c r="F203" s="110" t="s">
        <v>373</v>
      </c>
      <c r="G203" s="110" t="s">
        <v>418</v>
      </c>
      <c r="H203" s="173">
        <v>17</v>
      </c>
      <c r="I203" s="173">
        <v>45</v>
      </c>
    </row>
    <row r="204" spans="1:9" x14ac:dyDescent="0.2">
      <c r="A204" s="2" t="s">
        <v>738</v>
      </c>
      <c r="B204" s="2" t="s">
        <v>44</v>
      </c>
      <c r="C204" s="110" t="s">
        <v>44</v>
      </c>
      <c r="D204" s="110" t="s">
        <v>376</v>
      </c>
      <c r="E204" s="172" t="str">
        <f t="shared" si="8"/>
        <v>Urban</v>
      </c>
      <c r="F204" s="110" t="s">
        <v>373</v>
      </c>
      <c r="G204" s="110" t="s">
        <v>418</v>
      </c>
      <c r="H204" s="173">
        <v>17</v>
      </c>
      <c r="I204" s="173">
        <v>45</v>
      </c>
    </row>
    <row r="205" spans="1:9" x14ac:dyDescent="0.2">
      <c r="A205" s="2" t="s">
        <v>739</v>
      </c>
      <c r="B205" s="2" t="s">
        <v>227</v>
      </c>
      <c r="C205" s="110" t="s">
        <v>88</v>
      </c>
      <c r="D205" s="110" t="s">
        <v>374</v>
      </c>
      <c r="E205" s="172" t="str">
        <f t="shared" si="8"/>
        <v>U</v>
      </c>
      <c r="F205" s="110" t="s">
        <v>372</v>
      </c>
      <c r="G205" s="110" t="s">
        <v>419</v>
      </c>
      <c r="H205" s="173">
        <v>116</v>
      </c>
      <c r="I205" s="173">
        <v>123</v>
      </c>
    </row>
    <row r="206" spans="1:9" x14ac:dyDescent="0.2">
      <c r="A206" s="2" t="s">
        <v>740</v>
      </c>
      <c r="B206" s="2" t="s">
        <v>509</v>
      </c>
      <c r="C206" s="26" t="s">
        <v>1220</v>
      </c>
      <c r="D206" s="110"/>
      <c r="E206" s="110"/>
      <c r="F206" s="110"/>
      <c r="G206" s="110"/>
    </row>
    <row r="207" spans="1:9" x14ac:dyDescent="0.2">
      <c r="A207" s="2" t="s">
        <v>741</v>
      </c>
      <c r="B207" s="2" t="s">
        <v>509</v>
      </c>
      <c r="C207" s="26" t="s">
        <v>1220</v>
      </c>
      <c r="D207" s="110"/>
      <c r="E207" s="110"/>
      <c r="F207" s="110"/>
      <c r="G207" s="110"/>
    </row>
    <row r="208" spans="1:9" x14ac:dyDescent="0.2">
      <c r="A208" s="2" t="s">
        <v>742</v>
      </c>
      <c r="B208" s="2" t="s">
        <v>363</v>
      </c>
      <c r="C208" s="110" t="s">
        <v>168</v>
      </c>
      <c r="D208" s="110" t="s">
        <v>375</v>
      </c>
      <c r="E208" s="172" t="str">
        <f>IF(G208="Lower",(IF(D208="Rural-80","Predominantly Rural",IF(D208="Rural-50","Predominantly Rural",IF(D208="SR","SR","U")))),(IF(D208="Rural-80","Predominantly Rural",IF(D208="Rural-50","Predominantly Rural",IF(D208="Significant Rural","Significant Rural","Urban")))))</f>
        <v>U</v>
      </c>
      <c r="F208" s="110" t="s">
        <v>372</v>
      </c>
      <c r="G208" s="110" t="s">
        <v>419</v>
      </c>
      <c r="H208" s="173">
        <v>49</v>
      </c>
      <c r="I208" s="173">
        <v>107</v>
      </c>
    </row>
    <row r="209" spans="1:9" x14ac:dyDescent="0.2">
      <c r="A209" s="2" t="s">
        <v>743</v>
      </c>
      <c r="B209" s="2" t="s">
        <v>168</v>
      </c>
      <c r="C209" s="110" t="s">
        <v>395</v>
      </c>
      <c r="D209" s="174">
        <v>0</v>
      </c>
      <c r="E209" s="174" t="s">
        <v>447</v>
      </c>
      <c r="F209" s="110" t="s">
        <v>386</v>
      </c>
      <c r="G209" s="110" t="s">
        <v>418</v>
      </c>
      <c r="H209" s="173">
        <v>62</v>
      </c>
      <c r="I209" s="173"/>
    </row>
    <row r="210" spans="1:9" x14ac:dyDescent="0.2">
      <c r="A210" s="2" t="s">
        <v>744</v>
      </c>
      <c r="B210" s="2" t="s">
        <v>304</v>
      </c>
      <c r="C210" s="110" t="s">
        <v>155</v>
      </c>
      <c r="D210" s="110" t="s">
        <v>374</v>
      </c>
      <c r="E210" s="172" t="str">
        <f>IF(G210="Lower",(IF(D210="Rural-80","Predominantly Rural",IF(D210="Rural-50","Predominantly Rural",IF(D210="SR","SR","U")))),(IF(D210="Rural-80","Predominantly Rural",IF(D210="Rural-50","Predominantly Rural",IF(D210="Significant Rural","Significant Rural","Urban")))))</f>
        <v>U</v>
      </c>
      <c r="F210" s="110" t="s">
        <v>372</v>
      </c>
      <c r="G210" s="110" t="s">
        <v>419</v>
      </c>
      <c r="H210" s="173">
        <v>109</v>
      </c>
      <c r="I210" s="173">
        <v>41</v>
      </c>
    </row>
    <row r="211" spans="1:9" x14ac:dyDescent="0.2">
      <c r="A211" s="2" t="s">
        <v>745</v>
      </c>
      <c r="B211" s="2" t="s">
        <v>315</v>
      </c>
      <c r="C211" s="110" t="s">
        <v>156</v>
      </c>
      <c r="D211" s="110" t="s">
        <v>376</v>
      </c>
      <c r="E211" s="172" t="str">
        <f>IF(G211="Lower",(IF(D211="Rural-80","Predominantly Rural",IF(D211="Rural-50","Predominantly Rural",IF(D211="SR","SR","U")))),(IF(D211="Rural-80","Predominantly Rural",IF(D211="Rural-50","Predominantly Rural",IF(D211="Significant Rural","Significant Rural","Urban")))))</f>
        <v>U</v>
      </c>
      <c r="F211" s="110" t="s">
        <v>372</v>
      </c>
      <c r="G211" s="110" t="s">
        <v>419</v>
      </c>
      <c r="H211" s="173">
        <v>115</v>
      </c>
      <c r="I211" s="173">
        <v>72</v>
      </c>
    </row>
    <row r="212" spans="1:9" x14ac:dyDescent="0.2">
      <c r="A212" s="2" t="s">
        <v>746</v>
      </c>
      <c r="B212" s="2" t="s">
        <v>537</v>
      </c>
      <c r="C212" s="26" t="s">
        <v>1220</v>
      </c>
      <c r="D212" s="110"/>
      <c r="E212" s="110"/>
      <c r="F212" s="110"/>
      <c r="G212" s="110"/>
    </row>
    <row r="213" spans="1:9" x14ac:dyDescent="0.2">
      <c r="A213" s="2" t="s">
        <v>747</v>
      </c>
      <c r="B213" s="2" t="s">
        <v>279</v>
      </c>
      <c r="C213" s="110" t="s">
        <v>20</v>
      </c>
      <c r="D213" s="110" t="s">
        <v>447</v>
      </c>
      <c r="E213" s="172" t="str">
        <f>IF(G213="Lower",(IF(D213="Rural-80","Predominantly Rural",IF(D213="Rural-50","Predominantly Rural",IF(D213="SR","SR","U")))),(IF(D213="Rural-80","Predominantly Rural",IF(D213="Rural-50","Predominantly Rural",IF(D213="Significant Rural","Significant Rural","Urban")))))</f>
        <v>U</v>
      </c>
      <c r="F213" s="110" t="s">
        <v>372</v>
      </c>
      <c r="G213" s="110" t="s">
        <v>419</v>
      </c>
      <c r="H213" s="173">
        <v>7</v>
      </c>
      <c r="I213" s="173">
        <v>31</v>
      </c>
    </row>
    <row r="214" spans="1:9" x14ac:dyDescent="0.2">
      <c r="A214" s="2" t="s">
        <v>748</v>
      </c>
      <c r="B214" s="2" t="s">
        <v>131</v>
      </c>
      <c r="C214" s="110" t="s">
        <v>131</v>
      </c>
      <c r="D214" s="110" t="s">
        <v>376</v>
      </c>
      <c r="E214" s="172" t="str">
        <f>IF(G214="Lower",(IF(D214="Rural-80","Predominantly Rural",IF(D214="Rural-50","Predominantly Rural",IF(D214="SR","SR","U")))),(IF(D214="Rural-80","Predominantly Rural",IF(D214="Rural-50","Predominantly Rural",IF(D214="Significant Rural","Significant Rural","Urban")))))</f>
        <v>Urban</v>
      </c>
      <c r="F214" s="110" t="s">
        <v>371</v>
      </c>
      <c r="G214" s="110" t="s">
        <v>418</v>
      </c>
      <c r="H214" s="173">
        <v>99</v>
      </c>
      <c r="I214" s="173">
        <v>86</v>
      </c>
    </row>
    <row r="215" spans="1:9" x14ac:dyDescent="0.2">
      <c r="A215" s="2" t="s">
        <v>749</v>
      </c>
      <c r="B215" s="2" t="s">
        <v>131</v>
      </c>
      <c r="C215" s="110" t="s">
        <v>131</v>
      </c>
      <c r="D215" s="110" t="s">
        <v>376</v>
      </c>
      <c r="E215" s="172" t="str">
        <f>IF(G215="Lower",(IF(D215="Rural-80","Predominantly Rural",IF(D215="Rural-50","Predominantly Rural",IF(D215="SR","SR","U")))),(IF(D215="Rural-80","Predominantly Rural",IF(D215="Rural-50","Predominantly Rural",IF(D215="Significant Rural","Significant Rural","Urban")))))</f>
        <v>Urban</v>
      </c>
      <c r="F215" s="110" t="s">
        <v>371</v>
      </c>
      <c r="G215" s="110" t="s">
        <v>418</v>
      </c>
      <c r="H215" s="173">
        <v>99</v>
      </c>
      <c r="I215" s="173">
        <v>86</v>
      </c>
    </row>
    <row r="216" spans="1:9" x14ac:dyDescent="0.2">
      <c r="A216" s="2" t="s">
        <v>750</v>
      </c>
      <c r="B216" s="2" t="s">
        <v>330</v>
      </c>
      <c r="C216" s="110" t="s">
        <v>157</v>
      </c>
      <c r="D216" s="110" t="s">
        <v>447</v>
      </c>
      <c r="E216" s="172" t="str">
        <f>IF(G216="Lower",(IF(D216="Rural-80","Predominantly Rural",IF(D216="Rural-50","Predominantly Rural",IF(D216="SR","SR","U")))),(IF(D216="Rural-80","Predominantly Rural",IF(D216="Rural-50","Predominantly Rural",IF(D216="Significant Rural","Significant Rural","Urban")))))</f>
        <v>U</v>
      </c>
      <c r="F216" s="110" t="s">
        <v>372</v>
      </c>
      <c r="G216" s="110" t="s">
        <v>419</v>
      </c>
      <c r="H216" s="173">
        <v>183</v>
      </c>
      <c r="I216" s="173">
        <v>313</v>
      </c>
    </row>
    <row r="217" spans="1:9" x14ac:dyDescent="0.2">
      <c r="A217" s="2" t="s">
        <v>751</v>
      </c>
      <c r="B217" s="2" t="s">
        <v>473</v>
      </c>
      <c r="C217" s="26" t="s">
        <v>1220</v>
      </c>
      <c r="D217" s="110"/>
      <c r="E217" s="110"/>
      <c r="F217" s="110"/>
      <c r="G217" s="110"/>
    </row>
    <row r="218" spans="1:9" x14ac:dyDescent="0.2">
      <c r="A218" s="2" t="s">
        <v>752</v>
      </c>
      <c r="B218" s="2" t="s">
        <v>473</v>
      </c>
      <c r="C218" s="26" t="s">
        <v>1220</v>
      </c>
      <c r="D218" s="110"/>
      <c r="E218" s="110"/>
      <c r="F218" s="110"/>
      <c r="G218" s="110"/>
    </row>
    <row r="219" spans="1:9" x14ac:dyDescent="0.2">
      <c r="A219" s="2" t="s">
        <v>753</v>
      </c>
      <c r="B219" s="2" t="s">
        <v>111</v>
      </c>
      <c r="C219" s="110" t="s">
        <v>111</v>
      </c>
      <c r="D219" s="110" t="s">
        <v>376</v>
      </c>
      <c r="E219" s="172" t="str">
        <f t="shared" ref="E219:E225" si="9">IF(G219="Lower",(IF(D219="Rural-80","Predominantly Rural",IF(D219="Rural-50","Predominantly Rural",IF(D219="SR","SR","U")))),(IF(D219="Rural-80","Predominantly Rural",IF(D219="Rural-50","Predominantly Rural",IF(D219="Significant Rural","Significant Rural","Urban")))))</f>
        <v>Urban</v>
      </c>
      <c r="F219" s="110" t="s">
        <v>371</v>
      </c>
      <c r="G219" s="110" t="s">
        <v>418</v>
      </c>
      <c r="H219" s="173">
        <v>109</v>
      </c>
      <c r="I219" s="173">
        <v>197</v>
      </c>
    </row>
    <row r="220" spans="1:9" x14ac:dyDescent="0.2">
      <c r="A220" s="2" t="s">
        <v>754</v>
      </c>
      <c r="B220" s="2" t="s">
        <v>111</v>
      </c>
      <c r="C220" s="110" t="s">
        <v>111</v>
      </c>
      <c r="D220" s="110" t="s">
        <v>376</v>
      </c>
      <c r="E220" s="172" t="str">
        <f t="shared" si="9"/>
        <v>Urban</v>
      </c>
      <c r="F220" s="110" t="s">
        <v>371</v>
      </c>
      <c r="G220" s="110" t="s">
        <v>418</v>
      </c>
      <c r="H220" s="173">
        <v>109</v>
      </c>
      <c r="I220" s="173">
        <v>197</v>
      </c>
    </row>
    <row r="221" spans="1:9" x14ac:dyDescent="0.2">
      <c r="A221" s="2" t="s">
        <v>755</v>
      </c>
      <c r="B221" s="2" t="s">
        <v>52</v>
      </c>
      <c r="C221" s="110" t="s">
        <v>52</v>
      </c>
      <c r="D221" s="110" t="s">
        <v>375</v>
      </c>
      <c r="E221" s="172" t="str">
        <f t="shared" si="9"/>
        <v>Urban</v>
      </c>
      <c r="F221" s="110" t="s">
        <v>379</v>
      </c>
      <c r="G221" s="110" t="s">
        <v>418</v>
      </c>
      <c r="H221" s="173">
        <v>104</v>
      </c>
      <c r="I221" s="173">
        <v>42</v>
      </c>
    </row>
    <row r="222" spans="1:9" x14ac:dyDescent="0.2">
      <c r="A222" s="2" t="s">
        <v>756</v>
      </c>
      <c r="B222" s="2" t="s">
        <v>52</v>
      </c>
      <c r="C222" s="110" t="s">
        <v>52</v>
      </c>
      <c r="D222" s="110" t="s">
        <v>375</v>
      </c>
      <c r="E222" s="172" t="str">
        <f t="shared" si="9"/>
        <v>Urban</v>
      </c>
      <c r="F222" s="110" t="s">
        <v>379</v>
      </c>
      <c r="G222" s="110" t="s">
        <v>418</v>
      </c>
      <c r="H222" s="173">
        <v>104</v>
      </c>
      <c r="I222" s="173">
        <v>42</v>
      </c>
    </row>
    <row r="223" spans="1:9" x14ac:dyDescent="0.2">
      <c r="A223" s="2" t="s">
        <v>757</v>
      </c>
      <c r="B223" s="2" t="s">
        <v>189</v>
      </c>
      <c r="C223" s="110" t="s">
        <v>15</v>
      </c>
      <c r="D223" s="110" t="s">
        <v>445</v>
      </c>
      <c r="E223" s="172" t="str">
        <f t="shared" si="9"/>
        <v>Predominantly Rural</v>
      </c>
      <c r="F223" s="110" t="s">
        <v>372</v>
      </c>
      <c r="G223" s="110" t="s">
        <v>419</v>
      </c>
      <c r="H223" s="173">
        <v>52</v>
      </c>
      <c r="I223" s="173">
        <v>240</v>
      </c>
    </row>
    <row r="224" spans="1:9" x14ac:dyDescent="0.2">
      <c r="A224" s="2" t="s">
        <v>758</v>
      </c>
      <c r="B224" s="2" t="s">
        <v>112</v>
      </c>
      <c r="C224" s="110" t="s">
        <v>112</v>
      </c>
      <c r="D224" s="110" t="s">
        <v>376</v>
      </c>
      <c r="E224" s="172" t="str">
        <f t="shared" si="9"/>
        <v>Urban</v>
      </c>
      <c r="F224" s="110" t="s">
        <v>371</v>
      </c>
      <c r="G224" s="110" t="s">
        <v>418</v>
      </c>
      <c r="H224" s="173">
        <v>121</v>
      </c>
      <c r="I224" s="173">
        <v>260</v>
      </c>
    </row>
    <row r="225" spans="1:9" x14ac:dyDescent="0.2">
      <c r="A225" s="2" t="s">
        <v>759</v>
      </c>
      <c r="B225" s="2" t="s">
        <v>112</v>
      </c>
      <c r="C225" s="110" t="s">
        <v>112</v>
      </c>
      <c r="D225" s="110" t="s">
        <v>376</v>
      </c>
      <c r="E225" s="172" t="str">
        <f t="shared" si="9"/>
        <v>Urban</v>
      </c>
      <c r="F225" s="110" t="s">
        <v>371</v>
      </c>
      <c r="G225" s="110" t="s">
        <v>418</v>
      </c>
      <c r="H225" s="173">
        <v>121</v>
      </c>
      <c r="I225" s="173">
        <v>260</v>
      </c>
    </row>
    <row r="226" spans="1:9" x14ac:dyDescent="0.2">
      <c r="A226" s="2" t="s">
        <v>760</v>
      </c>
      <c r="B226" s="2" t="s">
        <v>155</v>
      </c>
      <c r="C226" s="110" t="s">
        <v>396</v>
      </c>
      <c r="D226" s="174">
        <v>0</v>
      </c>
      <c r="E226" s="174" t="s">
        <v>447</v>
      </c>
      <c r="F226" s="110" t="s">
        <v>386</v>
      </c>
      <c r="G226" s="110" t="s">
        <v>418</v>
      </c>
      <c r="H226" s="173">
        <v>120</v>
      </c>
      <c r="I226" s="173"/>
    </row>
    <row r="227" spans="1:9" x14ac:dyDescent="0.2">
      <c r="A227" s="2" t="s">
        <v>761</v>
      </c>
      <c r="B227" s="2" t="s">
        <v>205</v>
      </c>
      <c r="C227" s="110" t="s">
        <v>86</v>
      </c>
      <c r="D227" s="110" t="s">
        <v>445</v>
      </c>
      <c r="E227" s="172" t="str">
        <f t="shared" ref="E227:E245" si="10">IF(G227="Lower",(IF(D227="Rural-80","Predominantly Rural",IF(D227="Rural-50","Predominantly Rural",IF(D227="SR","SR","U")))),(IF(D227="Rural-80","Predominantly Rural",IF(D227="Rural-50","Predominantly Rural",IF(D227="Significant Rural","Significant Rural","Urban")))))</f>
        <v>Predominantly Rural</v>
      </c>
      <c r="F227" s="110" t="s">
        <v>372</v>
      </c>
      <c r="G227" s="110" t="s">
        <v>419</v>
      </c>
      <c r="H227" s="173">
        <v>174</v>
      </c>
      <c r="I227" s="173">
        <v>309</v>
      </c>
    </row>
    <row r="228" spans="1:9" x14ac:dyDescent="0.2">
      <c r="A228" s="2" t="s">
        <v>762</v>
      </c>
      <c r="B228" s="2" t="s">
        <v>113</v>
      </c>
      <c r="C228" s="110" t="s">
        <v>113</v>
      </c>
      <c r="D228" s="110" t="s">
        <v>376</v>
      </c>
      <c r="E228" s="172" t="str">
        <f t="shared" si="10"/>
        <v>Urban</v>
      </c>
      <c r="F228" s="110" t="s">
        <v>371</v>
      </c>
      <c r="G228" s="110" t="s">
        <v>418</v>
      </c>
      <c r="H228" s="173">
        <v>131</v>
      </c>
      <c r="I228" s="173">
        <v>103</v>
      </c>
    </row>
    <row r="229" spans="1:9" x14ac:dyDescent="0.2">
      <c r="A229" s="2" t="s">
        <v>763</v>
      </c>
      <c r="B229" s="2" t="s">
        <v>113</v>
      </c>
      <c r="C229" s="110" t="s">
        <v>113</v>
      </c>
      <c r="D229" s="110" t="s">
        <v>376</v>
      </c>
      <c r="E229" s="172" t="str">
        <f t="shared" si="10"/>
        <v>Urban</v>
      </c>
      <c r="F229" s="110" t="s">
        <v>371</v>
      </c>
      <c r="G229" s="110" t="s">
        <v>418</v>
      </c>
      <c r="H229" s="173">
        <v>131</v>
      </c>
      <c r="I229" s="173">
        <v>103</v>
      </c>
    </row>
    <row r="230" spans="1:9" x14ac:dyDescent="0.2">
      <c r="A230" s="2" t="s">
        <v>764</v>
      </c>
      <c r="B230" s="2" t="s">
        <v>262</v>
      </c>
      <c r="C230" s="110" t="s">
        <v>107</v>
      </c>
      <c r="D230" s="110" t="s">
        <v>375</v>
      </c>
      <c r="E230" s="172" t="str">
        <f t="shared" si="10"/>
        <v>U</v>
      </c>
      <c r="F230" s="110" t="s">
        <v>372</v>
      </c>
      <c r="G230" s="110" t="s">
        <v>419</v>
      </c>
      <c r="H230" s="173">
        <v>101</v>
      </c>
      <c r="I230" s="173">
        <v>129</v>
      </c>
    </row>
    <row r="231" spans="1:9" x14ac:dyDescent="0.2">
      <c r="A231" s="2" t="s">
        <v>765</v>
      </c>
      <c r="B231" s="2" t="s">
        <v>190</v>
      </c>
      <c r="C231" s="110" t="s">
        <v>15</v>
      </c>
      <c r="D231" s="110" t="s">
        <v>447</v>
      </c>
      <c r="E231" s="172" t="str">
        <f t="shared" si="10"/>
        <v>U</v>
      </c>
      <c r="F231" s="110" t="s">
        <v>372</v>
      </c>
      <c r="G231" s="110" t="s">
        <v>419</v>
      </c>
      <c r="H231" s="173">
        <v>113</v>
      </c>
      <c r="I231" s="173">
        <v>297</v>
      </c>
    </row>
    <row r="232" spans="1:9" x14ac:dyDescent="0.2">
      <c r="A232" s="2" t="s">
        <v>766</v>
      </c>
      <c r="B232" s="2" t="s">
        <v>132</v>
      </c>
      <c r="C232" s="110" t="s">
        <v>132</v>
      </c>
      <c r="D232" s="110" t="s">
        <v>376</v>
      </c>
      <c r="E232" s="172" t="str">
        <f t="shared" si="10"/>
        <v>Urban</v>
      </c>
      <c r="F232" s="110" t="s">
        <v>371</v>
      </c>
      <c r="G232" s="110" t="s">
        <v>418</v>
      </c>
      <c r="H232" s="173">
        <v>146</v>
      </c>
      <c r="I232" s="173">
        <v>266</v>
      </c>
    </row>
    <row r="233" spans="1:9" x14ac:dyDescent="0.2">
      <c r="A233" s="2" t="s">
        <v>767</v>
      </c>
      <c r="B233" s="2" t="s">
        <v>132</v>
      </c>
      <c r="C233" s="110" t="s">
        <v>132</v>
      </c>
      <c r="D233" s="110" t="s">
        <v>376</v>
      </c>
      <c r="E233" s="172" t="str">
        <f t="shared" si="10"/>
        <v>Urban</v>
      </c>
      <c r="F233" s="110" t="s">
        <v>371</v>
      </c>
      <c r="G233" s="110" t="s">
        <v>418</v>
      </c>
      <c r="H233" s="173">
        <v>146</v>
      </c>
      <c r="I233" s="173">
        <v>266</v>
      </c>
    </row>
    <row r="234" spans="1:9" x14ac:dyDescent="0.2">
      <c r="A234" s="2" t="s">
        <v>768</v>
      </c>
      <c r="B234" s="2" t="s">
        <v>305</v>
      </c>
      <c r="C234" s="110" t="s">
        <v>155</v>
      </c>
      <c r="D234" s="110" t="s">
        <v>447</v>
      </c>
      <c r="E234" s="172" t="str">
        <f t="shared" si="10"/>
        <v>U</v>
      </c>
      <c r="F234" s="110" t="s">
        <v>372</v>
      </c>
      <c r="G234" s="110" t="s">
        <v>419</v>
      </c>
      <c r="H234" s="173">
        <v>200</v>
      </c>
      <c r="I234" s="173">
        <v>319</v>
      </c>
    </row>
    <row r="235" spans="1:9" x14ac:dyDescent="0.2">
      <c r="A235" s="2" t="s">
        <v>769</v>
      </c>
      <c r="B235" s="2" t="s">
        <v>40</v>
      </c>
      <c r="C235" s="110" t="s">
        <v>40</v>
      </c>
      <c r="D235" s="110" t="s">
        <v>375</v>
      </c>
      <c r="E235" s="172" t="str">
        <f t="shared" si="10"/>
        <v>Urban</v>
      </c>
      <c r="F235" s="110" t="s">
        <v>379</v>
      </c>
      <c r="G235" s="110" t="s">
        <v>418</v>
      </c>
      <c r="H235" s="173">
        <v>19</v>
      </c>
      <c r="I235" s="173">
        <v>9</v>
      </c>
    </row>
    <row r="236" spans="1:9" x14ac:dyDescent="0.2">
      <c r="A236" s="2" t="s">
        <v>770</v>
      </c>
      <c r="B236" s="2" t="s">
        <v>40</v>
      </c>
      <c r="C236" s="110" t="s">
        <v>40</v>
      </c>
      <c r="D236" s="110" t="s">
        <v>375</v>
      </c>
      <c r="E236" s="172" t="str">
        <f t="shared" si="10"/>
        <v>Urban</v>
      </c>
      <c r="F236" s="110" t="s">
        <v>379</v>
      </c>
      <c r="G236" s="110" t="s">
        <v>418</v>
      </c>
      <c r="H236" s="173">
        <v>19</v>
      </c>
      <c r="I236" s="173">
        <v>9</v>
      </c>
    </row>
    <row r="237" spans="1:9" x14ac:dyDescent="0.2">
      <c r="A237" s="2" t="s">
        <v>771</v>
      </c>
      <c r="B237" s="2" t="s">
        <v>296</v>
      </c>
      <c r="C237" s="110" t="s">
        <v>154</v>
      </c>
      <c r="D237" s="110" t="s">
        <v>375</v>
      </c>
      <c r="E237" s="172" t="str">
        <f t="shared" si="10"/>
        <v>U</v>
      </c>
      <c r="F237" s="110" t="s">
        <v>372</v>
      </c>
      <c r="G237" s="110" t="s">
        <v>419</v>
      </c>
      <c r="H237" s="173">
        <v>2</v>
      </c>
      <c r="I237" s="173">
        <v>28</v>
      </c>
    </row>
    <row r="238" spans="1:9" x14ac:dyDescent="0.2">
      <c r="A238" s="2" t="s">
        <v>772</v>
      </c>
      <c r="B238" s="2" t="s">
        <v>306</v>
      </c>
      <c r="C238" s="110" t="s">
        <v>155</v>
      </c>
      <c r="D238" s="110" t="s">
        <v>374</v>
      </c>
      <c r="E238" s="172" t="str">
        <f t="shared" si="10"/>
        <v>U</v>
      </c>
      <c r="F238" s="110" t="s">
        <v>372</v>
      </c>
      <c r="G238" s="110" t="s">
        <v>419</v>
      </c>
      <c r="H238" s="173">
        <v>91</v>
      </c>
      <c r="I238" s="173">
        <v>87</v>
      </c>
    </row>
    <row r="239" spans="1:9" x14ac:dyDescent="0.2">
      <c r="A239" s="2" t="s">
        <v>773</v>
      </c>
      <c r="B239" s="2" t="s">
        <v>133</v>
      </c>
      <c r="C239" s="110" t="s">
        <v>133</v>
      </c>
      <c r="D239" s="110" t="s">
        <v>376</v>
      </c>
      <c r="E239" s="172" t="str">
        <f t="shared" si="10"/>
        <v>Urban</v>
      </c>
      <c r="F239" s="110" t="s">
        <v>371</v>
      </c>
      <c r="G239" s="110" t="s">
        <v>418</v>
      </c>
      <c r="H239" s="173">
        <v>115</v>
      </c>
      <c r="I239" s="173">
        <v>126</v>
      </c>
    </row>
    <row r="240" spans="1:9" x14ac:dyDescent="0.2">
      <c r="A240" s="2" t="s">
        <v>774</v>
      </c>
      <c r="B240" s="2" t="s">
        <v>133</v>
      </c>
      <c r="C240" s="110" t="s">
        <v>133</v>
      </c>
      <c r="D240" s="110" t="s">
        <v>376</v>
      </c>
      <c r="E240" s="172" t="str">
        <f t="shared" si="10"/>
        <v>Urban</v>
      </c>
      <c r="F240" s="110" t="s">
        <v>371</v>
      </c>
      <c r="G240" s="110" t="s">
        <v>418</v>
      </c>
      <c r="H240" s="173">
        <v>115</v>
      </c>
      <c r="I240" s="173">
        <v>126</v>
      </c>
    </row>
    <row r="241" spans="1:9" x14ac:dyDescent="0.2">
      <c r="A241" s="2" t="s">
        <v>775</v>
      </c>
      <c r="B241" s="2" t="s">
        <v>89</v>
      </c>
      <c r="C241" s="110" t="s">
        <v>22</v>
      </c>
      <c r="D241" s="110" t="s">
        <v>446</v>
      </c>
      <c r="E241" s="172" t="str">
        <f t="shared" si="10"/>
        <v>Predominantly Rural</v>
      </c>
      <c r="F241" s="110" t="s">
        <v>379</v>
      </c>
      <c r="G241" s="110" t="s">
        <v>418</v>
      </c>
      <c r="H241" s="173">
        <v>44</v>
      </c>
      <c r="I241" s="173">
        <v>237</v>
      </c>
    </row>
    <row r="242" spans="1:9" x14ac:dyDescent="0.2">
      <c r="A242" s="2" t="s">
        <v>776</v>
      </c>
      <c r="B242" s="2" t="s">
        <v>89</v>
      </c>
      <c r="C242" s="110" t="s">
        <v>22</v>
      </c>
      <c r="D242" s="110" t="s">
        <v>446</v>
      </c>
      <c r="E242" s="172" t="str">
        <f t="shared" si="10"/>
        <v>Predominantly Rural</v>
      </c>
      <c r="F242" s="110" t="s">
        <v>379</v>
      </c>
      <c r="G242" s="110" t="s">
        <v>418</v>
      </c>
      <c r="H242" s="173">
        <v>44</v>
      </c>
      <c r="I242" s="173">
        <v>237</v>
      </c>
    </row>
    <row r="243" spans="1:9" x14ac:dyDescent="0.2">
      <c r="A243" s="2" t="s">
        <v>777</v>
      </c>
      <c r="B243" s="2" t="s">
        <v>108</v>
      </c>
      <c r="C243" s="110" t="s">
        <v>397</v>
      </c>
      <c r="D243" s="110" t="s">
        <v>420</v>
      </c>
      <c r="E243" s="172" t="str">
        <f t="shared" si="10"/>
        <v>Urban</v>
      </c>
      <c r="F243" s="110" t="s">
        <v>386</v>
      </c>
      <c r="G243" s="110" t="s">
        <v>418</v>
      </c>
      <c r="H243" s="173">
        <v>132</v>
      </c>
      <c r="I243" s="173"/>
    </row>
    <row r="244" spans="1:9" x14ac:dyDescent="0.2">
      <c r="A244" s="2" t="s">
        <v>778</v>
      </c>
      <c r="B244" s="2" t="s">
        <v>270</v>
      </c>
      <c r="C244" s="110" t="s">
        <v>108</v>
      </c>
      <c r="D244" s="110" t="s">
        <v>447</v>
      </c>
      <c r="E244" s="172" t="str">
        <f t="shared" si="10"/>
        <v>U</v>
      </c>
      <c r="F244" s="110" t="s">
        <v>372</v>
      </c>
      <c r="G244" s="110" t="s">
        <v>419</v>
      </c>
      <c r="H244" s="173">
        <v>189</v>
      </c>
      <c r="I244" s="173">
        <v>314</v>
      </c>
    </row>
    <row r="245" spans="1:9" x14ac:dyDescent="0.2">
      <c r="A245" s="2" t="s">
        <v>779</v>
      </c>
      <c r="B245" s="2" t="s">
        <v>200</v>
      </c>
      <c r="C245" s="110" t="s">
        <v>85</v>
      </c>
      <c r="D245" s="110" t="s">
        <v>446</v>
      </c>
      <c r="E245" s="172" t="str">
        <f t="shared" si="10"/>
        <v>Predominantly Rural</v>
      </c>
      <c r="F245" s="110" t="s">
        <v>372</v>
      </c>
      <c r="G245" s="110" t="s">
        <v>419</v>
      </c>
      <c r="H245" s="173">
        <v>126</v>
      </c>
      <c r="I245" s="173">
        <v>133</v>
      </c>
    </row>
    <row r="246" spans="1:9" x14ac:dyDescent="0.2">
      <c r="A246" s="2" t="s">
        <v>780</v>
      </c>
      <c r="B246" s="2" t="s">
        <v>510</v>
      </c>
      <c r="C246" s="26" t="s">
        <v>1220</v>
      </c>
      <c r="D246" s="110"/>
      <c r="E246" s="110"/>
      <c r="F246" s="110"/>
      <c r="G246" s="110"/>
    </row>
    <row r="247" spans="1:9" x14ac:dyDescent="0.2">
      <c r="A247" s="2" t="s">
        <v>781</v>
      </c>
      <c r="B247" s="2" t="s">
        <v>510</v>
      </c>
      <c r="C247" s="26" t="s">
        <v>1220</v>
      </c>
      <c r="D247" s="110"/>
      <c r="E247" s="110"/>
      <c r="F247" s="110"/>
      <c r="G247" s="110"/>
    </row>
    <row r="248" spans="1:9" x14ac:dyDescent="0.2">
      <c r="A248" s="2" t="s">
        <v>782</v>
      </c>
      <c r="B248" s="2" t="s">
        <v>134</v>
      </c>
      <c r="C248" s="110" t="s">
        <v>134</v>
      </c>
      <c r="D248" s="110" t="s">
        <v>376</v>
      </c>
      <c r="E248" s="172" t="str">
        <f t="shared" ref="E248:E255" si="11">IF(G248="Lower",(IF(D248="Rural-80","Predominantly Rural",IF(D248="Rural-50","Predominantly Rural",IF(D248="SR","SR","U")))),(IF(D248="Rural-80","Predominantly Rural",IF(D248="Rural-50","Predominantly Rural",IF(D248="Significant Rural","Significant Rural","Urban")))))</f>
        <v>Urban</v>
      </c>
      <c r="F248" s="110" t="s">
        <v>371</v>
      </c>
      <c r="G248" s="110" t="s">
        <v>418</v>
      </c>
      <c r="H248" s="173">
        <v>126</v>
      </c>
      <c r="I248" s="173">
        <v>191</v>
      </c>
    </row>
    <row r="249" spans="1:9" x14ac:dyDescent="0.2">
      <c r="A249" s="2" t="s">
        <v>783</v>
      </c>
      <c r="B249" s="2" t="s">
        <v>134</v>
      </c>
      <c r="C249" s="110" t="s">
        <v>134</v>
      </c>
      <c r="D249" s="110" t="s">
        <v>376</v>
      </c>
      <c r="E249" s="172" t="str">
        <f t="shared" si="11"/>
        <v>Urban</v>
      </c>
      <c r="F249" s="110" t="s">
        <v>371</v>
      </c>
      <c r="G249" s="110" t="s">
        <v>418</v>
      </c>
      <c r="H249" s="173">
        <v>126</v>
      </c>
      <c r="I249" s="173">
        <v>191</v>
      </c>
    </row>
    <row r="250" spans="1:9" x14ac:dyDescent="0.2">
      <c r="A250" s="2" t="s">
        <v>784</v>
      </c>
      <c r="B250" s="2" t="s">
        <v>206</v>
      </c>
      <c r="C250" s="110" t="s">
        <v>86</v>
      </c>
      <c r="D250" s="110" t="s">
        <v>447</v>
      </c>
      <c r="E250" s="172" t="str">
        <f t="shared" si="11"/>
        <v>U</v>
      </c>
      <c r="F250" s="110" t="s">
        <v>372</v>
      </c>
      <c r="G250" s="110" t="s">
        <v>419</v>
      </c>
      <c r="H250" s="173">
        <v>168</v>
      </c>
      <c r="I250" s="173">
        <v>179</v>
      </c>
    </row>
    <row r="251" spans="1:9" x14ac:dyDescent="0.2">
      <c r="A251" s="2" t="s">
        <v>785</v>
      </c>
      <c r="B251" s="2" t="s">
        <v>343</v>
      </c>
      <c r="C251" s="110" t="s">
        <v>158</v>
      </c>
      <c r="D251" s="110" t="s">
        <v>446</v>
      </c>
      <c r="E251" s="172" t="str">
        <f t="shared" si="11"/>
        <v>Predominantly Rural</v>
      </c>
      <c r="F251" s="110" t="s">
        <v>372</v>
      </c>
      <c r="G251" s="110" t="s">
        <v>419</v>
      </c>
      <c r="H251" s="173">
        <v>148</v>
      </c>
      <c r="I251" s="173">
        <v>318</v>
      </c>
    </row>
    <row r="252" spans="1:9" x14ac:dyDescent="0.2">
      <c r="A252" s="2" t="s">
        <v>786</v>
      </c>
      <c r="B252" s="2" t="s">
        <v>135</v>
      </c>
      <c r="C252" s="110" t="s">
        <v>135</v>
      </c>
      <c r="D252" s="110" t="s">
        <v>376</v>
      </c>
      <c r="E252" s="172" t="str">
        <f t="shared" si="11"/>
        <v>Urban</v>
      </c>
      <c r="F252" s="110" t="s">
        <v>371</v>
      </c>
      <c r="G252" s="110" t="s">
        <v>418</v>
      </c>
      <c r="H252" s="173">
        <v>147</v>
      </c>
      <c r="I252" s="173">
        <v>208</v>
      </c>
    </row>
    <row r="253" spans="1:9" x14ac:dyDescent="0.2">
      <c r="A253" s="2" t="s">
        <v>787</v>
      </c>
      <c r="B253" s="2" t="s">
        <v>135</v>
      </c>
      <c r="C253" s="110" t="s">
        <v>135</v>
      </c>
      <c r="D253" s="110" t="s">
        <v>376</v>
      </c>
      <c r="E253" s="172" t="str">
        <f t="shared" si="11"/>
        <v>Urban</v>
      </c>
      <c r="F253" s="110" t="s">
        <v>371</v>
      </c>
      <c r="G253" s="110" t="s">
        <v>418</v>
      </c>
      <c r="H253" s="173">
        <v>147</v>
      </c>
      <c r="I253" s="173">
        <v>208</v>
      </c>
    </row>
    <row r="254" spans="1:9" x14ac:dyDescent="0.2">
      <c r="A254" s="2" t="s">
        <v>788</v>
      </c>
      <c r="B254" s="2" t="s">
        <v>253</v>
      </c>
      <c r="C254" s="110" t="s">
        <v>18</v>
      </c>
      <c r="D254" s="110" t="s">
        <v>445</v>
      </c>
      <c r="E254" s="172" t="str">
        <f t="shared" si="11"/>
        <v>Predominantly Rural</v>
      </c>
      <c r="F254" s="110" t="s">
        <v>372</v>
      </c>
      <c r="G254" s="110" t="s">
        <v>419</v>
      </c>
      <c r="H254" s="173">
        <v>132</v>
      </c>
      <c r="I254" s="173">
        <v>267</v>
      </c>
    </row>
    <row r="255" spans="1:9" x14ac:dyDescent="0.2">
      <c r="A255" s="2" t="s">
        <v>789</v>
      </c>
      <c r="B255" s="2" t="s">
        <v>179</v>
      </c>
      <c r="C255" s="110" t="s">
        <v>64</v>
      </c>
      <c r="D255" s="110" t="s">
        <v>375</v>
      </c>
      <c r="E255" s="172" t="str">
        <f t="shared" si="11"/>
        <v>U</v>
      </c>
      <c r="F255" s="110" t="s">
        <v>372</v>
      </c>
      <c r="G255" s="110" t="s">
        <v>419</v>
      </c>
      <c r="H255" s="173">
        <v>17</v>
      </c>
      <c r="I255" s="173">
        <v>24</v>
      </c>
    </row>
    <row r="256" spans="1:9" x14ac:dyDescent="0.2">
      <c r="A256" s="2" t="s">
        <v>790</v>
      </c>
      <c r="B256" s="2" t="s">
        <v>511</v>
      </c>
      <c r="C256" s="26" t="s">
        <v>1220</v>
      </c>
      <c r="D256" s="110"/>
      <c r="E256" s="110"/>
      <c r="F256" s="110"/>
      <c r="G256" s="110"/>
    </row>
    <row r="257" spans="1:9" x14ac:dyDescent="0.2">
      <c r="A257" s="2" t="s">
        <v>791</v>
      </c>
      <c r="B257" s="2" t="s">
        <v>511</v>
      </c>
      <c r="C257" s="26" t="s">
        <v>1220</v>
      </c>
      <c r="D257" s="110"/>
      <c r="E257" s="110"/>
      <c r="F257" s="110"/>
      <c r="G257" s="110"/>
    </row>
    <row r="258" spans="1:9" x14ac:dyDescent="0.2">
      <c r="A258" s="2" t="s">
        <v>792</v>
      </c>
      <c r="B258" s="2" t="s">
        <v>286</v>
      </c>
      <c r="C258" s="110" t="s">
        <v>21</v>
      </c>
      <c r="D258" s="110" t="s">
        <v>375</v>
      </c>
      <c r="E258" s="172" t="str">
        <f>IF(G258="Lower",(IF(D258="Rural-80","Predominantly Rural",IF(D258="Rural-50","Predominantly Rural",IF(D258="SR","SR","U")))),(IF(D258="Rural-80","Predominantly Rural",IF(D258="Rural-50","Predominantly Rural",IF(D258="Significant Rural","Significant Rural","Urban")))))</f>
        <v>U</v>
      </c>
      <c r="F258" s="110" t="s">
        <v>372</v>
      </c>
      <c r="G258" s="110" t="s">
        <v>419</v>
      </c>
      <c r="H258" s="173">
        <v>21</v>
      </c>
      <c r="I258" s="173">
        <v>102</v>
      </c>
    </row>
    <row r="259" spans="1:9" x14ac:dyDescent="0.2">
      <c r="A259" s="2" t="s">
        <v>793</v>
      </c>
      <c r="B259" s="2" t="s">
        <v>4</v>
      </c>
      <c r="C259" s="110" t="s">
        <v>4</v>
      </c>
      <c r="D259" s="110" t="s">
        <v>445</v>
      </c>
      <c r="E259" s="172" t="str">
        <f>IF(G259="Lower",(IF(D259="Rural-80","Predominantly Rural",IF(D259="Rural-50","Predominantly Rural",IF(D259="SR","SR","U")))),(IF(D259="Rural-80","Predominantly Rural",IF(D259="Rural-50","Predominantly Rural",IF(D259="Significant Rural","Significant Rural","Urban")))))</f>
        <v>Predominantly Rural</v>
      </c>
      <c r="F259" s="110" t="s">
        <v>379</v>
      </c>
      <c r="G259" s="110" t="s">
        <v>418</v>
      </c>
      <c r="H259" s="173">
        <v>14</v>
      </c>
      <c r="I259" s="173">
        <v>121</v>
      </c>
    </row>
    <row r="260" spans="1:9" x14ac:dyDescent="0.2">
      <c r="A260" s="2" t="s">
        <v>794</v>
      </c>
      <c r="B260" s="2" t="s">
        <v>4</v>
      </c>
      <c r="C260" s="110" t="s">
        <v>4</v>
      </c>
      <c r="D260" s="110" t="s">
        <v>445</v>
      </c>
      <c r="E260" s="172" t="str">
        <f>IF(G260="Lower",(IF(D260="Rural-80","Predominantly Rural",IF(D260="Rural-50","Predominantly Rural",IF(D260="SR","SR","U")))),(IF(D260="Rural-80","Predominantly Rural",IF(D260="Rural-50","Predominantly Rural",IF(D260="Significant Rural","Significant Rural","Urban")))))</f>
        <v>Predominantly Rural</v>
      </c>
      <c r="F260" s="110" t="s">
        <v>379</v>
      </c>
      <c r="G260" s="110" t="s">
        <v>418</v>
      </c>
      <c r="H260" s="173">
        <v>14</v>
      </c>
      <c r="I260" s="173">
        <v>121</v>
      </c>
    </row>
    <row r="261" spans="1:9" x14ac:dyDescent="0.2">
      <c r="A261" s="2" t="s">
        <v>795</v>
      </c>
      <c r="B261" s="2" t="s">
        <v>162</v>
      </c>
      <c r="C261" s="110" t="s">
        <v>162</v>
      </c>
      <c r="D261" s="174">
        <v>0</v>
      </c>
      <c r="E261" s="174">
        <v>0</v>
      </c>
      <c r="F261" s="110" t="s">
        <v>378</v>
      </c>
      <c r="G261" s="110" t="s">
        <v>378</v>
      </c>
      <c r="H261" s="173"/>
      <c r="I261" s="173"/>
    </row>
    <row r="262" spans="1:9" x14ac:dyDescent="0.2">
      <c r="A262" s="2" t="s">
        <v>796</v>
      </c>
      <c r="B262" s="2" t="s">
        <v>162</v>
      </c>
      <c r="C262" s="110" t="s">
        <v>162</v>
      </c>
      <c r="D262" s="174">
        <v>0</v>
      </c>
      <c r="E262" s="174">
        <v>0</v>
      </c>
      <c r="F262" s="110" t="s">
        <v>378</v>
      </c>
      <c r="G262" s="110" t="s">
        <v>378</v>
      </c>
      <c r="H262" s="173"/>
      <c r="I262" s="173"/>
    </row>
    <row r="263" spans="1:9" x14ac:dyDescent="0.2">
      <c r="A263" s="2" t="s">
        <v>797</v>
      </c>
      <c r="B263" s="2" t="s">
        <v>114</v>
      </c>
      <c r="C263" s="110" t="s">
        <v>114</v>
      </c>
      <c r="D263" s="110" t="s">
        <v>376</v>
      </c>
      <c r="E263" s="172" t="str">
        <f>IF(G263="Lower",(IF(D263="Rural-80","Predominantly Rural",IF(D263="Rural-50","Predominantly Rural",IF(D263="SR","SR","U")))),(IF(D263="Rural-80","Predominantly Rural",IF(D263="Rural-50","Predominantly Rural",IF(D263="Significant Rural","Significant Rural","Urban")))))</f>
        <v>Urban</v>
      </c>
      <c r="F263" s="110" t="s">
        <v>371</v>
      </c>
      <c r="G263" s="110" t="s">
        <v>418</v>
      </c>
      <c r="H263" s="173">
        <v>95</v>
      </c>
      <c r="I263" s="173">
        <v>256</v>
      </c>
    </row>
    <row r="264" spans="1:9" x14ac:dyDescent="0.2">
      <c r="A264" s="2" t="s">
        <v>798</v>
      </c>
      <c r="B264" s="2" t="s">
        <v>114</v>
      </c>
      <c r="C264" s="110" t="s">
        <v>114</v>
      </c>
      <c r="D264" s="110" t="s">
        <v>376</v>
      </c>
      <c r="E264" s="172" t="str">
        <f>IF(G264="Lower",(IF(D264="Rural-80","Predominantly Rural",IF(D264="Rural-50","Predominantly Rural",IF(D264="SR","SR","U")))),(IF(D264="Rural-80","Predominantly Rural",IF(D264="Rural-50","Predominantly Rural",IF(D264="Significant Rural","Significant Rural","Urban")))))</f>
        <v>Urban</v>
      </c>
      <c r="F264" s="110" t="s">
        <v>371</v>
      </c>
      <c r="G264" s="110" t="s">
        <v>418</v>
      </c>
      <c r="H264" s="173">
        <v>95</v>
      </c>
      <c r="I264" s="173">
        <v>256</v>
      </c>
    </row>
    <row r="265" spans="1:9" x14ac:dyDescent="0.2">
      <c r="A265" s="2" t="s">
        <v>799</v>
      </c>
      <c r="B265" s="2" t="s">
        <v>115</v>
      </c>
      <c r="C265" s="110" t="s">
        <v>115</v>
      </c>
      <c r="D265" s="110" t="s">
        <v>376</v>
      </c>
      <c r="E265" s="172" t="str">
        <f>IF(G265="Lower",(IF(D265="Rural-80","Predominantly Rural",IF(D265="Rural-50","Predominantly Rural",IF(D265="SR","SR","U")))),(IF(D265="Rural-80","Predominantly Rural",IF(D265="Rural-50","Predominantly Rural",IF(D265="Significant Rural","Significant Rural","Urban")))))</f>
        <v>Urban</v>
      </c>
      <c r="F265" s="110" t="s">
        <v>371</v>
      </c>
      <c r="G265" s="110" t="s">
        <v>418</v>
      </c>
      <c r="H265" s="173">
        <v>137</v>
      </c>
      <c r="I265" s="173">
        <v>290</v>
      </c>
    </row>
    <row r="266" spans="1:9" x14ac:dyDescent="0.2">
      <c r="A266" s="2" t="s">
        <v>800</v>
      </c>
      <c r="B266" s="2" t="s">
        <v>115</v>
      </c>
      <c r="C266" s="110" t="s">
        <v>115</v>
      </c>
      <c r="D266" s="110" t="s">
        <v>376</v>
      </c>
      <c r="E266" s="172" t="str">
        <f>IF(G266="Lower",(IF(D266="Rural-80","Predominantly Rural",IF(D266="Rural-50","Predominantly Rural",IF(D266="SR","SR","U")))),(IF(D266="Rural-80","Predominantly Rural",IF(D266="Rural-50","Predominantly Rural",IF(D266="Significant Rural","Significant Rural","Urban")))))</f>
        <v>Urban</v>
      </c>
      <c r="F266" s="110" t="s">
        <v>371</v>
      </c>
      <c r="G266" s="110" t="s">
        <v>418</v>
      </c>
      <c r="H266" s="173">
        <v>137</v>
      </c>
      <c r="I266" s="173">
        <v>290</v>
      </c>
    </row>
    <row r="267" spans="1:9" x14ac:dyDescent="0.2">
      <c r="A267" s="2" t="s">
        <v>801</v>
      </c>
      <c r="B267" s="2" t="s">
        <v>156</v>
      </c>
      <c r="C267" s="110" t="s">
        <v>398</v>
      </c>
      <c r="D267" s="174">
        <v>0</v>
      </c>
      <c r="E267" s="174" t="s">
        <v>447</v>
      </c>
      <c r="F267" s="110" t="s">
        <v>386</v>
      </c>
      <c r="G267" s="110" t="s">
        <v>418</v>
      </c>
      <c r="H267" s="173">
        <v>63</v>
      </c>
      <c r="I267" s="173"/>
    </row>
    <row r="268" spans="1:9" x14ac:dyDescent="0.2">
      <c r="A268" s="2" t="s">
        <v>802</v>
      </c>
      <c r="B268" s="2" t="s">
        <v>220</v>
      </c>
      <c r="C268" s="110" t="s">
        <v>87</v>
      </c>
      <c r="D268" s="110" t="s">
        <v>447</v>
      </c>
      <c r="E268" s="172" t="str">
        <f t="shared" ref="E268:E279" si="12">IF(G268="Lower",(IF(D268="Rural-80","Predominantly Rural",IF(D268="Rural-50","Predominantly Rural",IF(D268="SR","SR","U")))),(IF(D268="Rural-80","Predominantly Rural",IF(D268="Rural-50","Predominantly Rural",IF(D268="Significant Rural","Significant Rural","Urban")))))</f>
        <v>U</v>
      </c>
      <c r="F268" s="110" t="s">
        <v>372</v>
      </c>
      <c r="G268" s="110" t="s">
        <v>419</v>
      </c>
      <c r="H268" s="173">
        <v>35</v>
      </c>
      <c r="I268" s="173">
        <v>71</v>
      </c>
    </row>
    <row r="269" spans="1:9" x14ac:dyDescent="0.2">
      <c r="A269" s="2" t="s">
        <v>803</v>
      </c>
      <c r="B269" s="2" t="s">
        <v>280</v>
      </c>
      <c r="C269" s="110" t="s">
        <v>20</v>
      </c>
      <c r="D269" s="110" t="s">
        <v>446</v>
      </c>
      <c r="E269" s="172" t="str">
        <f t="shared" si="12"/>
        <v>Predominantly Rural</v>
      </c>
      <c r="F269" s="110" t="s">
        <v>372</v>
      </c>
      <c r="G269" s="110" t="s">
        <v>419</v>
      </c>
      <c r="H269" s="173">
        <v>15</v>
      </c>
      <c r="I269" s="173"/>
    </row>
    <row r="270" spans="1:9" x14ac:dyDescent="0.2">
      <c r="A270" s="2" t="s">
        <v>804</v>
      </c>
      <c r="B270" s="2" t="s">
        <v>70</v>
      </c>
      <c r="C270" s="110" t="s">
        <v>382</v>
      </c>
      <c r="D270" s="110" t="s">
        <v>374</v>
      </c>
      <c r="E270" s="172" t="str">
        <f t="shared" si="12"/>
        <v>Urban</v>
      </c>
      <c r="F270" s="110" t="s">
        <v>379</v>
      </c>
      <c r="G270" s="110" t="s">
        <v>418</v>
      </c>
      <c r="H270" s="173">
        <v>16</v>
      </c>
      <c r="I270" s="173">
        <v>5</v>
      </c>
    </row>
    <row r="271" spans="1:9" x14ac:dyDescent="0.2">
      <c r="A271" s="2" t="s">
        <v>805</v>
      </c>
      <c r="B271" s="2" t="s">
        <v>70</v>
      </c>
      <c r="C271" s="110" t="s">
        <v>382</v>
      </c>
      <c r="D271" s="110" t="s">
        <v>374</v>
      </c>
      <c r="E271" s="172" t="str">
        <f t="shared" si="12"/>
        <v>Urban</v>
      </c>
      <c r="F271" s="110" t="s">
        <v>379</v>
      </c>
      <c r="G271" s="110" t="s">
        <v>418</v>
      </c>
      <c r="H271" s="173">
        <v>16</v>
      </c>
      <c r="I271" s="173">
        <v>5</v>
      </c>
    </row>
    <row r="272" spans="1:9" x14ac:dyDescent="0.2">
      <c r="A272" s="2" t="s">
        <v>806</v>
      </c>
      <c r="B272" s="2" t="s">
        <v>136</v>
      </c>
      <c r="C272" s="110" t="s">
        <v>136</v>
      </c>
      <c r="D272" s="110" t="s">
        <v>376</v>
      </c>
      <c r="E272" s="172" t="str">
        <f t="shared" si="12"/>
        <v>Urban</v>
      </c>
      <c r="F272" s="110" t="s">
        <v>371</v>
      </c>
      <c r="G272" s="110" t="s">
        <v>418</v>
      </c>
      <c r="H272" s="173">
        <v>136</v>
      </c>
      <c r="I272" s="173">
        <v>284</v>
      </c>
    </row>
    <row r="273" spans="1:9" x14ac:dyDescent="0.2">
      <c r="A273" s="2" t="s">
        <v>807</v>
      </c>
      <c r="B273" s="2" t="s">
        <v>136</v>
      </c>
      <c r="C273" s="110" t="s">
        <v>136</v>
      </c>
      <c r="D273" s="110" t="s">
        <v>376</v>
      </c>
      <c r="E273" s="172" t="str">
        <f t="shared" si="12"/>
        <v>Urban</v>
      </c>
      <c r="F273" s="110" t="s">
        <v>371</v>
      </c>
      <c r="G273" s="110" t="s">
        <v>418</v>
      </c>
      <c r="H273" s="173">
        <v>136</v>
      </c>
      <c r="I273" s="173">
        <v>284</v>
      </c>
    </row>
    <row r="274" spans="1:9" x14ac:dyDescent="0.2">
      <c r="A274" s="2" t="s">
        <v>808</v>
      </c>
      <c r="B274" s="2" t="s">
        <v>79</v>
      </c>
      <c r="C274" s="110" t="s">
        <v>79</v>
      </c>
      <c r="D274" s="110" t="s">
        <v>376</v>
      </c>
      <c r="E274" s="172" t="str">
        <f t="shared" si="12"/>
        <v>Urban</v>
      </c>
      <c r="F274" s="110" t="s">
        <v>373</v>
      </c>
      <c r="G274" s="110" t="s">
        <v>418</v>
      </c>
      <c r="H274" s="173">
        <v>49</v>
      </c>
      <c r="I274" s="173">
        <v>60</v>
      </c>
    </row>
    <row r="275" spans="1:9" x14ac:dyDescent="0.2">
      <c r="A275" s="2" t="s">
        <v>809</v>
      </c>
      <c r="B275" s="2" t="s">
        <v>79</v>
      </c>
      <c r="C275" s="110" t="s">
        <v>79</v>
      </c>
      <c r="D275" s="110" t="s">
        <v>376</v>
      </c>
      <c r="E275" s="172" t="str">
        <f t="shared" si="12"/>
        <v>Urban</v>
      </c>
      <c r="F275" s="110" t="s">
        <v>373</v>
      </c>
      <c r="G275" s="110" t="s">
        <v>418</v>
      </c>
      <c r="H275" s="173">
        <v>49</v>
      </c>
      <c r="I275" s="173">
        <v>60</v>
      </c>
    </row>
    <row r="276" spans="1:9" x14ac:dyDescent="0.2">
      <c r="A276" s="2" t="s">
        <v>810</v>
      </c>
      <c r="B276" s="2" t="s">
        <v>65</v>
      </c>
      <c r="C276" s="110" t="s">
        <v>65</v>
      </c>
      <c r="D276" s="110" t="s">
        <v>376</v>
      </c>
      <c r="E276" s="172" t="str">
        <f t="shared" si="12"/>
        <v>Urban</v>
      </c>
      <c r="F276" s="110" t="s">
        <v>373</v>
      </c>
      <c r="G276" s="110" t="s">
        <v>418</v>
      </c>
      <c r="H276" s="173">
        <v>31</v>
      </c>
      <c r="I276" s="173">
        <v>40</v>
      </c>
    </row>
    <row r="277" spans="1:9" x14ac:dyDescent="0.2">
      <c r="A277" s="2" t="s">
        <v>811</v>
      </c>
      <c r="B277" s="2" t="s">
        <v>65</v>
      </c>
      <c r="C277" s="110" t="s">
        <v>65</v>
      </c>
      <c r="D277" s="110" t="s">
        <v>376</v>
      </c>
      <c r="E277" s="172" t="str">
        <f t="shared" si="12"/>
        <v>Urban</v>
      </c>
      <c r="F277" s="110" t="s">
        <v>373</v>
      </c>
      <c r="G277" s="110" t="s">
        <v>418</v>
      </c>
      <c r="H277" s="173">
        <v>31</v>
      </c>
      <c r="I277" s="173">
        <v>40</v>
      </c>
    </row>
    <row r="278" spans="1:9" x14ac:dyDescent="0.2">
      <c r="A278" s="2" t="s">
        <v>812</v>
      </c>
      <c r="B278" s="2" t="s">
        <v>116</v>
      </c>
      <c r="C278" s="110" t="s">
        <v>116</v>
      </c>
      <c r="D278" s="110" t="s">
        <v>376</v>
      </c>
      <c r="E278" s="172" t="str">
        <f t="shared" si="12"/>
        <v>Urban</v>
      </c>
      <c r="F278" s="110" t="s">
        <v>371</v>
      </c>
      <c r="G278" s="110" t="s">
        <v>418</v>
      </c>
      <c r="H278" s="173">
        <v>89</v>
      </c>
      <c r="I278" s="173">
        <v>131</v>
      </c>
    </row>
    <row r="279" spans="1:9" x14ac:dyDescent="0.2">
      <c r="A279" s="2" t="s">
        <v>813</v>
      </c>
      <c r="B279" s="2" t="s">
        <v>116</v>
      </c>
      <c r="C279" s="110" t="s">
        <v>116</v>
      </c>
      <c r="D279" s="110" t="s">
        <v>376</v>
      </c>
      <c r="E279" s="172" t="str">
        <f t="shared" si="12"/>
        <v>Urban</v>
      </c>
      <c r="F279" s="110" t="s">
        <v>371</v>
      </c>
      <c r="G279" s="110" t="s">
        <v>418</v>
      </c>
      <c r="H279" s="173">
        <v>89</v>
      </c>
      <c r="I279" s="173">
        <v>131</v>
      </c>
    </row>
    <row r="280" spans="1:9" x14ac:dyDescent="0.2">
      <c r="A280" s="2" t="s">
        <v>814</v>
      </c>
      <c r="B280" s="2" t="s">
        <v>64</v>
      </c>
      <c r="C280" s="110" t="s">
        <v>399</v>
      </c>
      <c r="D280" s="174">
        <v>0</v>
      </c>
      <c r="E280" s="174" t="s">
        <v>447</v>
      </c>
      <c r="F280" s="110" t="s">
        <v>386</v>
      </c>
      <c r="G280" s="110" t="s">
        <v>418</v>
      </c>
      <c r="H280" s="173">
        <v>60</v>
      </c>
      <c r="I280" s="173"/>
    </row>
    <row r="281" spans="1:9" x14ac:dyDescent="0.2">
      <c r="A281" s="2" t="s">
        <v>815</v>
      </c>
      <c r="B281" s="2" t="s">
        <v>180</v>
      </c>
      <c r="C281" s="110" t="s">
        <v>64</v>
      </c>
      <c r="D281" s="110" t="s">
        <v>447</v>
      </c>
      <c r="E281" s="172" t="str">
        <f>IF(G281="Lower",(IF(D281="Rural-80","Predominantly Rural",IF(D281="Rural-50","Predominantly Rural",IF(D281="SR","SR","U")))),(IF(D281="Rural-80","Predominantly Rural",IF(D281="Rural-50","Predominantly Rural",IF(D281="Significant Rural","Significant Rural","Urban")))))</f>
        <v>U</v>
      </c>
      <c r="F281" s="110" t="s">
        <v>372</v>
      </c>
      <c r="G281" s="110" t="s">
        <v>419</v>
      </c>
      <c r="H281" s="173">
        <v>123</v>
      </c>
      <c r="I281" s="173">
        <v>101</v>
      </c>
    </row>
    <row r="282" spans="1:9" x14ac:dyDescent="0.2">
      <c r="A282" s="2" t="s">
        <v>816</v>
      </c>
      <c r="B282" s="2" t="s">
        <v>80</v>
      </c>
      <c r="C282" s="110" t="s">
        <v>80</v>
      </c>
      <c r="D282" s="110" t="s">
        <v>376</v>
      </c>
      <c r="E282" s="172" t="str">
        <f>IF(G282="Lower",(IF(D282="Rural-80","Predominantly Rural",IF(D282="Rural-50","Predominantly Rural",IF(D282="SR","SR","U")))),(IF(D282="Rural-80","Predominantly Rural",IF(D282="Rural-50","Predominantly Rural",IF(D282="Significant Rural","Significant Rural","Urban")))))</f>
        <v>Urban</v>
      </c>
      <c r="F282" s="110" t="s">
        <v>373</v>
      </c>
      <c r="G282" s="110" t="s">
        <v>418</v>
      </c>
      <c r="H282" s="173">
        <v>69</v>
      </c>
      <c r="I282" s="173">
        <v>138</v>
      </c>
    </row>
    <row r="283" spans="1:9" x14ac:dyDescent="0.2">
      <c r="A283" s="2" t="s">
        <v>817</v>
      </c>
      <c r="B283" s="2" t="s">
        <v>80</v>
      </c>
      <c r="C283" s="110" t="s">
        <v>80</v>
      </c>
      <c r="D283" s="110" t="s">
        <v>376</v>
      </c>
      <c r="E283" s="172" t="str">
        <f>IF(G283="Lower",(IF(D283="Rural-80","Predominantly Rural",IF(D283="Rural-50","Predominantly Rural",IF(D283="SR","SR","U")))),(IF(D283="Rural-80","Predominantly Rural",IF(D283="Rural-50","Predominantly Rural",IF(D283="Significant Rural","Significant Rural","Urban")))))</f>
        <v>Urban</v>
      </c>
      <c r="F283" s="110" t="s">
        <v>373</v>
      </c>
      <c r="G283" s="110" t="s">
        <v>418</v>
      </c>
      <c r="H283" s="173">
        <v>69</v>
      </c>
      <c r="I283" s="173">
        <v>138</v>
      </c>
    </row>
    <row r="284" spans="1:9" x14ac:dyDescent="0.2">
      <c r="A284" s="2" t="s">
        <v>818</v>
      </c>
      <c r="B284" s="2" t="s">
        <v>83</v>
      </c>
      <c r="C284" s="110" t="s">
        <v>83</v>
      </c>
      <c r="D284" s="110" t="s">
        <v>374</v>
      </c>
      <c r="E284" s="172" t="str">
        <f>IF(G284="Lower",(IF(D284="Rural-80","Predominantly Rural",IF(D284="Rural-50","Predominantly Rural",IF(D284="SR","SR","U")))),(IF(D284="Rural-80","Predominantly Rural",IF(D284="Rural-50","Predominantly Rural",IF(D284="Significant Rural","Significant Rural","Urban")))))</f>
        <v>Urban</v>
      </c>
      <c r="F284" s="110" t="s">
        <v>379</v>
      </c>
      <c r="G284" s="110" t="s">
        <v>418</v>
      </c>
      <c r="H284" s="173">
        <v>25</v>
      </c>
      <c r="I284" s="173">
        <v>23</v>
      </c>
    </row>
    <row r="285" spans="1:9" x14ac:dyDescent="0.2">
      <c r="A285" s="2" t="s">
        <v>819</v>
      </c>
      <c r="B285" s="2" t="s">
        <v>83</v>
      </c>
      <c r="C285" s="110" t="s">
        <v>83</v>
      </c>
      <c r="D285" s="110" t="s">
        <v>374</v>
      </c>
      <c r="E285" s="172" t="str">
        <f>IF(G285="Lower",(IF(D285="Rural-80","Predominantly Rural",IF(D285="Rural-50","Predominantly Rural",IF(D285="SR","SR","U")))),(IF(D285="Rural-80","Predominantly Rural",IF(D285="Rural-50","Predominantly Rural",IF(D285="Significant Rural","Significant Rural","Urban")))))</f>
        <v>Urban</v>
      </c>
      <c r="F285" s="110" t="s">
        <v>379</v>
      </c>
      <c r="G285" s="110" t="s">
        <v>418</v>
      </c>
      <c r="H285" s="173">
        <v>25</v>
      </c>
      <c r="I285" s="173">
        <v>23</v>
      </c>
    </row>
    <row r="286" spans="1:9" x14ac:dyDescent="0.2">
      <c r="A286" s="2" t="s">
        <v>820</v>
      </c>
      <c r="B286" s="2" t="s">
        <v>86</v>
      </c>
      <c r="C286" s="110" t="s">
        <v>400</v>
      </c>
      <c r="D286" s="174">
        <v>0</v>
      </c>
      <c r="E286" s="174" t="s">
        <v>447</v>
      </c>
      <c r="F286" s="110" t="s">
        <v>386</v>
      </c>
      <c r="G286" s="110" t="s">
        <v>418</v>
      </c>
      <c r="H286" s="173">
        <v>123</v>
      </c>
      <c r="I286" s="173"/>
    </row>
    <row r="287" spans="1:9" x14ac:dyDescent="0.2">
      <c r="A287" s="2" t="s">
        <v>821</v>
      </c>
      <c r="B287" s="2" t="s">
        <v>297</v>
      </c>
      <c r="C287" s="110" t="s">
        <v>154</v>
      </c>
      <c r="D287" s="110" t="s">
        <v>446</v>
      </c>
      <c r="E287" s="172" t="str">
        <f>IF(G287="Lower",(IF(D287="Rural-80","Predominantly Rural",IF(D287="Rural-50","Predominantly Rural",IF(D287="SR","SR","U")))),(IF(D287="Rural-80","Predominantly Rural",IF(D287="Rural-50","Predominantly Rural",IF(D287="Significant Rural","Significant Rural","Urban")))))</f>
        <v>Predominantly Rural</v>
      </c>
      <c r="F287" s="110" t="s">
        <v>372</v>
      </c>
      <c r="G287" s="110" t="s">
        <v>419</v>
      </c>
      <c r="H287" s="173">
        <v>29</v>
      </c>
      <c r="I287" s="173">
        <v>150</v>
      </c>
    </row>
    <row r="288" spans="1:9" x14ac:dyDescent="0.2">
      <c r="A288" s="2" t="s">
        <v>822</v>
      </c>
      <c r="B288" s="2" t="s">
        <v>117</v>
      </c>
      <c r="C288" s="110" t="s">
        <v>117</v>
      </c>
      <c r="D288" s="110" t="s">
        <v>376</v>
      </c>
      <c r="E288" s="172" t="str">
        <f>IF(G288="Lower",(IF(D288="Rural-80","Predominantly Rural",IF(D288="Rural-50","Predominantly Rural",IF(D288="SR","SR","U")))),(IF(D288="Rural-80","Predominantly Rural",IF(D288="Rural-50","Predominantly Rural",IF(D288="Significant Rural","Significant Rural","Urban")))))</f>
        <v>Urban</v>
      </c>
      <c r="F288" s="110" t="s">
        <v>371</v>
      </c>
      <c r="G288" s="110" t="s">
        <v>418</v>
      </c>
      <c r="H288" s="173">
        <v>138</v>
      </c>
      <c r="I288" s="173">
        <v>81</v>
      </c>
    </row>
    <row r="289" spans="1:9" x14ac:dyDescent="0.2">
      <c r="A289" s="2" t="s">
        <v>823</v>
      </c>
      <c r="B289" s="2" t="s">
        <v>117</v>
      </c>
      <c r="C289" s="110" t="s">
        <v>117</v>
      </c>
      <c r="D289" s="110" t="s">
        <v>376</v>
      </c>
      <c r="E289" s="172" t="str">
        <f>IF(G289="Lower",(IF(D289="Rural-80","Predominantly Rural",IF(D289="Rural-50","Predominantly Rural",IF(D289="SR","SR","U")))),(IF(D289="Rural-80","Predominantly Rural",IF(D289="Rural-50","Predominantly Rural",IF(D289="Significant Rural","Significant Rural","Urban")))))</f>
        <v>Urban</v>
      </c>
      <c r="F289" s="110" t="s">
        <v>371</v>
      </c>
      <c r="G289" s="110" t="s">
        <v>418</v>
      </c>
      <c r="H289" s="173">
        <v>138</v>
      </c>
      <c r="I289" s="173">
        <v>81</v>
      </c>
    </row>
    <row r="290" spans="1:9" x14ac:dyDescent="0.2">
      <c r="A290" s="2" t="s">
        <v>824</v>
      </c>
      <c r="B290" s="2" t="s">
        <v>233</v>
      </c>
      <c r="C290" s="110" t="s">
        <v>92</v>
      </c>
      <c r="D290" s="110" t="s">
        <v>446</v>
      </c>
      <c r="E290" s="172" t="str">
        <f>IF(G290="Lower",(IF(D290="Rural-80","Predominantly Rural",IF(D290="Rural-50","Predominantly Rural",IF(D290="SR","SR","U")))),(IF(D290="Rural-80","Predominantly Rural",IF(D290="Rural-50","Predominantly Rural",IF(D290="Significant Rural","Significant Rural","Urban")))))</f>
        <v>Predominantly Rural</v>
      </c>
      <c r="F290" s="110" t="s">
        <v>372</v>
      </c>
      <c r="G290" s="110" t="s">
        <v>419</v>
      </c>
      <c r="H290" s="173">
        <v>107</v>
      </c>
      <c r="I290" s="173">
        <v>243</v>
      </c>
    </row>
    <row r="291" spans="1:9" x14ac:dyDescent="0.2">
      <c r="A291" s="2" t="s">
        <v>825</v>
      </c>
      <c r="B291" s="2" t="s">
        <v>212</v>
      </c>
      <c r="C291" s="110" t="s">
        <v>16</v>
      </c>
      <c r="D291" s="110" t="s">
        <v>375</v>
      </c>
      <c r="E291" s="172" t="str">
        <f>IF(G291="Lower",(IF(D291="Rural-80","Predominantly Rural",IF(D291="Rural-50","Predominantly Rural",IF(D291="SR","SR","U")))),(IF(D291="Rural-80","Predominantly Rural",IF(D291="Rural-50","Predominantly Rural",IF(D291="Significant Rural","Significant Rural","Urban")))))</f>
        <v>U</v>
      </c>
      <c r="F291" s="110" t="s">
        <v>372</v>
      </c>
      <c r="G291" s="110" t="s">
        <v>419</v>
      </c>
      <c r="H291" s="173">
        <v>37</v>
      </c>
      <c r="I291" s="173">
        <v>75</v>
      </c>
    </row>
    <row r="292" spans="1:9" x14ac:dyDescent="0.2">
      <c r="A292" s="2" t="s">
        <v>826</v>
      </c>
      <c r="B292" s="2" t="s">
        <v>16</v>
      </c>
      <c r="C292" s="110" t="s">
        <v>401</v>
      </c>
      <c r="D292" s="174">
        <v>0</v>
      </c>
      <c r="E292" s="174" t="s">
        <v>426</v>
      </c>
      <c r="F292" s="110" t="s">
        <v>386</v>
      </c>
      <c r="G292" s="110" t="s">
        <v>418</v>
      </c>
      <c r="H292" s="173">
        <v>32</v>
      </c>
      <c r="I292" s="173"/>
    </row>
    <row r="293" spans="1:9" x14ac:dyDescent="0.2">
      <c r="A293" s="2" t="s">
        <v>827</v>
      </c>
      <c r="B293" s="2" t="s">
        <v>66</v>
      </c>
      <c r="C293" s="110" t="s">
        <v>66</v>
      </c>
      <c r="D293" s="110" t="s">
        <v>376</v>
      </c>
      <c r="E293" s="172" t="str">
        <f>IF(G293="Lower",(IF(D293="Rural-80","Predominantly Rural",IF(D293="Rural-50","Predominantly Rural",IF(D293="SR","SR","U")))),(IF(D293="Rural-80","Predominantly Rural",IF(D293="Rural-50","Predominantly Rural",IF(D293="Significant Rural","Significant Rural","Urban")))))</f>
        <v>Urban</v>
      </c>
      <c r="F293" s="110" t="s">
        <v>373</v>
      </c>
      <c r="G293" s="110" t="s">
        <v>418</v>
      </c>
      <c r="H293" s="173">
        <v>33</v>
      </c>
      <c r="I293" s="173">
        <v>38</v>
      </c>
    </row>
    <row r="294" spans="1:9" x14ac:dyDescent="0.2">
      <c r="A294" s="2" t="s">
        <v>828</v>
      </c>
      <c r="B294" s="2" t="s">
        <v>66</v>
      </c>
      <c r="C294" s="110" t="s">
        <v>66</v>
      </c>
      <c r="D294" s="110" t="s">
        <v>376</v>
      </c>
      <c r="E294" s="172" t="str">
        <f>IF(G294="Lower",(IF(D294="Rural-80","Predominantly Rural",IF(D294="Rural-50","Predominantly Rural",IF(D294="SR","SR","U")))),(IF(D294="Rural-80","Predominantly Rural",IF(D294="Rural-50","Predominantly Rural",IF(D294="Significant Rural","Significant Rural","Urban")))))</f>
        <v>Urban</v>
      </c>
      <c r="F294" s="110" t="s">
        <v>373</v>
      </c>
      <c r="G294" s="110" t="s">
        <v>418</v>
      </c>
      <c r="H294" s="173">
        <v>33</v>
      </c>
      <c r="I294" s="173">
        <v>38</v>
      </c>
    </row>
    <row r="295" spans="1:9" x14ac:dyDescent="0.2">
      <c r="A295" s="2" t="s">
        <v>829</v>
      </c>
      <c r="B295" s="2" t="s">
        <v>371</v>
      </c>
      <c r="C295" s="26" t="s">
        <v>1220</v>
      </c>
      <c r="D295" s="110"/>
      <c r="E295" s="110"/>
      <c r="F295" s="110"/>
      <c r="G295" s="110"/>
    </row>
    <row r="296" spans="1:9" x14ac:dyDescent="0.2">
      <c r="A296" s="2" t="s">
        <v>830</v>
      </c>
      <c r="B296" s="2" t="s">
        <v>103</v>
      </c>
      <c r="C296" s="110" t="s">
        <v>103</v>
      </c>
      <c r="D296" s="110" t="s">
        <v>375</v>
      </c>
      <c r="E296" s="172" t="str">
        <f t="shared" ref="E296:E307" si="13">IF(G296="Lower",(IF(D296="Rural-80","Predominantly Rural",IF(D296="Rural-50","Predominantly Rural",IF(D296="SR","SR","U")))),(IF(D296="Rural-80","Predominantly Rural",IF(D296="Rural-50","Predominantly Rural",IF(D296="Significant Rural","Significant Rural","Urban")))))</f>
        <v>Urban</v>
      </c>
      <c r="F296" s="110" t="s">
        <v>379</v>
      </c>
      <c r="G296" s="110" t="s">
        <v>418</v>
      </c>
      <c r="H296" s="173">
        <v>93</v>
      </c>
      <c r="I296" s="173">
        <v>64</v>
      </c>
    </row>
    <row r="297" spans="1:9" x14ac:dyDescent="0.2">
      <c r="A297" s="2" t="s">
        <v>831</v>
      </c>
      <c r="B297" s="2" t="s">
        <v>103</v>
      </c>
      <c r="C297" s="110" t="s">
        <v>103</v>
      </c>
      <c r="D297" s="110" t="s">
        <v>375</v>
      </c>
      <c r="E297" s="172" t="str">
        <f t="shared" si="13"/>
        <v>Urban</v>
      </c>
      <c r="F297" s="110" t="s">
        <v>379</v>
      </c>
      <c r="G297" s="110" t="s">
        <v>418</v>
      </c>
      <c r="H297" s="173">
        <v>93</v>
      </c>
      <c r="I297" s="173">
        <v>64</v>
      </c>
    </row>
    <row r="298" spans="1:9" x14ac:dyDescent="0.2">
      <c r="A298" s="2" t="s">
        <v>832</v>
      </c>
      <c r="B298" s="2" t="s">
        <v>316</v>
      </c>
      <c r="C298" s="110" t="s">
        <v>156</v>
      </c>
      <c r="D298" s="110" t="s">
        <v>447</v>
      </c>
      <c r="E298" s="172" t="str">
        <f t="shared" si="13"/>
        <v>U</v>
      </c>
      <c r="F298" s="110" t="s">
        <v>372</v>
      </c>
      <c r="G298" s="110" t="s">
        <v>419</v>
      </c>
      <c r="H298" s="173">
        <v>56</v>
      </c>
      <c r="I298" s="173">
        <v>201</v>
      </c>
    </row>
    <row r="299" spans="1:9" x14ac:dyDescent="0.2">
      <c r="A299" s="2" t="s">
        <v>833</v>
      </c>
      <c r="B299" s="2" t="s">
        <v>263</v>
      </c>
      <c r="C299" s="110" t="s">
        <v>107</v>
      </c>
      <c r="D299" s="110" t="s">
        <v>445</v>
      </c>
      <c r="E299" s="172" t="str">
        <f t="shared" si="13"/>
        <v>Predominantly Rural</v>
      </c>
      <c r="F299" s="110" t="s">
        <v>372</v>
      </c>
      <c r="G299" s="110" t="s">
        <v>419</v>
      </c>
      <c r="H299" s="173">
        <v>178</v>
      </c>
      <c r="I299" s="173">
        <v>204</v>
      </c>
    </row>
    <row r="300" spans="1:9" x14ac:dyDescent="0.2">
      <c r="A300" s="2" t="s">
        <v>834</v>
      </c>
      <c r="B300" s="2" t="s">
        <v>245</v>
      </c>
      <c r="C300" s="110" t="s">
        <v>101</v>
      </c>
      <c r="D300" s="110" t="s">
        <v>446</v>
      </c>
      <c r="E300" s="172" t="str">
        <f t="shared" si="13"/>
        <v>Predominantly Rural</v>
      </c>
      <c r="F300" s="110" t="s">
        <v>372</v>
      </c>
      <c r="G300" s="110" t="s">
        <v>419</v>
      </c>
      <c r="H300" s="173">
        <v>96</v>
      </c>
      <c r="I300" s="173">
        <v>213</v>
      </c>
    </row>
    <row r="301" spans="1:9" x14ac:dyDescent="0.2">
      <c r="A301" s="2" t="s">
        <v>835</v>
      </c>
      <c r="B301" s="2" t="s">
        <v>56</v>
      </c>
      <c r="C301" s="110" t="s">
        <v>56</v>
      </c>
      <c r="D301" s="110" t="s">
        <v>376</v>
      </c>
      <c r="E301" s="172" t="str">
        <f t="shared" si="13"/>
        <v>Urban</v>
      </c>
      <c r="F301" s="110" t="s">
        <v>373</v>
      </c>
      <c r="G301" s="110" t="s">
        <v>418</v>
      </c>
      <c r="H301" s="173">
        <v>64</v>
      </c>
      <c r="I301" s="173">
        <v>108</v>
      </c>
    </row>
    <row r="302" spans="1:9" x14ac:dyDescent="0.2">
      <c r="A302" s="2" t="s">
        <v>836</v>
      </c>
      <c r="B302" s="2" t="s">
        <v>56</v>
      </c>
      <c r="C302" s="110" t="s">
        <v>56</v>
      </c>
      <c r="D302" s="110" t="s">
        <v>376</v>
      </c>
      <c r="E302" s="172" t="str">
        <f t="shared" si="13"/>
        <v>Urban</v>
      </c>
      <c r="F302" s="110" t="s">
        <v>373</v>
      </c>
      <c r="G302" s="110" t="s">
        <v>418</v>
      </c>
      <c r="H302" s="173">
        <v>64</v>
      </c>
      <c r="I302" s="173">
        <v>108</v>
      </c>
    </row>
    <row r="303" spans="1:9" x14ac:dyDescent="0.2">
      <c r="A303" s="2" t="s">
        <v>837</v>
      </c>
      <c r="B303" s="2" t="s">
        <v>228</v>
      </c>
      <c r="C303" s="110" t="s">
        <v>88</v>
      </c>
      <c r="D303" s="110" t="s">
        <v>375</v>
      </c>
      <c r="E303" s="172" t="str">
        <f t="shared" si="13"/>
        <v>U</v>
      </c>
      <c r="F303" s="110" t="s">
        <v>372</v>
      </c>
      <c r="G303" s="110" t="s">
        <v>419</v>
      </c>
      <c r="H303" s="173">
        <v>23</v>
      </c>
      <c r="I303" s="173">
        <v>2</v>
      </c>
    </row>
    <row r="304" spans="1:9" x14ac:dyDescent="0.2">
      <c r="A304" s="2" t="s">
        <v>838</v>
      </c>
      <c r="B304" s="2" t="s">
        <v>144</v>
      </c>
      <c r="C304" s="110" t="s">
        <v>144</v>
      </c>
      <c r="D304" s="110" t="s">
        <v>375</v>
      </c>
      <c r="E304" s="172" t="str">
        <f t="shared" si="13"/>
        <v>Urban</v>
      </c>
      <c r="F304" s="110" t="s">
        <v>379</v>
      </c>
      <c r="G304" s="110" t="s">
        <v>418</v>
      </c>
      <c r="H304" s="173">
        <v>100</v>
      </c>
      <c r="I304" s="173">
        <v>88</v>
      </c>
    </row>
    <row r="305" spans="1:9" x14ac:dyDescent="0.2">
      <c r="A305" s="2" t="s">
        <v>839</v>
      </c>
      <c r="B305" s="2" t="s">
        <v>144</v>
      </c>
      <c r="C305" s="110" t="s">
        <v>144</v>
      </c>
      <c r="D305" s="110" t="s">
        <v>375</v>
      </c>
      <c r="E305" s="172" t="str">
        <f t="shared" si="13"/>
        <v>Urban</v>
      </c>
      <c r="F305" s="110" t="s">
        <v>379</v>
      </c>
      <c r="G305" s="110" t="s">
        <v>418</v>
      </c>
      <c r="H305" s="173">
        <v>100</v>
      </c>
      <c r="I305" s="173">
        <v>88</v>
      </c>
    </row>
    <row r="306" spans="1:9" x14ac:dyDescent="0.2">
      <c r="A306" s="2" t="s">
        <v>840</v>
      </c>
      <c r="B306" s="2" t="s">
        <v>207</v>
      </c>
      <c r="C306" s="110" t="s">
        <v>86</v>
      </c>
      <c r="D306" s="110" t="s">
        <v>445</v>
      </c>
      <c r="E306" s="172" t="str">
        <f t="shared" si="13"/>
        <v>Predominantly Rural</v>
      </c>
      <c r="F306" s="110" t="s">
        <v>372</v>
      </c>
      <c r="G306" s="110" t="s">
        <v>419</v>
      </c>
      <c r="H306" s="173">
        <v>92</v>
      </c>
      <c r="I306" s="173">
        <v>230</v>
      </c>
    </row>
    <row r="307" spans="1:9" x14ac:dyDescent="0.2">
      <c r="A307" s="2" t="s">
        <v>841</v>
      </c>
      <c r="B307" s="2" t="s">
        <v>366</v>
      </c>
      <c r="C307" s="110" t="s">
        <v>10</v>
      </c>
      <c r="D307" s="110" t="s">
        <v>445</v>
      </c>
      <c r="E307" s="172" t="str">
        <f t="shared" si="13"/>
        <v>Predominantly Rural</v>
      </c>
      <c r="F307" s="110" t="s">
        <v>372</v>
      </c>
      <c r="G307" s="110" t="s">
        <v>419</v>
      </c>
      <c r="H307" s="173">
        <v>37</v>
      </c>
      <c r="I307" s="173">
        <v>187</v>
      </c>
    </row>
    <row r="308" spans="1:9" x14ac:dyDescent="0.2">
      <c r="A308" s="2" t="s">
        <v>842</v>
      </c>
      <c r="B308" s="2" t="s">
        <v>488</v>
      </c>
      <c r="C308" s="26" t="s">
        <v>1220</v>
      </c>
      <c r="D308" s="110"/>
      <c r="E308" s="110"/>
      <c r="F308" s="110"/>
      <c r="G308" s="110"/>
    </row>
    <row r="309" spans="1:9" x14ac:dyDescent="0.2">
      <c r="A309" s="2" t="s">
        <v>843</v>
      </c>
      <c r="B309" s="2" t="s">
        <v>488</v>
      </c>
      <c r="C309" s="26" t="s">
        <v>1220</v>
      </c>
      <c r="D309" s="110"/>
      <c r="E309" s="110"/>
      <c r="F309" s="110"/>
      <c r="G309" s="110"/>
    </row>
    <row r="310" spans="1:9" x14ac:dyDescent="0.2">
      <c r="A310" s="2" t="s">
        <v>844</v>
      </c>
      <c r="B310" s="2" t="s">
        <v>137</v>
      </c>
      <c r="C310" s="110" t="s">
        <v>137</v>
      </c>
      <c r="D310" s="110" t="s">
        <v>376</v>
      </c>
      <c r="E310" s="172" t="str">
        <f t="shared" ref="E310:E316" si="14">IF(G310="Lower",(IF(D310="Rural-80","Predominantly Rural",IF(D310="Rural-50","Predominantly Rural",IF(D310="SR","SR","U")))),(IF(D310="Rural-80","Predominantly Rural",IF(D310="Rural-50","Predominantly Rural",IF(D310="Significant Rural","Significant Rural","Urban")))))</f>
        <v>Urban</v>
      </c>
      <c r="F310" s="110" t="s">
        <v>371</v>
      </c>
      <c r="G310" s="110" t="s">
        <v>418</v>
      </c>
      <c r="H310" s="173">
        <v>149</v>
      </c>
      <c r="I310" s="173">
        <v>274</v>
      </c>
    </row>
    <row r="311" spans="1:9" x14ac:dyDescent="0.2">
      <c r="A311" s="2" t="s">
        <v>845</v>
      </c>
      <c r="B311" s="2" t="s">
        <v>137</v>
      </c>
      <c r="C311" s="110" t="s">
        <v>137</v>
      </c>
      <c r="D311" s="110" t="s">
        <v>376</v>
      </c>
      <c r="E311" s="172" t="str">
        <f t="shared" si="14"/>
        <v>Urban</v>
      </c>
      <c r="F311" s="110" t="s">
        <v>371</v>
      </c>
      <c r="G311" s="110" t="s">
        <v>418</v>
      </c>
      <c r="H311" s="173">
        <v>149</v>
      </c>
      <c r="I311" s="173">
        <v>274</v>
      </c>
    </row>
    <row r="312" spans="1:9" x14ac:dyDescent="0.2">
      <c r="A312" s="2" t="s">
        <v>846</v>
      </c>
      <c r="B312" s="2" t="s">
        <v>348</v>
      </c>
      <c r="C312" s="110" t="s">
        <v>7</v>
      </c>
      <c r="D312" s="110" t="s">
        <v>445</v>
      </c>
      <c r="E312" s="172" t="str">
        <f t="shared" si="14"/>
        <v>Predominantly Rural</v>
      </c>
      <c r="F312" s="110" t="s">
        <v>372</v>
      </c>
      <c r="G312" s="110" t="s">
        <v>419</v>
      </c>
      <c r="H312" s="173">
        <v>137</v>
      </c>
      <c r="I312" s="173">
        <v>229</v>
      </c>
    </row>
    <row r="313" spans="1:9" x14ac:dyDescent="0.2">
      <c r="A313" s="2" t="s">
        <v>847</v>
      </c>
      <c r="B313" s="2" t="s">
        <v>287</v>
      </c>
      <c r="C313" s="110" t="s">
        <v>21</v>
      </c>
      <c r="D313" s="110" t="s">
        <v>445</v>
      </c>
      <c r="E313" s="172" t="str">
        <f t="shared" si="14"/>
        <v>Predominantly Rural</v>
      </c>
      <c r="F313" s="110" t="s">
        <v>372</v>
      </c>
      <c r="G313" s="110" t="s">
        <v>419</v>
      </c>
      <c r="H313" s="173">
        <v>130</v>
      </c>
      <c r="I313" s="173">
        <v>265</v>
      </c>
    </row>
    <row r="314" spans="1:9" x14ac:dyDescent="0.2">
      <c r="A314" s="2" t="s">
        <v>848</v>
      </c>
      <c r="B314" s="2" t="s">
        <v>344</v>
      </c>
      <c r="C314" s="110" t="s">
        <v>158</v>
      </c>
      <c r="D314" s="110" t="s">
        <v>445</v>
      </c>
      <c r="E314" s="172" t="str">
        <f t="shared" si="14"/>
        <v>Predominantly Rural</v>
      </c>
      <c r="F314" s="110" t="s">
        <v>372</v>
      </c>
      <c r="G314" s="110" t="s">
        <v>419</v>
      </c>
      <c r="H314" s="173">
        <v>127</v>
      </c>
      <c r="I314" s="173">
        <v>311</v>
      </c>
    </row>
    <row r="315" spans="1:9" x14ac:dyDescent="0.2">
      <c r="A315" s="2" t="s">
        <v>849</v>
      </c>
      <c r="B315" s="2" t="s">
        <v>41</v>
      </c>
      <c r="C315" s="110" t="s">
        <v>41</v>
      </c>
      <c r="D315" s="110" t="s">
        <v>374</v>
      </c>
      <c r="E315" s="172" t="str">
        <f t="shared" si="14"/>
        <v>Urban</v>
      </c>
      <c r="F315" s="110" t="s">
        <v>379</v>
      </c>
      <c r="G315" s="110" t="s">
        <v>418</v>
      </c>
      <c r="H315" s="173">
        <v>9</v>
      </c>
      <c r="I315" s="173">
        <v>1</v>
      </c>
    </row>
    <row r="316" spans="1:9" x14ac:dyDescent="0.2">
      <c r="A316" s="2" t="s">
        <v>850</v>
      </c>
      <c r="B316" s="2" t="s">
        <v>41</v>
      </c>
      <c r="C316" s="110" t="s">
        <v>41</v>
      </c>
      <c r="D316" s="110" t="s">
        <v>374</v>
      </c>
      <c r="E316" s="172" t="str">
        <f t="shared" si="14"/>
        <v>Urban</v>
      </c>
      <c r="F316" s="110" t="s">
        <v>379</v>
      </c>
      <c r="G316" s="110" t="s">
        <v>418</v>
      </c>
      <c r="H316" s="173">
        <v>9</v>
      </c>
      <c r="I316" s="173">
        <v>1</v>
      </c>
    </row>
    <row r="317" spans="1:9" x14ac:dyDescent="0.2">
      <c r="A317" s="2" t="s">
        <v>851</v>
      </c>
      <c r="B317" s="2" t="s">
        <v>512</v>
      </c>
      <c r="C317" s="26" t="s">
        <v>1220</v>
      </c>
      <c r="D317" s="110"/>
      <c r="E317" s="110"/>
      <c r="F317" s="110"/>
      <c r="G317" s="110"/>
    </row>
    <row r="318" spans="1:9" x14ac:dyDescent="0.2">
      <c r="A318" s="2" t="s">
        <v>852</v>
      </c>
      <c r="B318" s="2" t="s">
        <v>512</v>
      </c>
      <c r="C318" s="26" t="s">
        <v>1220</v>
      </c>
      <c r="D318" s="110"/>
      <c r="E318" s="110"/>
      <c r="F318" s="110"/>
      <c r="G318" s="110"/>
    </row>
    <row r="319" spans="1:9" x14ac:dyDescent="0.2">
      <c r="A319" s="2" t="s">
        <v>853</v>
      </c>
      <c r="B319" s="2" t="s">
        <v>145</v>
      </c>
      <c r="C319" s="110" t="s">
        <v>383</v>
      </c>
      <c r="D319" s="110" t="s">
        <v>375</v>
      </c>
      <c r="E319" s="172" t="str">
        <f>IF(G319="Lower",(IF(D319="Rural-80","Predominantly Rural",IF(D319="Rural-50","Predominantly Rural",IF(D319="SR","SR","U")))),(IF(D319="Rural-80","Predominantly Rural",IF(D319="Rural-50","Predominantly Rural",IF(D319="Significant Rural","Significant Rural","Urban")))))</f>
        <v>Urban</v>
      </c>
      <c r="F319" s="110" t="s">
        <v>379</v>
      </c>
      <c r="G319" s="110" t="s">
        <v>418</v>
      </c>
      <c r="H319" s="173">
        <v>111</v>
      </c>
      <c r="I319" s="173">
        <v>223</v>
      </c>
    </row>
    <row r="320" spans="1:9" x14ac:dyDescent="0.2">
      <c r="A320" s="2" t="s">
        <v>854</v>
      </c>
      <c r="B320" s="2" t="s">
        <v>145</v>
      </c>
      <c r="C320" s="110" t="s">
        <v>383</v>
      </c>
      <c r="D320" s="110" t="s">
        <v>375</v>
      </c>
      <c r="E320" s="172" t="str">
        <f>IF(G320="Lower",(IF(D320="Rural-80","Predominantly Rural",IF(D320="Rural-50","Predominantly Rural",IF(D320="SR","SR","U")))),(IF(D320="Rural-80","Predominantly Rural",IF(D320="Rural-50","Predominantly Rural",IF(D320="Significant Rural","Significant Rural","Urban")))))</f>
        <v>Urban</v>
      </c>
      <c r="F320" s="110" t="s">
        <v>379</v>
      </c>
      <c r="G320" s="110" t="s">
        <v>418</v>
      </c>
      <c r="H320" s="173">
        <v>111</v>
      </c>
      <c r="I320" s="173">
        <v>223</v>
      </c>
    </row>
    <row r="321" spans="1:9" x14ac:dyDescent="0.2">
      <c r="A321" s="2" t="s">
        <v>855</v>
      </c>
      <c r="B321" s="2" t="s">
        <v>331</v>
      </c>
      <c r="C321" s="110" t="s">
        <v>157</v>
      </c>
      <c r="D321" s="110" t="s">
        <v>447</v>
      </c>
      <c r="E321" s="172" t="str">
        <f>IF(G321="Lower",(IF(D321="Rural-80","Predominantly Rural",IF(D321="Rural-50","Predominantly Rural",IF(D321="SR","SR","U")))),(IF(D321="Rural-80","Predominantly Rural",IF(D321="Rural-50","Predominantly Rural",IF(D321="Significant Rural","Significant Rural","Urban")))))</f>
        <v>U</v>
      </c>
      <c r="F321" s="110" t="s">
        <v>372</v>
      </c>
      <c r="G321" s="110" t="s">
        <v>419</v>
      </c>
      <c r="H321" s="173">
        <v>161</v>
      </c>
      <c r="I321" s="173">
        <v>320</v>
      </c>
    </row>
    <row r="322" spans="1:9" x14ac:dyDescent="0.2">
      <c r="A322" s="2" t="s">
        <v>856</v>
      </c>
      <c r="B322" s="2" t="s">
        <v>492</v>
      </c>
      <c r="C322" s="26" t="s">
        <v>1220</v>
      </c>
      <c r="D322" s="110"/>
      <c r="E322" s="110"/>
      <c r="F322" s="110"/>
      <c r="G322" s="110"/>
    </row>
    <row r="323" spans="1:9" x14ac:dyDescent="0.2">
      <c r="A323" s="2" t="s">
        <v>857</v>
      </c>
      <c r="B323" s="2" t="s">
        <v>492</v>
      </c>
      <c r="C323" s="26" t="s">
        <v>1220</v>
      </c>
      <c r="D323" s="110"/>
      <c r="E323" s="110"/>
      <c r="F323" s="110"/>
      <c r="G323" s="110"/>
    </row>
    <row r="324" spans="1:9" x14ac:dyDescent="0.2">
      <c r="A324" s="2" t="s">
        <v>858</v>
      </c>
      <c r="B324" s="2" t="s">
        <v>513</v>
      </c>
      <c r="C324" s="26" t="s">
        <v>1220</v>
      </c>
      <c r="D324" s="110"/>
      <c r="E324" s="110"/>
      <c r="F324" s="110"/>
      <c r="G324" s="110"/>
    </row>
    <row r="325" spans="1:9" x14ac:dyDescent="0.2">
      <c r="A325" s="2" t="s">
        <v>859</v>
      </c>
      <c r="B325" s="2" t="s">
        <v>513</v>
      </c>
      <c r="C325" s="26" t="s">
        <v>1220</v>
      </c>
      <c r="D325" s="110"/>
      <c r="E325" s="110"/>
      <c r="F325" s="110"/>
      <c r="G325" s="110"/>
    </row>
    <row r="326" spans="1:9" x14ac:dyDescent="0.2">
      <c r="A326" s="2" t="s">
        <v>860</v>
      </c>
      <c r="B326" s="2" t="s">
        <v>483</v>
      </c>
      <c r="C326" s="26" t="s">
        <v>1220</v>
      </c>
      <c r="D326" s="110"/>
      <c r="E326" s="110"/>
      <c r="F326" s="110"/>
      <c r="G326" s="110"/>
    </row>
    <row r="327" spans="1:9" x14ac:dyDescent="0.2">
      <c r="A327" s="2" t="s">
        <v>861</v>
      </c>
      <c r="B327" s="2" t="s">
        <v>483</v>
      </c>
      <c r="C327" s="26" t="s">
        <v>1220</v>
      </c>
      <c r="D327" s="110"/>
      <c r="E327" s="110"/>
      <c r="F327" s="110"/>
      <c r="G327" s="110"/>
    </row>
    <row r="328" spans="1:9" x14ac:dyDescent="0.2">
      <c r="A328" s="2" t="s">
        <v>862</v>
      </c>
      <c r="B328" s="2" t="s">
        <v>307</v>
      </c>
      <c r="C328" s="110" t="s">
        <v>155</v>
      </c>
      <c r="D328" s="110" t="s">
        <v>447</v>
      </c>
      <c r="E328" s="172" t="str">
        <f t="shared" ref="E328:E334" si="15">IF(G328="Lower",(IF(D328="Rural-80","Predominantly Rural",IF(D328="Rural-50","Predominantly Rural",IF(D328="SR","SR","U")))),(IF(D328="Rural-80","Predominantly Rural",IF(D328="Rural-50","Predominantly Rural",IF(D328="Significant Rural","Significant Rural","Urban")))))</f>
        <v>U</v>
      </c>
      <c r="F328" s="110" t="s">
        <v>372</v>
      </c>
      <c r="G328" s="110" t="s">
        <v>419</v>
      </c>
      <c r="H328" s="173">
        <v>94</v>
      </c>
      <c r="I328" s="173">
        <v>195</v>
      </c>
    </row>
    <row r="329" spans="1:9" x14ac:dyDescent="0.2">
      <c r="A329" s="2" t="s">
        <v>863</v>
      </c>
      <c r="B329" s="2" t="s">
        <v>229</v>
      </c>
      <c r="C329" s="110" t="s">
        <v>88</v>
      </c>
      <c r="D329" s="110" t="s">
        <v>446</v>
      </c>
      <c r="E329" s="172" t="str">
        <f t="shared" si="15"/>
        <v>Predominantly Rural</v>
      </c>
      <c r="F329" s="110" t="s">
        <v>372</v>
      </c>
      <c r="G329" s="110" t="s">
        <v>419</v>
      </c>
      <c r="H329" s="173">
        <v>82</v>
      </c>
      <c r="I329" s="173">
        <v>100</v>
      </c>
    </row>
    <row r="330" spans="1:9" x14ac:dyDescent="0.2">
      <c r="A330" s="2" t="s">
        <v>864</v>
      </c>
      <c r="B330" s="2" t="s">
        <v>45</v>
      </c>
      <c r="C330" s="110" t="s">
        <v>45</v>
      </c>
      <c r="D330" s="110" t="s">
        <v>376</v>
      </c>
      <c r="E330" s="172" t="str">
        <f t="shared" si="15"/>
        <v>Urban</v>
      </c>
      <c r="F330" s="110" t="s">
        <v>373</v>
      </c>
      <c r="G330" s="110" t="s">
        <v>418</v>
      </c>
      <c r="H330" s="173">
        <v>55</v>
      </c>
      <c r="I330" s="173">
        <v>66</v>
      </c>
    </row>
    <row r="331" spans="1:9" x14ac:dyDescent="0.2">
      <c r="A331" s="2" t="s">
        <v>865</v>
      </c>
      <c r="B331" s="2" t="s">
        <v>45</v>
      </c>
      <c r="C331" s="110" t="s">
        <v>45</v>
      </c>
      <c r="D331" s="110" t="s">
        <v>376</v>
      </c>
      <c r="E331" s="172" t="str">
        <f t="shared" si="15"/>
        <v>Urban</v>
      </c>
      <c r="F331" s="110" t="s">
        <v>373</v>
      </c>
      <c r="G331" s="110" t="s">
        <v>418</v>
      </c>
      <c r="H331" s="173">
        <v>55</v>
      </c>
      <c r="I331" s="173">
        <v>66</v>
      </c>
    </row>
    <row r="332" spans="1:9" x14ac:dyDescent="0.2">
      <c r="A332" s="2" t="s">
        <v>866</v>
      </c>
      <c r="B332" s="2" t="s">
        <v>234</v>
      </c>
      <c r="C332" s="110" t="s">
        <v>92</v>
      </c>
      <c r="D332" s="110" t="s">
        <v>374</v>
      </c>
      <c r="E332" s="172" t="str">
        <f t="shared" si="15"/>
        <v>U</v>
      </c>
      <c r="F332" s="110" t="s">
        <v>372</v>
      </c>
      <c r="G332" s="110" t="s">
        <v>419</v>
      </c>
      <c r="H332" s="173">
        <v>75</v>
      </c>
      <c r="I332" s="173">
        <v>85</v>
      </c>
    </row>
    <row r="333" spans="1:9" x14ac:dyDescent="0.2">
      <c r="A333" s="2" t="s">
        <v>867</v>
      </c>
      <c r="B333" s="2" t="s">
        <v>118</v>
      </c>
      <c r="C333" s="110" t="s">
        <v>118</v>
      </c>
      <c r="D333" s="110" t="s">
        <v>376</v>
      </c>
      <c r="E333" s="172" t="str">
        <f t="shared" si="15"/>
        <v>Urban</v>
      </c>
      <c r="F333" s="110" t="s">
        <v>371</v>
      </c>
      <c r="G333" s="110" t="s">
        <v>418</v>
      </c>
      <c r="H333" s="173">
        <v>116</v>
      </c>
      <c r="I333" s="173">
        <v>39</v>
      </c>
    </row>
    <row r="334" spans="1:9" x14ac:dyDescent="0.2">
      <c r="A334" s="2" t="s">
        <v>868</v>
      </c>
      <c r="B334" s="2" t="s">
        <v>118</v>
      </c>
      <c r="C334" s="110" t="s">
        <v>118</v>
      </c>
      <c r="D334" s="110" t="s">
        <v>376</v>
      </c>
      <c r="E334" s="172" t="str">
        <f t="shared" si="15"/>
        <v>Urban</v>
      </c>
      <c r="F334" s="110" t="s">
        <v>371</v>
      </c>
      <c r="G334" s="110" t="s">
        <v>418</v>
      </c>
      <c r="H334" s="173">
        <v>116</v>
      </c>
      <c r="I334" s="173">
        <v>39</v>
      </c>
    </row>
    <row r="335" spans="1:9" x14ac:dyDescent="0.2">
      <c r="A335" s="2" t="s">
        <v>869</v>
      </c>
      <c r="B335" s="2" t="s">
        <v>493</v>
      </c>
      <c r="C335" s="26" t="s">
        <v>1220</v>
      </c>
      <c r="D335" s="110"/>
      <c r="E335" s="110"/>
      <c r="F335" s="110"/>
      <c r="G335" s="110"/>
    </row>
    <row r="336" spans="1:9" x14ac:dyDescent="0.2">
      <c r="A336" s="2" t="s">
        <v>870</v>
      </c>
      <c r="B336" s="2" t="s">
        <v>493</v>
      </c>
      <c r="C336" s="26" t="s">
        <v>1220</v>
      </c>
      <c r="D336" s="110"/>
      <c r="E336" s="110"/>
      <c r="F336" s="110"/>
      <c r="G336" s="110"/>
    </row>
    <row r="337" spans="1:9" x14ac:dyDescent="0.2">
      <c r="A337" s="2" t="s">
        <v>871</v>
      </c>
      <c r="B337" s="2" t="s">
        <v>20</v>
      </c>
      <c r="C337" s="110" t="s">
        <v>402</v>
      </c>
      <c r="D337" s="174">
        <v>0</v>
      </c>
      <c r="E337" s="174" t="s">
        <v>426</v>
      </c>
      <c r="F337" s="110" t="s">
        <v>386</v>
      </c>
      <c r="G337" s="110" t="s">
        <v>418</v>
      </c>
      <c r="H337" s="173">
        <v>45</v>
      </c>
      <c r="I337" s="173"/>
    </row>
    <row r="338" spans="1:9" x14ac:dyDescent="0.2">
      <c r="A338" s="2" t="s">
        <v>872</v>
      </c>
      <c r="B338" s="2" t="s">
        <v>514</v>
      </c>
      <c r="C338" s="26" t="s">
        <v>1220</v>
      </c>
      <c r="D338" s="110"/>
      <c r="E338" s="110"/>
      <c r="F338" s="110"/>
      <c r="G338" s="110"/>
    </row>
    <row r="339" spans="1:9" x14ac:dyDescent="0.2">
      <c r="A339" s="2" t="s">
        <v>873</v>
      </c>
      <c r="B339" s="2" t="s">
        <v>514</v>
      </c>
      <c r="C339" s="26" t="s">
        <v>1220</v>
      </c>
      <c r="D339" s="110"/>
      <c r="E339" s="110"/>
      <c r="F339" s="110"/>
      <c r="G339" s="110"/>
    </row>
    <row r="340" spans="1:9" x14ac:dyDescent="0.2">
      <c r="A340" s="2" t="s">
        <v>874</v>
      </c>
      <c r="B340" s="2" t="s">
        <v>349</v>
      </c>
      <c r="C340" s="110" t="s">
        <v>7</v>
      </c>
      <c r="D340" s="110" t="s">
        <v>446</v>
      </c>
      <c r="E340" s="172" t="str">
        <f>IF(G340="Lower",(IF(D340="Rural-80","Predominantly Rural",IF(D340="Rural-50","Predominantly Rural",IF(D340="SR","SR","U")))),(IF(D340="Rural-80","Predominantly Rural",IF(D340="Rural-50","Predominantly Rural",IF(D340="Significant Rural","Significant Rural","Urban")))))</f>
        <v>Predominantly Rural</v>
      </c>
      <c r="F340" s="110" t="s">
        <v>372</v>
      </c>
      <c r="G340" s="110" t="s">
        <v>419</v>
      </c>
      <c r="H340" s="173">
        <v>12</v>
      </c>
      <c r="I340" s="173">
        <v>149</v>
      </c>
    </row>
    <row r="341" spans="1:9" x14ac:dyDescent="0.2">
      <c r="A341" s="2" t="s">
        <v>875</v>
      </c>
      <c r="B341" s="2" t="s">
        <v>356</v>
      </c>
      <c r="C341" s="110" t="s">
        <v>8</v>
      </c>
      <c r="D341" s="110" t="s">
        <v>445</v>
      </c>
      <c r="E341" s="172" t="str">
        <f>IF(G341="Lower",(IF(D341="Rural-80","Predominantly Rural",IF(D341="Rural-50","Predominantly Rural",IF(D341="SR","SR","U")))),(IF(D341="Rural-80","Predominantly Rural",IF(D341="Rural-50","Predominantly Rural",IF(D341="Significant Rural","Significant Rural","Urban")))))</f>
        <v>Predominantly Rural</v>
      </c>
      <c r="F341" s="110" t="s">
        <v>372</v>
      </c>
      <c r="G341" s="110" t="s">
        <v>419</v>
      </c>
      <c r="H341" s="173">
        <v>34</v>
      </c>
      <c r="I341" s="173">
        <v>224</v>
      </c>
    </row>
    <row r="342" spans="1:9" x14ac:dyDescent="0.2">
      <c r="A342" s="2" t="s">
        <v>876</v>
      </c>
      <c r="B342" s="2" t="s">
        <v>526</v>
      </c>
      <c r="C342" s="26" t="s">
        <v>1220</v>
      </c>
      <c r="D342" s="110"/>
      <c r="E342" s="110"/>
      <c r="F342" s="110"/>
      <c r="G342" s="110"/>
    </row>
    <row r="343" spans="1:9" x14ac:dyDescent="0.2">
      <c r="A343" s="2" t="s">
        <v>877</v>
      </c>
      <c r="B343" s="2" t="s">
        <v>201</v>
      </c>
      <c r="C343" s="110" t="s">
        <v>85</v>
      </c>
      <c r="D343" s="110" t="s">
        <v>446</v>
      </c>
      <c r="E343" s="172" t="str">
        <f>IF(G343="Lower",(IF(D343="Rural-80","Predominantly Rural",IF(D343="Rural-50","Predominantly Rural",IF(D343="SR","SR","U")))),(IF(D343="Rural-80","Predominantly Rural",IF(D343="Rural-50","Predominantly Rural",IF(D343="Significant Rural","Significant Rural","Urban")))))</f>
        <v>Predominantly Rural</v>
      </c>
      <c r="F343" s="110" t="s">
        <v>372</v>
      </c>
      <c r="G343" s="110" t="s">
        <v>419</v>
      </c>
      <c r="H343" s="173">
        <v>88</v>
      </c>
      <c r="I343" s="173">
        <v>80</v>
      </c>
    </row>
    <row r="344" spans="1:9" x14ac:dyDescent="0.2">
      <c r="A344" s="2" t="s">
        <v>878</v>
      </c>
      <c r="B344" s="2" t="s">
        <v>71</v>
      </c>
      <c r="C344" s="110" t="s">
        <v>71</v>
      </c>
      <c r="D344" s="110" t="s">
        <v>375</v>
      </c>
      <c r="E344" s="172" t="str">
        <f>IF(G344="Lower",(IF(D344="Rural-80","Predominantly Rural",IF(D344="Rural-50","Predominantly Rural",IF(D344="SR","SR","U")))),(IF(D344="Rural-80","Predominantly Rural",IF(D344="Rural-50","Predominantly Rural",IF(D344="Significant Rural","Significant Rural","Urban")))))</f>
        <v>Urban</v>
      </c>
      <c r="F344" s="110" t="s">
        <v>379</v>
      </c>
      <c r="G344" s="110" t="s">
        <v>418</v>
      </c>
      <c r="H344" s="173">
        <v>5</v>
      </c>
      <c r="I344" s="173">
        <v>13</v>
      </c>
    </row>
    <row r="345" spans="1:9" x14ac:dyDescent="0.2">
      <c r="A345" s="2" t="s">
        <v>879</v>
      </c>
      <c r="B345" s="2" t="s">
        <v>71</v>
      </c>
      <c r="C345" s="110" t="s">
        <v>71</v>
      </c>
      <c r="D345" s="110" t="s">
        <v>375</v>
      </c>
      <c r="E345" s="172" t="str">
        <f>IF(G345="Lower",(IF(D345="Rural-80","Predominantly Rural",IF(D345="Rural-50","Predominantly Rural",IF(D345="SR","SR","U")))),(IF(D345="Rural-80","Predominantly Rural",IF(D345="Rural-50","Predominantly Rural",IF(D345="Significant Rural","Significant Rural","Urban")))))</f>
        <v>Urban</v>
      </c>
      <c r="F345" s="110" t="s">
        <v>379</v>
      </c>
      <c r="G345" s="110" t="s">
        <v>418</v>
      </c>
      <c r="H345" s="173">
        <v>5</v>
      </c>
      <c r="I345" s="173">
        <v>13</v>
      </c>
    </row>
    <row r="346" spans="1:9" x14ac:dyDescent="0.2">
      <c r="A346" s="2" t="s">
        <v>880</v>
      </c>
      <c r="B346" s="2" t="s">
        <v>271</v>
      </c>
      <c r="C346" s="110" t="s">
        <v>108</v>
      </c>
      <c r="D346" s="110" t="s">
        <v>447</v>
      </c>
      <c r="E346" s="172" t="str">
        <f>IF(G346="Lower",(IF(D346="Rural-80","Predominantly Rural",IF(D346="Rural-50","Predominantly Rural",IF(D346="SR","SR","U")))),(IF(D346="Rural-80","Predominantly Rural",IF(D346="Rural-50","Predominantly Rural",IF(D346="Significant Rural","Significant Rural","Urban")))))</f>
        <v>U</v>
      </c>
      <c r="F346" s="110" t="s">
        <v>372</v>
      </c>
      <c r="G346" s="110" t="s">
        <v>419</v>
      </c>
      <c r="H346" s="173">
        <v>171</v>
      </c>
      <c r="I346" s="173">
        <v>233</v>
      </c>
    </row>
    <row r="347" spans="1:9" x14ac:dyDescent="0.2">
      <c r="A347" s="2" t="s">
        <v>881</v>
      </c>
      <c r="B347" s="2" t="s">
        <v>213</v>
      </c>
      <c r="C347" s="110" t="s">
        <v>16</v>
      </c>
      <c r="D347" s="110" t="s">
        <v>445</v>
      </c>
      <c r="E347" s="172" t="str">
        <f>IF(G347="Lower",(IF(D347="Rural-80","Predominantly Rural",IF(D347="Rural-50","Predominantly Rural",IF(D347="SR","SR","U")))),(IF(D347="Rural-80","Predominantly Rural",IF(D347="Rural-50","Predominantly Rural",IF(D347="Significant Rural","Significant Rural","Urban")))))</f>
        <v>Predominantly Rural</v>
      </c>
      <c r="F347" s="110" t="s">
        <v>372</v>
      </c>
      <c r="G347" s="110" t="s">
        <v>419</v>
      </c>
      <c r="H347" s="173">
        <v>52</v>
      </c>
      <c r="I347" s="173">
        <v>186</v>
      </c>
    </row>
    <row r="348" spans="1:9" x14ac:dyDescent="0.2">
      <c r="A348" s="2" t="s">
        <v>882</v>
      </c>
      <c r="B348" s="2" t="s">
        <v>515</v>
      </c>
      <c r="C348" s="26" t="s">
        <v>1220</v>
      </c>
      <c r="D348" s="110"/>
      <c r="E348" s="110"/>
      <c r="F348" s="110"/>
      <c r="G348" s="110"/>
    </row>
    <row r="349" spans="1:9" x14ac:dyDescent="0.2">
      <c r="A349" s="2" t="s">
        <v>883</v>
      </c>
      <c r="B349" s="2" t="s">
        <v>515</v>
      </c>
      <c r="C349" s="26" t="s">
        <v>1220</v>
      </c>
      <c r="D349" s="110"/>
      <c r="E349" s="110"/>
      <c r="F349" s="110"/>
      <c r="G349" s="110"/>
    </row>
    <row r="350" spans="1:9" x14ac:dyDescent="0.2">
      <c r="A350" s="2" t="s">
        <v>884</v>
      </c>
      <c r="B350" s="2" t="s">
        <v>14</v>
      </c>
      <c r="C350" s="110" t="s">
        <v>14</v>
      </c>
      <c r="D350" s="110" t="s">
        <v>446</v>
      </c>
      <c r="E350" s="172" t="str">
        <f t="shared" ref="E350:E357" si="16">IF(G350="Lower",(IF(D350="Rural-80","Predominantly Rural",IF(D350="Rural-50","Predominantly Rural",IF(D350="SR","SR","U")))),(IF(D350="Rural-80","Predominantly Rural",IF(D350="Rural-50","Predominantly Rural",IF(D350="Significant Rural","Significant Rural","Urban")))))</f>
        <v>Predominantly Rural</v>
      </c>
      <c r="F350" s="110" t="s">
        <v>379</v>
      </c>
      <c r="G350" s="110" t="s">
        <v>418</v>
      </c>
      <c r="H350" s="173">
        <v>56</v>
      </c>
      <c r="I350" s="173">
        <v>84</v>
      </c>
    </row>
    <row r="351" spans="1:9" x14ac:dyDescent="0.2">
      <c r="A351" s="2" t="s">
        <v>885</v>
      </c>
      <c r="B351" s="2" t="s">
        <v>14</v>
      </c>
      <c r="C351" s="110" t="s">
        <v>14</v>
      </c>
      <c r="D351" s="110" t="s">
        <v>446</v>
      </c>
      <c r="E351" s="172" t="str">
        <f t="shared" si="16"/>
        <v>Predominantly Rural</v>
      </c>
      <c r="F351" s="110" t="s">
        <v>379</v>
      </c>
      <c r="G351" s="110" t="s">
        <v>418</v>
      </c>
      <c r="H351" s="173">
        <v>56</v>
      </c>
      <c r="I351" s="173">
        <v>84</v>
      </c>
    </row>
    <row r="352" spans="1:9" x14ac:dyDescent="0.2">
      <c r="A352" s="2" t="s">
        <v>886</v>
      </c>
      <c r="B352" s="2" t="s">
        <v>281</v>
      </c>
      <c r="C352" s="110" t="s">
        <v>20</v>
      </c>
      <c r="D352" s="110" t="s">
        <v>445</v>
      </c>
      <c r="E352" s="172" t="str">
        <f t="shared" si="16"/>
        <v>Predominantly Rural</v>
      </c>
      <c r="F352" s="110" t="s">
        <v>372</v>
      </c>
      <c r="G352" s="110" t="s">
        <v>419</v>
      </c>
      <c r="H352" s="173">
        <v>28</v>
      </c>
      <c r="I352" s="173">
        <v>167</v>
      </c>
    </row>
    <row r="353" spans="1:9" x14ac:dyDescent="0.2">
      <c r="A353" s="2" t="s">
        <v>887</v>
      </c>
      <c r="B353" s="2" t="s">
        <v>9</v>
      </c>
      <c r="C353" s="110" t="s">
        <v>9</v>
      </c>
      <c r="D353" s="110" t="s">
        <v>446</v>
      </c>
      <c r="E353" s="172" t="str">
        <f t="shared" si="16"/>
        <v>Predominantly Rural</v>
      </c>
      <c r="F353" s="110" t="s">
        <v>379</v>
      </c>
      <c r="G353" s="110" t="s">
        <v>418</v>
      </c>
      <c r="H353" s="173">
        <v>97</v>
      </c>
      <c r="I353" s="173">
        <v>184</v>
      </c>
    </row>
    <row r="354" spans="1:9" x14ac:dyDescent="0.2">
      <c r="A354" s="2" t="s">
        <v>888</v>
      </c>
      <c r="B354" s="2" t="s">
        <v>9</v>
      </c>
      <c r="C354" s="110" t="s">
        <v>9</v>
      </c>
      <c r="D354" s="110" t="s">
        <v>446</v>
      </c>
      <c r="E354" s="172" t="str">
        <f t="shared" si="16"/>
        <v>Predominantly Rural</v>
      </c>
      <c r="F354" s="110" t="s">
        <v>379</v>
      </c>
      <c r="G354" s="110" t="s">
        <v>418</v>
      </c>
      <c r="H354" s="173">
        <v>97</v>
      </c>
      <c r="I354" s="173">
        <v>184</v>
      </c>
    </row>
    <row r="355" spans="1:9" x14ac:dyDescent="0.2">
      <c r="A355" s="2" t="s">
        <v>889</v>
      </c>
      <c r="B355" s="2" t="s">
        <v>46</v>
      </c>
      <c r="C355" s="110" t="s">
        <v>46</v>
      </c>
      <c r="D355" s="110" t="s">
        <v>376</v>
      </c>
      <c r="E355" s="172" t="str">
        <f t="shared" si="16"/>
        <v>Urban</v>
      </c>
      <c r="F355" s="110" t="s">
        <v>373</v>
      </c>
      <c r="G355" s="110" t="s">
        <v>418</v>
      </c>
      <c r="H355" s="173">
        <v>61</v>
      </c>
      <c r="I355" s="173">
        <v>54</v>
      </c>
    </row>
    <row r="356" spans="1:9" x14ac:dyDescent="0.2">
      <c r="A356" s="2" t="s">
        <v>890</v>
      </c>
      <c r="B356" s="2" t="s">
        <v>46</v>
      </c>
      <c r="C356" s="110" t="s">
        <v>46</v>
      </c>
      <c r="D356" s="110" t="s">
        <v>376</v>
      </c>
      <c r="E356" s="172" t="str">
        <f t="shared" si="16"/>
        <v>Urban</v>
      </c>
      <c r="F356" s="110" t="s">
        <v>373</v>
      </c>
      <c r="G356" s="110" t="s">
        <v>418</v>
      </c>
      <c r="H356" s="173">
        <v>61</v>
      </c>
      <c r="I356" s="173">
        <v>54</v>
      </c>
    </row>
    <row r="357" spans="1:9" x14ac:dyDescent="0.2">
      <c r="A357" s="2" t="s">
        <v>891</v>
      </c>
      <c r="B357" s="2" t="s">
        <v>239</v>
      </c>
      <c r="C357" s="110" t="s">
        <v>93</v>
      </c>
      <c r="D357" s="110" t="s">
        <v>446</v>
      </c>
      <c r="E357" s="172" t="str">
        <f t="shared" si="16"/>
        <v>Predominantly Rural</v>
      </c>
      <c r="F357" s="110" t="s">
        <v>372</v>
      </c>
      <c r="G357" s="110" t="s">
        <v>419</v>
      </c>
      <c r="H357" s="173">
        <v>146</v>
      </c>
      <c r="I357" s="173">
        <v>161</v>
      </c>
    </row>
    <row r="358" spans="1:9" x14ac:dyDescent="0.2">
      <c r="A358" s="2" t="s">
        <v>892</v>
      </c>
      <c r="B358" s="2" t="s">
        <v>527</v>
      </c>
      <c r="C358" s="26" t="s">
        <v>1220</v>
      </c>
      <c r="D358" s="110"/>
      <c r="E358" s="110"/>
      <c r="F358" s="110"/>
      <c r="G358" s="110"/>
    </row>
    <row r="359" spans="1:9" x14ac:dyDescent="0.2">
      <c r="A359" s="2" t="s">
        <v>893</v>
      </c>
      <c r="B359" s="2" t="s">
        <v>208</v>
      </c>
      <c r="C359" s="110" t="s">
        <v>86</v>
      </c>
      <c r="D359" s="110" t="s">
        <v>446</v>
      </c>
      <c r="E359" s="172" t="str">
        <f>IF(G359="Lower",(IF(D359="Rural-80","Predominantly Rural",IF(D359="Rural-50","Predominantly Rural",IF(D359="SR","SR","U")))),(IF(D359="Rural-80","Predominantly Rural",IF(D359="Rural-50","Predominantly Rural",IF(D359="Significant Rural","Significant Rural","Urban")))))</f>
        <v>Predominantly Rural</v>
      </c>
      <c r="F359" s="110" t="s">
        <v>372</v>
      </c>
      <c r="G359" s="110" t="s">
        <v>419</v>
      </c>
      <c r="H359" s="173">
        <v>134</v>
      </c>
      <c r="I359" s="173">
        <v>140</v>
      </c>
    </row>
    <row r="360" spans="1:9" x14ac:dyDescent="0.2">
      <c r="A360" s="2" t="s">
        <v>894</v>
      </c>
      <c r="B360" s="2" t="s">
        <v>15</v>
      </c>
      <c r="C360" s="110" t="s">
        <v>403</v>
      </c>
      <c r="D360" s="174">
        <v>0</v>
      </c>
      <c r="E360" s="174" t="s">
        <v>426</v>
      </c>
      <c r="F360" s="110" t="s">
        <v>386</v>
      </c>
      <c r="G360" s="110" t="s">
        <v>418</v>
      </c>
      <c r="H360" s="173">
        <v>74</v>
      </c>
      <c r="I360" s="173"/>
    </row>
    <row r="361" spans="1:9" x14ac:dyDescent="0.2">
      <c r="A361" s="2" t="s">
        <v>895</v>
      </c>
      <c r="B361" s="2" t="s">
        <v>221</v>
      </c>
      <c r="C361" s="110" t="s">
        <v>87</v>
      </c>
      <c r="D361" s="110" t="s">
        <v>375</v>
      </c>
      <c r="E361" s="172" t="str">
        <f>IF(G361="Lower",(IF(D361="Rural-80","Predominantly Rural",IF(D361="Rural-50","Predominantly Rural",IF(D361="SR","SR","U")))),(IF(D361="Rural-80","Predominantly Rural",IF(D361="Rural-50","Predominantly Rural",IF(D361="Significant Rural","Significant Rural","Urban")))))</f>
        <v>U</v>
      </c>
      <c r="F361" s="110" t="s">
        <v>372</v>
      </c>
      <c r="G361" s="110" t="s">
        <v>419</v>
      </c>
      <c r="H361" s="173">
        <v>60</v>
      </c>
      <c r="I361" s="173">
        <v>142</v>
      </c>
    </row>
    <row r="362" spans="1:9" x14ac:dyDescent="0.2">
      <c r="A362" s="2" t="s">
        <v>896</v>
      </c>
      <c r="B362" s="2" t="s">
        <v>87</v>
      </c>
      <c r="C362" s="110" t="s">
        <v>404</v>
      </c>
      <c r="D362" s="174">
        <v>0</v>
      </c>
      <c r="E362" s="174" t="s">
        <v>447</v>
      </c>
      <c r="F362" s="110" t="s">
        <v>386</v>
      </c>
      <c r="G362" s="110" t="s">
        <v>418</v>
      </c>
      <c r="H362" s="173">
        <v>92</v>
      </c>
      <c r="I362" s="173"/>
    </row>
    <row r="363" spans="1:9" x14ac:dyDescent="0.2">
      <c r="A363" s="2" t="s">
        <v>897</v>
      </c>
      <c r="B363" s="2" t="s">
        <v>536</v>
      </c>
      <c r="C363" s="26" t="s">
        <v>1220</v>
      </c>
      <c r="D363" s="110"/>
      <c r="E363" s="110"/>
      <c r="F363" s="110"/>
      <c r="G363" s="110"/>
    </row>
    <row r="364" spans="1:9" x14ac:dyDescent="0.2">
      <c r="A364" s="2" t="s">
        <v>898</v>
      </c>
      <c r="B364" s="2" t="s">
        <v>1</v>
      </c>
      <c r="C364" s="110" t="s">
        <v>405</v>
      </c>
      <c r="D364" s="110" t="s">
        <v>446</v>
      </c>
      <c r="E364" s="172" t="str">
        <f>IF(G364="Lower",(IF(D364="Rural-80","Predominantly Rural",IF(D364="Rural-50","Predominantly Rural",IF(D364="SR","SR","U")))),(IF(D364="Rural-80","Predominantly Rural",IF(D364="Rural-50","Predominantly Rural",IF(D364="Significant Rural","Significant Rural","Urban")))))</f>
        <v>Predominantly Rural</v>
      </c>
      <c r="F364" s="110" t="s">
        <v>379</v>
      </c>
      <c r="G364" s="110" t="s">
        <v>418</v>
      </c>
      <c r="H364" s="173">
        <v>21</v>
      </c>
      <c r="I364" s="173">
        <v>119</v>
      </c>
    </row>
    <row r="365" spans="1:9" x14ac:dyDescent="0.2">
      <c r="A365" s="2" t="s">
        <v>899</v>
      </c>
      <c r="B365" s="2" t="s">
        <v>1</v>
      </c>
      <c r="C365" s="110" t="s">
        <v>405</v>
      </c>
      <c r="D365" s="110" t="s">
        <v>446</v>
      </c>
      <c r="E365" s="172" t="str">
        <f>IF(G365="Lower",(IF(D365="Rural-80","Predominantly Rural",IF(D365="Rural-50","Predominantly Rural",IF(D365="SR","SR","U")))),(IF(D365="Rural-80","Predominantly Rural",IF(D365="Rural-50","Predominantly Rural",IF(D365="Significant Rural","Significant Rural","Urban")))))</f>
        <v>Predominantly Rural</v>
      </c>
      <c r="F365" s="110" t="s">
        <v>379</v>
      </c>
      <c r="G365" s="110" t="s">
        <v>418</v>
      </c>
      <c r="H365" s="173">
        <v>21</v>
      </c>
      <c r="I365" s="173">
        <v>119</v>
      </c>
    </row>
    <row r="366" spans="1:9" x14ac:dyDescent="0.2">
      <c r="A366" s="2" t="s">
        <v>900</v>
      </c>
      <c r="B366" s="2" t="s">
        <v>282</v>
      </c>
      <c r="C366" s="110" t="s">
        <v>20</v>
      </c>
      <c r="D366" s="110" t="s">
        <v>375</v>
      </c>
      <c r="E366" s="172" t="str">
        <f>IF(G366="Lower",(IF(D366="Rural-80","Predominantly Rural",IF(D366="Rural-50","Predominantly Rural",IF(D366="SR","SR","U")))),(IF(D366="Rural-80","Predominantly Rural",IF(D366="Rural-50","Predominantly Rural",IF(D366="Significant Rural","Significant Rural","Urban")))))</f>
        <v>U</v>
      </c>
      <c r="F366" s="110" t="s">
        <v>372</v>
      </c>
      <c r="G366" s="110" t="s">
        <v>419</v>
      </c>
      <c r="H366" s="173">
        <v>66</v>
      </c>
      <c r="I366" s="173">
        <v>135</v>
      </c>
    </row>
    <row r="367" spans="1:9" x14ac:dyDescent="0.2">
      <c r="A367" s="2" t="s">
        <v>901</v>
      </c>
      <c r="B367" s="2" t="s">
        <v>84</v>
      </c>
      <c r="C367" s="110" t="s">
        <v>384</v>
      </c>
      <c r="D367" s="110" t="s">
        <v>374</v>
      </c>
      <c r="E367" s="172" t="str">
        <f>IF(G367="Lower",(IF(D367="Rural-80","Predominantly Rural",IF(D367="Rural-50","Predominantly Rural",IF(D367="SR","SR","U")))),(IF(D367="Rural-80","Predominantly Rural",IF(D367="Rural-50","Predominantly Rural",IF(D367="Significant Rural","Significant Rural","Urban")))))</f>
        <v>Urban</v>
      </c>
      <c r="F367" s="110" t="s">
        <v>379</v>
      </c>
      <c r="G367" s="110" t="s">
        <v>418</v>
      </c>
      <c r="H367" s="173">
        <v>52</v>
      </c>
      <c r="I367" s="173">
        <v>50</v>
      </c>
    </row>
    <row r="368" spans="1:9" x14ac:dyDescent="0.2">
      <c r="A368" s="2" t="s">
        <v>902</v>
      </c>
      <c r="B368" s="2" t="s">
        <v>84</v>
      </c>
      <c r="C368" s="110" t="s">
        <v>384</v>
      </c>
      <c r="D368" s="110" t="s">
        <v>374</v>
      </c>
      <c r="E368" s="172" t="str">
        <f>IF(G368="Lower",(IF(D368="Rural-80","Predominantly Rural",IF(D368="Rural-50","Predominantly Rural",IF(D368="SR","SR","U")))),(IF(D368="Rural-80","Predominantly Rural",IF(D368="Rural-50","Predominantly Rural",IF(D368="Significant Rural","Significant Rural","Urban")))))</f>
        <v>Urban</v>
      </c>
      <c r="F368" s="110" t="s">
        <v>379</v>
      </c>
      <c r="G368" s="110" t="s">
        <v>418</v>
      </c>
      <c r="H368" s="173">
        <v>52</v>
      </c>
      <c r="I368" s="173">
        <v>50</v>
      </c>
    </row>
    <row r="369" spans="1:9" x14ac:dyDescent="0.2">
      <c r="A369" s="2" t="s">
        <v>903</v>
      </c>
      <c r="B369" s="2" t="s">
        <v>88</v>
      </c>
      <c r="C369" s="110" t="s">
        <v>406</v>
      </c>
      <c r="D369" s="174">
        <v>0</v>
      </c>
      <c r="E369" s="174" t="s">
        <v>447</v>
      </c>
      <c r="F369" s="110" t="s">
        <v>386</v>
      </c>
      <c r="G369" s="110" t="s">
        <v>418</v>
      </c>
      <c r="H369" s="173">
        <v>86</v>
      </c>
      <c r="I369" s="173"/>
    </row>
    <row r="370" spans="1:9" x14ac:dyDescent="0.2">
      <c r="A370" s="2" t="s">
        <v>904</v>
      </c>
      <c r="B370" s="2" t="s">
        <v>240</v>
      </c>
      <c r="C370" s="110" t="s">
        <v>93</v>
      </c>
      <c r="D370" s="110" t="s">
        <v>375</v>
      </c>
      <c r="E370" s="172" t="str">
        <f>IF(G370="Lower",(IF(D370="Rural-80","Predominantly Rural",IF(D370="Rural-50","Predominantly Rural",IF(D370="SR","SR","U")))),(IF(D370="Rural-80","Predominantly Rural",IF(D370="Rural-50","Predominantly Rural",IF(D370="Significant Rural","Significant Rural","Urban")))))</f>
        <v>U</v>
      </c>
      <c r="F370" s="110" t="s">
        <v>372</v>
      </c>
      <c r="G370" s="110" t="s">
        <v>419</v>
      </c>
      <c r="H370" s="173">
        <v>63</v>
      </c>
      <c r="I370" s="173">
        <v>33</v>
      </c>
    </row>
    <row r="371" spans="1:9" x14ac:dyDescent="0.2">
      <c r="A371" s="2" t="s">
        <v>905</v>
      </c>
      <c r="B371" s="2" t="s">
        <v>209</v>
      </c>
      <c r="C371" s="110" t="s">
        <v>86</v>
      </c>
      <c r="D371" s="110" t="s">
        <v>374</v>
      </c>
      <c r="E371" s="172" t="str">
        <f>IF(G371="Lower",(IF(D371="Rural-80","Predominantly Rural",IF(D371="Rural-50","Predominantly Rural",IF(D371="SR","SR","U")))),(IF(D371="Rural-80","Predominantly Rural",IF(D371="Rural-50","Predominantly Rural",IF(D371="Significant Rural","Significant Rural","Urban")))))</f>
        <v>U</v>
      </c>
      <c r="F371" s="110" t="s">
        <v>372</v>
      </c>
      <c r="G371" s="110" t="s">
        <v>419</v>
      </c>
      <c r="H371" s="173">
        <v>47</v>
      </c>
      <c r="I371" s="173">
        <v>96</v>
      </c>
    </row>
    <row r="372" spans="1:9" x14ac:dyDescent="0.2">
      <c r="A372" s="2" t="s">
        <v>906</v>
      </c>
      <c r="B372" s="2" t="s">
        <v>57</v>
      </c>
      <c r="C372" s="110" t="s">
        <v>57</v>
      </c>
      <c r="D372" s="110" t="s">
        <v>376</v>
      </c>
      <c r="E372" s="172" t="str">
        <f>IF(G372="Lower",(IF(D372="Rural-80","Predominantly Rural",IF(D372="Rural-50","Predominantly Rural",IF(D372="SR","SR","U")))),(IF(D372="Rural-80","Predominantly Rural",IF(D372="Rural-50","Predominantly Rural",IF(D372="Significant Rural","Significant Rural","Urban")))))</f>
        <v>Urban</v>
      </c>
      <c r="F372" s="110" t="s">
        <v>373</v>
      </c>
      <c r="G372" s="110" t="s">
        <v>418</v>
      </c>
      <c r="H372" s="173">
        <v>21</v>
      </c>
      <c r="I372" s="173">
        <v>25</v>
      </c>
    </row>
    <row r="373" spans="1:9" x14ac:dyDescent="0.2">
      <c r="A373" s="2" t="s">
        <v>907</v>
      </c>
      <c r="B373" s="2" t="s">
        <v>57</v>
      </c>
      <c r="C373" s="110" t="s">
        <v>57</v>
      </c>
      <c r="D373" s="110" t="s">
        <v>376</v>
      </c>
      <c r="E373" s="172" t="str">
        <f>IF(G373="Lower",(IF(D373="Rural-80","Predominantly Rural",IF(D373="Rural-50","Predominantly Rural",IF(D373="SR","SR","U")))),(IF(D373="Rural-80","Predominantly Rural",IF(D373="Rural-50","Predominantly Rural",IF(D373="Significant Rural","Significant Rural","Urban")))))</f>
        <v>Urban</v>
      </c>
      <c r="F373" s="110" t="s">
        <v>373</v>
      </c>
      <c r="G373" s="110" t="s">
        <v>418</v>
      </c>
      <c r="H373" s="173">
        <v>21</v>
      </c>
      <c r="I373" s="173">
        <v>25</v>
      </c>
    </row>
    <row r="374" spans="1:9" x14ac:dyDescent="0.2">
      <c r="A374" s="2" t="s">
        <v>908</v>
      </c>
      <c r="B374" s="2" t="s">
        <v>516</v>
      </c>
      <c r="C374" s="26" t="s">
        <v>1220</v>
      </c>
      <c r="D374" s="110"/>
      <c r="E374" s="110"/>
      <c r="F374" s="110"/>
      <c r="G374" s="110"/>
    </row>
    <row r="375" spans="1:9" x14ac:dyDescent="0.2">
      <c r="A375" s="2" t="s">
        <v>909</v>
      </c>
      <c r="B375" s="2" t="s">
        <v>516</v>
      </c>
      <c r="C375" s="26" t="s">
        <v>1220</v>
      </c>
      <c r="D375" s="110"/>
      <c r="E375" s="110"/>
      <c r="F375" s="110"/>
      <c r="G375" s="110"/>
    </row>
    <row r="376" spans="1:9" x14ac:dyDescent="0.2">
      <c r="A376" s="2" t="s">
        <v>910</v>
      </c>
      <c r="B376" s="2" t="s">
        <v>324</v>
      </c>
      <c r="C376" s="110" t="s">
        <v>5</v>
      </c>
      <c r="D376" s="110" t="s">
        <v>375</v>
      </c>
      <c r="E376" s="172" t="str">
        <f>IF(G376="Lower",(IF(D376="Rural-80","Predominantly Rural",IF(D376="Rural-50","Predominantly Rural",IF(D376="SR","SR","U")))),(IF(D376="Rural-80","Predominantly Rural",IF(D376="Rural-50","Predominantly Rural",IF(D376="Significant Rural","Significant Rural","Urban")))))</f>
        <v>U</v>
      </c>
      <c r="F376" s="110" t="s">
        <v>372</v>
      </c>
      <c r="G376" s="110" t="s">
        <v>419</v>
      </c>
      <c r="H376" s="173">
        <v>152</v>
      </c>
      <c r="I376" s="173">
        <v>154</v>
      </c>
    </row>
    <row r="377" spans="1:9" x14ac:dyDescent="0.2">
      <c r="A377" s="2" t="s">
        <v>911</v>
      </c>
      <c r="B377" s="2" t="s">
        <v>5</v>
      </c>
      <c r="C377" s="110" t="s">
        <v>407</v>
      </c>
      <c r="D377" s="174">
        <v>0</v>
      </c>
      <c r="E377" s="174" t="s">
        <v>426</v>
      </c>
      <c r="F377" s="110" t="s">
        <v>386</v>
      </c>
      <c r="G377" s="110" t="s">
        <v>418</v>
      </c>
      <c r="H377" s="173">
        <v>119</v>
      </c>
      <c r="I377" s="173"/>
    </row>
    <row r="378" spans="1:9" x14ac:dyDescent="0.2">
      <c r="A378" s="2" t="s">
        <v>912</v>
      </c>
      <c r="B378" s="2" t="s">
        <v>480</v>
      </c>
      <c r="C378" s="26" t="s">
        <v>1220</v>
      </c>
      <c r="D378" s="110"/>
      <c r="E378" s="110"/>
      <c r="F378" s="110"/>
      <c r="G378" s="110"/>
    </row>
    <row r="379" spans="1:9" x14ac:dyDescent="0.2">
      <c r="A379" s="2" t="s">
        <v>913</v>
      </c>
      <c r="B379" s="2" t="s">
        <v>480</v>
      </c>
      <c r="C379" s="26" t="s">
        <v>1220</v>
      </c>
      <c r="D379" s="110"/>
      <c r="E379" s="110"/>
      <c r="F379" s="110"/>
      <c r="G379" s="110"/>
    </row>
    <row r="380" spans="1:9" x14ac:dyDescent="0.2">
      <c r="A380" s="2" t="s">
        <v>914</v>
      </c>
      <c r="B380" s="2" t="s">
        <v>181</v>
      </c>
      <c r="C380" s="110" t="s">
        <v>64</v>
      </c>
      <c r="D380" s="110" t="s">
        <v>375</v>
      </c>
      <c r="E380" s="172" t="str">
        <f>IF(G380="Lower",(IF(D380="Rural-80","Predominantly Rural",IF(D380="Rural-50","Predominantly Rural",IF(D380="SR","SR","U")))),(IF(D380="Rural-80","Predominantly Rural",IF(D380="Rural-50","Predominantly Rural",IF(D380="Significant Rural","Significant Rural","Urban")))))</f>
        <v>U</v>
      </c>
      <c r="F380" s="110" t="s">
        <v>372</v>
      </c>
      <c r="G380" s="110" t="s">
        <v>419</v>
      </c>
      <c r="H380" s="173">
        <v>39</v>
      </c>
      <c r="I380" s="173">
        <v>20</v>
      </c>
    </row>
    <row r="381" spans="1:9" x14ac:dyDescent="0.2">
      <c r="A381" s="2" t="s">
        <v>915</v>
      </c>
      <c r="B381" s="2" t="s">
        <v>517</v>
      </c>
      <c r="C381" s="26" t="s">
        <v>1220</v>
      </c>
      <c r="D381" s="110"/>
      <c r="E381" s="110"/>
      <c r="F381" s="110"/>
      <c r="G381" s="110"/>
    </row>
    <row r="382" spans="1:9" x14ac:dyDescent="0.2">
      <c r="A382" s="2" t="s">
        <v>916</v>
      </c>
      <c r="B382" s="2" t="s">
        <v>517</v>
      </c>
      <c r="C382" s="26" t="s">
        <v>1220</v>
      </c>
      <c r="D382" s="110"/>
      <c r="E382" s="110"/>
      <c r="F382" s="110"/>
      <c r="G382" s="110"/>
    </row>
    <row r="383" spans="1:9" x14ac:dyDescent="0.2">
      <c r="A383" s="2" t="s">
        <v>917</v>
      </c>
      <c r="B383" s="2" t="s">
        <v>104</v>
      </c>
      <c r="C383" s="110" t="s">
        <v>104</v>
      </c>
      <c r="D383" s="110" t="s">
        <v>375</v>
      </c>
      <c r="E383" s="172" t="str">
        <f t="shared" ref="E383:E390" si="17">IF(G383="Lower",(IF(D383="Rural-80","Predominantly Rural",IF(D383="Rural-50","Predominantly Rural",IF(D383="SR","SR","U")))),(IF(D383="Rural-80","Predominantly Rural",IF(D383="Rural-50","Predominantly Rural",IF(D383="Significant Rural","Significant Rural","Urban")))))</f>
        <v>Urban</v>
      </c>
      <c r="F383" s="110" t="s">
        <v>379</v>
      </c>
      <c r="G383" s="110" t="s">
        <v>418</v>
      </c>
      <c r="H383" s="173">
        <v>33</v>
      </c>
      <c r="I383" s="173">
        <v>105</v>
      </c>
    </row>
    <row r="384" spans="1:9" x14ac:dyDescent="0.2">
      <c r="A384" s="2" t="s">
        <v>918</v>
      </c>
      <c r="B384" s="2" t="s">
        <v>104</v>
      </c>
      <c r="C384" s="110" t="s">
        <v>104</v>
      </c>
      <c r="D384" s="110" t="s">
        <v>375</v>
      </c>
      <c r="E384" s="172" t="str">
        <f t="shared" si="17"/>
        <v>Urban</v>
      </c>
      <c r="F384" s="110" t="s">
        <v>379</v>
      </c>
      <c r="G384" s="110" t="s">
        <v>418</v>
      </c>
      <c r="H384" s="173">
        <v>33</v>
      </c>
      <c r="I384" s="173">
        <v>105</v>
      </c>
    </row>
    <row r="385" spans="1:9" x14ac:dyDescent="0.2">
      <c r="A385" s="2" t="s">
        <v>919</v>
      </c>
      <c r="B385" s="2" t="s">
        <v>163</v>
      </c>
      <c r="C385" s="110" t="s">
        <v>163</v>
      </c>
      <c r="D385" s="110" t="s">
        <v>375</v>
      </c>
      <c r="E385" s="172" t="str">
        <f t="shared" si="17"/>
        <v>Urban</v>
      </c>
      <c r="F385" s="110" t="s">
        <v>379</v>
      </c>
      <c r="G385" s="110" t="s">
        <v>418</v>
      </c>
      <c r="H385" s="173">
        <v>64</v>
      </c>
      <c r="I385" s="173">
        <v>16</v>
      </c>
    </row>
    <row r="386" spans="1:9" x14ac:dyDescent="0.2">
      <c r="A386" s="2" t="s">
        <v>920</v>
      </c>
      <c r="B386" s="2" t="s">
        <v>163</v>
      </c>
      <c r="C386" s="110" t="s">
        <v>163</v>
      </c>
      <c r="D386" s="110" t="s">
        <v>375</v>
      </c>
      <c r="E386" s="172" t="str">
        <f t="shared" si="17"/>
        <v>Urban</v>
      </c>
      <c r="F386" s="110" t="s">
        <v>379</v>
      </c>
      <c r="G386" s="110" t="s">
        <v>418</v>
      </c>
      <c r="H386" s="173">
        <v>64</v>
      </c>
      <c r="I386" s="173">
        <v>16</v>
      </c>
    </row>
    <row r="387" spans="1:9" x14ac:dyDescent="0.2">
      <c r="A387" s="2" t="s">
        <v>921</v>
      </c>
      <c r="B387" s="2" t="s">
        <v>164</v>
      </c>
      <c r="C387" s="110" t="s">
        <v>164</v>
      </c>
      <c r="D387" s="110" t="s">
        <v>374</v>
      </c>
      <c r="E387" s="172" t="str">
        <f t="shared" si="17"/>
        <v>Urban</v>
      </c>
      <c r="F387" s="110" t="s">
        <v>379</v>
      </c>
      <c r="G387" s="110" t="s">
        <v>418</v>
      </c>
      <c r="H387" s="173">
        <v>41</v>
      </c>
      <c r="I387" s="173">
        <v>211</v>
      </c>
    </row>
    <row r="388" spans="1:9" x14ac:dyDescent="0.2">
      <c r="A388" s="2" t="s">
        <v>922</v>
      </c>
      <c r="B388" s="2" t="s">
        <v>164</v>
      </c>
      <c r="C388" s="110" t="s">
        <v>164</v>
      </c>
      <c r="D388" s="110" t="s">
        <v>374</v>
      </c>
      <c r="E388" s="172" t="str">
        <f t="shared" si="17"/>
        <v>Urban</v>
      </c>
      <c r="F388" s="110" t="s">
        <v>379</v>
      </c>
      <c r="G388" s="110" t="s">
        <v>418</v>
      </c>
      <c r="H388" s="173">
        <v>41</v>
      </c>
      <c r="I388" s="173">
        <v>211</v>
      </c>
    </row>
    <row r="389" spans="1:9" x14ac:dyDescent="0.2">
      <c r="A389" s="2" t="s">
        <v>923</v>
      </c>
      <c r="B389" s="2" t="s">
        <v>146</v>
      </c>
      <c r="C389" s="110" t="s">
        <v>146</v>
      </c>
      <c r="D389" s="110" t="s">
        <v>374</v>
      </c>
      <c r="E389" s="172" t="str">
        <f t="shared" si="17"/>
        <v>Urban</v>
      </c>
      <c r="F389" s="110" t="s">
        <v>379</v>
      </c>
      <c r="G389" s="110" t="s">
        <v>418</v>
      </c>
      <c r="H389" s="173">
        <v>97</v>
      </c>
      <c r="I389" s="173">
        <v>34</v>
      </c>
    </row>
    <row r="390" spans="1:9" x14ac:dyDescent="0.2">
      <c r="A390" s="2" t="s">
        <v>924</v>
      </c>
      <c r="B390" s="2" t="s">
        <v>146</v>
      </c>
      <c r="C390" s="110" t="s">
        <v>146</v>
      </c>
      <c r="D390" s="110" t="s">
        <v>374</v>
      </c>
      <c r="E390" s="172" t="str">
        <f t="shared" si="17"/>
        <v>Urban</v>
      </c>
      <c r="F390" s="110" t="s">
        <v>379</v>
      </c>
      <c r="G390" s="110" t="s">
        <v>418</v>
      </c>
      <c r="H390" s="173">
        <v>97</v>
      </c>
      <c r="I390" s="173">
        <v>34</v>
      </c>
    </row>
    <row r="391" spans="1:9" x14ac:dyDescent="0.2">
      <c r="A391" s="2" t="s">
        <v>925</v>
      </c>
      <c r="B391" s="2" t="s">
        <v>478</v>
      </c>
      <c r="C391" s="26" t="s">
        <v>1220</v>
      </c>
      <c r="D391" s="110"/>
      <c r="E391" s="110"/>
      <c r="F391" s="110"/>
      <c r="G391" s="110"/>
    </row>
    <row r="392" spans="1:9" x14ac:dyDescent="0.2">
      <c r="A392" s="2" t="s">
        <v>926</v>
      </c>
      <c r="B392" s="2" t="s">
        <v>478</v>
      </c>
      <c r="C392" s="26" t="s">
        <v>1220</v>
      </c>
      <c r="D392" s="110"/>
      <c r="E392" s="110"/>
      <c r="F392" s="110"/>
      <c r="G392" s="110"/>
    </row>
    <row r="393" spans="1:9" x14ac:dyDescent="0.2">
      <c r="A393" s="2" t="s">
        <v>927</v>
      </c>
      <c r="B393" s="2" t="s">
        <v>182</v>
      </c>
      <c r="C393" s="110" t="s">
        <v>64</v>
      </c>
      <c r="D393" s="110" t="s">
        <v>374</v>
      </c>
      <c r="E393" s="172" t="str">
        <f t="shared" ref="E393:E402" si="18">IF(G393="Lower",(IF(D393="Rural-80","Predominantly Rural",IF(D393="Rural-50","Predominantly Rural",IF(D393="SR","SR","U")))),(IF(D393="Rural-80","Predominantly Rural",IF(D393="Rural-50","Predominantly Rural",IF(D393="Significant Rural","Significant Rural","Urban")))))</f>
        <v>U</v>
      </c>
      <c r="F393" s="110" t="s">
        <v>372</v>
      </c>
      <c r="G393" s="110" t="s">
        <v>419</v>
      </c>
      <c r="H393" s="173">
        <v>74</v>
      </c>
      <c r="I393" s="173">
        <v>63</v>
      </c>
    </row>
    <row r="394" spans="1:9" x14ac:dyDescent="0.2">
      <c r="A394" s="2" t="s">
        <v>928</v>
      </c>
      <c r="B394" s="2" t="s">
        <v>357</v>
      </c>
      <c r="C394" s="110" t="s">
        <v>8</v>
      </c>
      <c r="D394" s="110" t="s">
        <v>445</v>
      </c>
      <c r="E394" s="172" t="str">
        <f t="shared" si="18"/>
        <v>Predominantly Rural</v>
      </c>
      <c r="F394" s="110" t="s">
        <v>372</v>
      </c>
      <c r="G394" s="110" t="s">
        <v>419</v>
      </c>
      <c r="H394" s="173">
        <v>121</v>
      </c>
      <c r="I394" s="173">
        <v>176</v>
      </c>
    </row>
    <row r="395" spans="1:9" x14ac:dyDescent="0.2">
      <c r="A395" s="2" t="s">
        <v>929</v>
      </c>
      <c r="B395" s="2" t="s">
        <v>147</v>
      </c>
      <c r="C395" s="110" t="s">
        <v>147</v>
      </c>
      <c r="D395" s="110" t="s">
        <v>374</v>
      </c>
      <c r="E395" s="172" t="str">
        <f t="shared" si="18"/>
        <v>Urban</v>
      </c>
      <c r="F395" s="110" t="s">
        <v>379</v>
      </c>
      <c r="G395" s="110" t="s">
        <v>418</v>
      </c>
      <c r="H395" s="173">
        <v>104</v>
      </c>
      <c r="I395" s="173">
        <v>218</v>
      </c>
    </row>
    <row r="396" spans="1:9" x14ac:dyDescent="0.2">
      <c r="A396" s="2" t="s">
        <v>930</v>
      </c>
      <c r="B396" s="2" t="s">
        <v>147</v>
      </c>
      <c r="C396" s="110" t="s">
        <v>147</v>
      </c>
      <c r="D396" s="110" t="s">
        <v>374</v>
      </c>
      <c r="E396" s="172" t="str">
        <f t="shared" si="18"/>
        <v>Urban</v>
      </c>
      <c r="F396" s="110" t="s">
        <v>379</v>
      </c>
      <c r="G396" s="110" t="s">
        <v>418</v>
      </c>
      <c r="H396" s="173">
        <v>104</v>
      </c>
      <c r="I396" s="173">
        <v>218</v>
      </c>
    </row>
    <row r="397" spans="1:9" x14ac:dyDescent="0.2">
      <c r="A397" s="2" t="s">
        <v>931</v>
      </c>
      <c r="B397" s="2" t="s">
        <v>138</v>
      </c>
      <c r="C397" s="110" t="s">
        <v>138</v>
      </c>
      <c r="D397" s="110" t="s">
        <v>376</v>
      </c>
      <c r="E397" s="172" t="str">
        <f t="shared" si="18"/>
        <v>Urban</v>
      </c>
      <c r="F397" s="110" t="s">
        <v>371</v>
      </c>
      <c r="G397" s="110" t="s">
        <v>418</v>
      </c>
      <c r="H397" s="173">
        <v>135</v>
      </c>
      <c r="I397" s="173">
        <v>159</v>
      </c>
    </row>
    <row r="398" spans="1:9" x14ac:dyDescent="0.2">
      <c r="A398" s="2" t="s">
        <v>932</v>
      </c>
      <c r="B398" s="2" t="s">
        <v>138</v>
      </c>
      <c r="C398" s="110" t="s">
        <v>138</v>
      </c>
      <c r="D398" s="110" t="s">
        <v>376</v>
      </c>
      <c r="E398" s="172" t="str">
        <f t="shared" si="18"/>
        <v>Urban</v>
      </c>
      <c r="F398" s="110" t="s">
        <v>371</v>
      </c>
      <c r="G398" s="110" t="s">
        <v>418</v>
      </c>
      <c r="H398" s="173">
        <v>135</v>
      </c>
      <c r="I398" s="173">
        <v>159</v>
      </c>
    </row>
    <row r="399" spans="1:9" x14ac:dyDescent="0.2">
      <c r="A399" s="2" t="s">
        <v>933</v>
      </c>
      <c r="B399" s="2" t="s">
        <v>42</v>
      </c>
      <c r="C399" s="110" t="s">
        <v>42</v>
      </c>
      <c r="D399" s="110" t="s">
        <v>447</v>
      </c>
      <c r="E399" s="172" t="str">
        <f t="shared" si="18"/>
        <v>Significant Rural</v>
      </c>
      <c r="F399" s="110" t="s">
        <v>379</v>
      </c>
      <c r="G399" s="110" t="s">
        <v>418</v>
      </c>
      <c r="H399" s="173">
        <v>58</v>
      </c>
      <c r="I399" s="173">
        <v>6</v>
      </c>
    </row>
    <row r="400" spans="1:9" x14ac:dyDescent="0.2">
      <c r="A400" s="2" t="s">
        <v>934</v>
      </c>
      <c r="B400" s="2" t="s">
        <v>42</v>
      </c>
      <c r="C400" s="110" t="s">
        <v>42</v>
      </c>
      <c r="D400" s="110" t="s">
        <v>447</v>
      </c>
      <c r="E400" s="172" t="str">
        <f t="shared" si="18"/>
        <v>Significant Rural</v>
      </c>
      <c r="F400" s="110" t="s">
        <v>379</v>
      </c>
      <c r="G400" s="110" t="s">
        <v>418</v>
      </c>
      <c r="H400" s="173">
        <v>58</v>
      </c>
      <c r="I400" s="173">
        <v>6</v>
      </c>
    </row>
    <row r="401" spans="1:9" x14ac:dyDescent="0.2">
      <c r="A401" s="2" t="s">
        <v>935</v>
      </c>
      <c r="B401" s="2" t="s">
        <v>246</v>
      </c>
      <c r="C401" s="110" t="s">
        <v>101</v>
      </c>
      <c r="D401" s="110" t="s">
        <v>375</v>
      </c>
      <c r="E401" s="172" t="str">
        <f t="shared" si="18"/>
        <v>U</v>
      </c>
      <c r="F401" s="110" t="s">
        <v>372</v>
      </c>
      <c r="G401" s="110" t="s">
        <v>419</v>
      </c>
      <c r="H401" s="173">
        <v>80</v>
      </c>
      <c r="I401" s="173">
        <v>94</v>
      </c>
    </row>
    <row r="402" spans="1:9" x14ac:dyDescent="0.2">
      <c r="A402" s="2" t="s">
        <v>936</v>
      </c>
      <c r="B402" s="2" t="s">
        <v>332</v>
      </c>
      <c r="C402" s="110" t="s">
        <v>157</v>
      </c>
      <c r="D402" s="110" t="s">
        <v>375</v>
      </c>
      <c r="E402" s="172" t="str">
        <f t="shared" si="18"/>
        <v>U</v>
      </c>
      <c r="F402" s="110" t="s">
        <v>372</v>
      </c>
      <c r="G402" s="110" t="s">
        <v>419</v>
      </c>
      <c r="H402" s="173">
        <v>163</v>
      </c>
      <c r="I402" s="173">
        <v>289</v>
      </c>
    </row>
    <row r="403" spans="1:9" x14ac:dyDescent="0.2">
      <c r="A403" s="2" t="s">
        <v>937</v>
      </c>
      <c r="B403" s="2" t="s">
        <v>518</v>
      </c>
      <c r="C403" s="26" t="s">
        <v>1220</v>
      </c>
      <c r="D403" s="110"/>
      <c r="E403" s="110"/>
      <c r="F403" s="110"/>
      <c r="G403" s="110"/>
    </row>
    <row r="404" spans="1:9" x14ac:dyDescent="0.2">
      <c r="A404" s="2" t="s">
        <v>938</v>
      </c>
      <c r="B404" s="2" t="s">
        <v>518</v>
      </c>
      <c r="C404" s="26" t="s">
        <v>1220</v>
      </c>
      <c r="D404" s="110"/>
      <c r="E404" s="110"/>
      <c r="F404" s="110"/>
      <c r="G404" s="110"/>
    </row>
    <row r="405" spans="1:9" x14ac:dyDescent="0.2">
      <c r="A405" s="2" t="s">
        <v>939</v>
      </c>
      <c r="B405" s="2" t="s">
        <v>487</v>
      </c>
      <c r="C405" s="26" t="s">
        <v>1220</v>
      </c>
      <c r="D405" s="110"/>
      <c r="E405" s="110"/>
      <c r="F405" s="110"/>
      <c r="G405" s="110"/>
    </row>
    <row r="406" spans="1:9" x14ac:dyDescent="0.2">
      <c r="A406" s="2" t="s">
        <v>940</v>
      </c>
      <c r="B406" s="2" t="s">
        <v>487</v>
      </c>
      <c r="C406" s="26" t="s">
        <v>1220</v>
      </c>
      <c r="D406" s="110"/>
      <c r="E406" s="110"/>
      <c r="F406" s="110"/>
      <c r="G406" s="110"/>
    </row>
    <row r="407" spans="1:9" x14ac:dyDescent="0.2">
      <c r="A407" s="2" t="s">
        <v>941</v>
      </c>
      <c r="B407" s="2" t="s">
        <v>183</v>
      </c>
      <c r="C407" s="110" t="s">
        <v>64</v>
      </c>
      <c r="D407" s="110" t="s">
        <v>445</v>
      </c>
      <c r="E407" s="172" t="str">
        <f t="shared" ref="E407:E429" si="19">IF(G407="Lower",(IF(D407="Rural-80","Predominantly Rural",IF(D407="Rural-50","Predominantly Rural",IF(D407="SR","SR","U")))),(IF(D407="Rural-80","Predominantly Rural",IF(D407="Rural-50","Predominantly Rural",IF(D407="Significant Rural","Significant Rural","Urban")))))</f>
        <v>Predominantly Rural</v>
      </c>
      <c r="F407" s="110" t="s">
        <v>372</v>
      </c>
      <c r="G407" s="110" t="s">
        <v>419</v>
      </c>
      <c r="H407" s="173">
        <v>89</v>
      </c>
      <c r="I407" s="173">
        <v>190</v>
      </c>
    </row>
    <row r="408" spans="1:9" x14ac:dyDescent="0.2">
      <c r="A408" s="2" t="s">
        <v>942</v>
      </c>
      <c r="B408" s="2" t="s">
        <v>139</v>
      </c>
      <c r="C408" s="110" t="s">
        <v>139</v>
      </c>
      <c r="D408" s="110" t="s">
        <v>376</v>
      </c>
      <c r="E408" s="172" t="str">
        <f t="shared" si="19"/>
        <v>Urban</v>
      </c>
      <c r="F408" s="110" t="s">
        <v>371</v>
      </c>
      <c r="G408" s="110" t="s">
        <v>418</v>
      </c>
      <c r="H408" s="173">
        <v>150</v>
      </c>
      <c r="I408" s="173">
        <v>321</v>
      </c>
    </row>
    <row r="409" spans="1:9" x14ac:dyDescent="0.2">
      <c r="A409" s="2" t="s">
        <v>943</v>
      </c>
      <c r="B409" s="2" t="s">
        <v>139</v>
      </c>
      <c r="C409" s="110" t="s">
        <v>139</v>
      </c>
      <c r="D409" s="110" t="s">
        <v>376</v>
      </c>
      <c r="E409" s="172" t="str">
        <f t="shared" si="19"/>
        <v>Urban</v>
      </c>
      <c r="F409" s="110" t="s">
        <v>371</v>
      </c>
      <c r="G409" s="110" t="s">
        <v>418</v>
      </c>
      <c r="H409" s="173">
        <v>150</v>
      </c>
      <c r="I409" s="173">
        <v>321</v>
      </c>
    </row>
    <row r="410" spans="1:9" x14ac:dyDescent="0.2">
      <c r="A410" s="2" t="s">
        <v>944</v>
      </c>
      <c r="B410" s="2" t="s">
        <v>191</v>
      </c>
      <c r="C410" s="110" t="s">
        <v>15</v>
      </c>
      <c r="D410" s="110" t="s">
        <v>445</v>
      </c>
      <c r="E410" s="172" t="str">
        <f t="shared" si="19"/>
        <v>Predominantly Rural</v>
      </c>
      <c r="F410" s="110" t="s">
        <v>372</v>
      </c>
      <c r="G410" s="110" t="s">
        <v>419</v>
      </c>
      <c r="H410" s="173">
        <v>177</v>
      </c>
      <c r="I410" s="173">
        <v>221</v>
      </c>
    </row>
    <row r="411" spans="1:9" x14ac:dyDescent="0.2">
      <c r="A411" s="2" t="s">
        <v>945</v>
      </c>
      <c r="B411" s="2" t="s">
        <v>58</v>
      </c>
      <c r="C411" s="110" t="s">
        <v>58</v>
      </c>
      <c r="D411" s="110" t="s">
        <v>376</v>
      </c>
      <c r="E411" s="172" t="str">
        <f t="shared" si="19"/>
        <v>Urban</v>
      </c>
      <c r="F411" s="110" t="s">
        <v>373</v>
      </c>
      <c r="G411" s="110" t="s">
        <v>418</v>
      </c>
      <c r="H411" s="173">
        <v>42</v>
      </c>
      <c r="I411" s="173">
        <v>27</v>
      </c>
    </row>
    <row r="412" spans="1:9" x14ac:dyDescent="0.2">
      <c r="A412" s="2" t="s">
        <v>946</v>
      </c>
      <c r="B412" s="2" t="s">
        <v>58</v>
      </c>
      <c r="C412" s="110" t="s">
        <v>58</v>
      </c>
      <c r="D412" s="110" t="s">
        <v>376</v>
      </c>
      <c r="E412" s="172" t="str">
        <f t="shared" si="19"/>
        <v>Urban</v>
      </c>
      <c r="F412" s="110" t="s">
        <v>373</v>
      </c>
      <c r="G412" s="110" t="s">
        <v>418</v>
      </c>
      <c r="H412" s="173">
        <v>42</v>
      </c>
      <c r="I412" s="173">
        <v>27</v>
      </c>
    </row>
    <row r="413" spans="1:9" x14ac:dyDescent="0.2">
      <c r="A413" s="2" t="s">
        <v>947</v>
      </c>
      <c r="B413" s="2" t="s">
        <v>264</v>
      </c>
      <c r="C413" s="110" t="s">
        <v>107</v>
      </c>
      <c r="D413" s="110" t="s">
        <v>374</v>
      </c>
      <c r="E413" s="172" t="str">
        <f t="shared" si="19"/>
        <v>U</v>
      </c>
      <c r="F413" s="110" t="s">
        <v>372</v>
      </c>
      <c r="G413" s="110" t="s">
        <v>419</v>
      </c>
      <c r="H413" s="173">
        <v>154</v>
      </c>
      <c r="I413" s="173">
        <v>193</v>
      </c>
    </row>
    <row r="414" spans="1:9" x14ac:dyDescent="0.2">
      <c r="A414" s="2" t="s">
        <v>948</v>
      </c>
      <c r="B414" s="2" t="s">
        <v>184</v>
      </c>
      <c r="C414" s="110" t="s">
        <v>64</v>
      </c>
      <c r="D414" s="110" t="s">
        <v>375</v>
      </c>
      <c r="E414" s="172" t="str">
        <f t="shared" si="19"/>
        <v>U</v>
      </c>
      <c r="F414" s="110" t="s">
        <v>372</v>
      </c>
      <c r="G414" s="110" t="s">
        <v>419</v>
      </c>
      <c r="H414" s="173">
        <v>99</v>
      </c>
      <c r="I414" s="173">
        <v>83</v>
      </c>
    </row>
    <row r="415" spans="1:9" x14ac:dyDescent="0.2">
      <c r="A415" s="2" t="s">
        <v>949</v>
      </c>
      <c r="B415" s="2" t="s">
        <v>298</v>
      </c>
      <c r="C415" s="110" t="s">
        <v>154</v>
      </c>
      <c r="D415" s="110" t="s">
        <v>446</v>
      </c>
      <c r="E415" s="172" t="str">
        <f t="shared" si="19"/>
        <v>Predominantly Rural</v>
      </c>
      <c r="F415" s="110" t="s">
        <v>372</v>
      </c>
      <c r="G415" s="110" t="s">
        <v>419</v>
      </c>
      <c r="H415" s="173">
        <v>18</v>
      </c>
      <c r="I415" s="173">
        <v>205</v>
      </c>
    </row>
    <row r="416" spans="1:9" x14ac:dyDescent="0.2">
      <c r="A416" s="2" t="s">
        <v>950</v>
      </c>
      <c r="B416" s="2" t="s">
        <v>75</v>
      </c>
      <c r="C416" s="110" t="s">
        <v>75</v>
      </c>
      <c r="D416" s="110" t="s">
        <v>374</v>
      </c>
      <c r="E416" s="172" t="str">
        <f t="shared" si="19"/>
        <v>Urban</v>
      </c>
      <c r="F416" s="110" t="s">
        <v>373</v>
      </c>
      <c r="G416" s="110" t="s">
        <v>418</v>
      </c>
      <c r="H416" s="173">
        <v>35</v>
      </c>
      <c r="I416" s="173">
        <v>15</v>
      </c>
    </row>
    <row r="417" spans="1:9" x14ac:dyDescent="0.2">
      <c r="A417" s="2" t="s">
        <v>951</v>
      </c>
      <c r="B417" s="2" t="s">
        <v>75</v>
      </c>
      <c r="C417" s="110" t="s">
        <v>75</v>
      </c>
      <c r="D417" s="110" t="s">
        <v>374</v>
      </c>
      <c r="E417" s="172" t="str">
        <f t="shared" si="19"/>
        <v>Urban</v>
      </c>
      <c r="F417" s="110" t="s">
        <v>373</v>
      </c>
      <c r="G417" s="110" t="s">
        <v>418</v>
      </c>
      <c r="H417" s="173">
        <v>35</v>
      </c>
      <c r="I417" s="173">
        <v>15</v>
      </c>
    </row>
    <row r="418" spans="1:9" x14ac:dyDescent="0.2">
      <c r="A418" s="2" t="s">
        <v>952</v>
      </c>
      <c r="B418" s="2" t="s">
        <v>241</v>
      </c>
      <c r="C418" s="110" t="s">
        <v>93</v>
      </c>
      <c r="D418" s="110" t="s">
        <v>447</v>
      </c>
      <c r="E418" s="172" t="str">
        <f t="shared" si="19"/>
        <v>U</v>
      </c>
      <c r="F418" s="110" t="s">
        <v>372</v>
      </c>
      <c r="G418" s="110" t="s">
        <v>419</v>
      </c>
      <c r="H418" s="173">
        <v>98</v>
      </c>
      <c r="I418" s="173">
        <v>165</v>
      </c>
    </row>
    <row r="419" spans="1:9" x14ac:dyDescent="0.2">
      <c r="A419" s="2" t="s">
        <v>953</v>
      </c>
      <c r="B419" s="2" t="s">
        <v>333</v>
      </c>
      <c r="C419" s="110" t="s">
        <v>157</v>
      </c>
      <c r="D419" s="110" t="s">
        <v>376</v>
      </c>
      <c r="E419" s="172" t="str">
        <f t="shared" si="19"/>
        <v>U</v>
      </c>
      <c r="F419" s="110" t="s">
        <v>372</v>
      </c>
      <c r="G419" s="110" t="s">
        <v>419</v>
      </c>
      <c r="H419" s="173">
        <v>193</v>
      </c>
      <c r="I419" s="173">
        <v>299</v>
      </c>
    </row>
    <row r="420" spans="1:9" x14ac:dyDescent="0.2">
      <c r="A420" s="2" t="s">
        <v>954</v>
      </c>
      <c r="B420" s="2" t="s">
        <v>230</v>
      </c>
      <c r="C420" s="110" t="s">
        <v>88</v>
      </c>
      <c r="D420" s="110" t="s">
        <v>446</v>
      </c>
      <c r="E420" s="172" t="str">
        <f t="shared" si="19"/>
        <v>Predominantly Rural</v>
      </c>
      <c r="F420" s="110" t="s">
        <v>372</v>
      </c>
      <c r="G420" s="110" t="s">
        <v>419</v>
      </c>
      <c r="H420" s="173">
        <v>124</v>
      </c>
      <c r="I420" s="173">
        <v>287</v>
      </c>
    </row>
    <row r="421" spans="1:9" x14ac:dyDescent="0.2">
      <c r="A421" s="2" t="s">
        <v>955</v>
      </c>
      <c r="B421" s="2" t="s">
        <v>308</v>
      </c>
      <c r="C421" s="110" t="s">
        <v>155</v>
      </c>
      <c r="D421" s="110" t="s">
        <v>375</v>
      </c>
      <c r="E421" s="172" t="str">
        <f t="shared" si="19"/>
        <v>U</v>
      </c>
      <c r="F421" s="110" t="s">
        <v>372</v>
      </c>
      <c r="G421" s="110" t="s">
        <v>419</v>
      </c>
      <c r="H421" s="173">
        <v>191</v>
      </c>
      <c r="I421" s="173">
        <v>198</v>
      </c>
    </row>
    <row r="422" spans="1:9" x14ac:dyDescent="0.2">
      <c r="A422" s="2" t="s">
        <v>956</v>
      </c>
      <c r="B422" s="2" t="s">
        <v>17</v>
      </c>
      <c r="C422" s="110" t="s">
        <v>17</v>
      </c>
      <c r="D422" s="110" t="s">
        <v>445</v>
      </c>
      <c r="E422" s="172" t="str">
        <f t="shared" si="19"/>
        <v>Predominantly Rural</v>
      </c>
      <c r="F422" s="110" t="s">
        <v>379</v>
      </c>
      <c r="G422" s="110" t="s">
        <v>418</v>
      </c>
      <c r="H422" s="173">
        <v>85</v>
      </c>
      <c r="I422" s="173">
        <v>272</v>
      </c>
    </row>
    <row r="423" spans="1:9" x14ac:dyDescent="0.2">
      <c r="A423" s="2" t="s">
        <v>957</v>
      </c>
      <c r="B423" s="2" t="s">
        <v>17</v>
      </c>
      <c r="C423" s="110" t="s">
        <v>17</v>
      </c>
      <c r="D423" s="110" t="s">
        <v>445</v>
      </c>
      <c r="E423" s="172" t="str">
        <f t="shared" si="19"/>
        <v>Predominantly Rural</v>
      </c>
      <c r="F423" s="110" t="s">
        <v>379</v>
      </c>
      <c r="G423" s="110" t="s">
        <v>418</v>
      </c>
      <c r="H423" s="173">
        <v>85</v>
      </c>
      <c r="I423" s="173">
        <v>272</v>
      </c>
    </row>
    <row r="424" spans="1:9" x14ac:dyDescent="0.2">
      <c r="A424" s="2" t="s">
        <v>958</v>
      </c>
      <c r="B424" s="2" t="s">
        <v>192</v>
      </c>
      <c r="C424" s="110" t="s">
        <v>15</v>
      </c>
      <c r="D424" s="110" t="s">
        <v>445</v>
      </c>
      <c r="E424" s="172" t="str">
        <f t="shared" si="19"/>
        <v>Predominantly Rural</v>
      </c>
      <c r="F424" s="110" t="s">
        <v>372</v>
      </c>
      <c r="G424" s="110" t="s">
        <v>419</v>
      </c>
      <c r="H424" s="173">
        <v>51</v>
      </c>
      <c r="I424" s="173">
        <v>263</v>
      </c>
    </row>
    <row r="425" spans="1:9" x14ac:dyDescent="0.2">
      <c r="A425" s="2" t="s">
        <v>959</v>
      </c>
      <c r="B425" s="2" t="s">
        <v>59</v>
      </c>
      <c r="C425" s="110" t="s">
        <v>59</v>
      </c>
      <c r="D425" s="110" t="s">
        <v>376</v>
      </c>
      <c r="E425" s="172" t="str">
        <f t="shared" si="19"/>
        <v>Urban</v>
      </c>
      <c r="F425" s="110" t="s">
        <v>373</v>
      </c>
      <c r="G425" s="110" t="s">
        <v>418</v>
      </c>
      <c r="H425" s="173">
        <v>37</v>
      </c>
      <c r="I425" s="173">
        <v>98</v>
      </c>
    </row>
    <row r="426" spans="1:9" x14ac:dyDescent="0.2">
      <c r="A426" s="2" t="s">
        <v>960</v>
      </c>
      <c r="B426" s="2" t="s">
        <v>59</v>
      </c>
      <c r="C426" s="110" t="s">
        <v>59</v>
      </c>
      <c r="D426" s="110" t="s">
        <v>376</v>
      </c>
      <c r="E426" s="172" t="str">
        <f t="shared" si="19"/>
        <v>Urban</v>
      </c>
      <c r="F426" s="110" t="s">
        <v>373</v>
      </c>
      <c r="G426" s="110" t="s">
        <v>418</v>
      </c>
      <c r="H426" s="173">
        <v>37</v>
      </c>
      <c r="I426" s="173">
        <v>98</v>
      </c>
    </row>
    <row r="427" spans="1:9" x14ac:dyDescent="0.2">
      <c r="A427" s="2" t="s">
        <v>961</v>
      </c>
      <c r="B427" s="2" t="s">
        <v>97</v>
      </c>
      <c r="C427" s="110" t="s">
        <v>97</v>
      </c>
      <c r="D427" s="110" t="s">
        <v>376</v>
      </c>
      <c r="E427" s="172" t="str">
        <f t="shared" si="19"/>
        <v>Urban</v>
      </c>
      <c r="F427" s="110" t="s">
        <v>373</v>
      </c>
      <c r="G427" s="110" t="s">
        <v>418</v>
      </c>
      <c r="H427" s="173">
        <v>24</v>
      </c>
      <c r="I427" s="173">
        <v>4</v>
      </c>
    </row>
    <row r="428" spans="1:9" x14ac:dyDescent="0.2">
      <c r="A428" s="2" t="s">
        <v>962</v>
      </c>
      <c r="B428" s="2" t="s">
        <v>97</v>
      </c>
      <c r="C428" s="110" t="s">
        <v>97</v>
      </c>
      <c r="D428" s="110" t="s">
        <v>376</v>
      </c>
      <c r="E428" s="172" t="str">
        <f t="shared" si="19"/>
        <v>Urban</v>
      </c>
      <c r="F428" s="110" t="s">
        <v>373</v>
      </c>
      <c r="G428" s="110" t="s">
        <v>418</v>
      </c>
      <c r="H428" s="173">
        <v>24</v>
      </c>
      <c r="I428" s="173">
        <v>4</v>
      </c>
    </row>
    <row r="429" spans="1:9" x14ac:dyDescent="0.2">
      <c r="A429" s="2" t="s">
        <v>963</v>
      </c>
      <c r="B429" s="2" t="s">
        <v>193</v>
      </c>
      <c r="C429" s="110" t="s">
        <v>15</v>
      </c>
      <c r="D429" s="110" t="s">
        <v>447</v>
      </c>
      <c r="E429" s="172" t="str">
        <f t="shared" si="19"/>
        <v>U</v>
      </c>
      <c r="F429" s="110" t="s">
        <v>372</v>
      </c>
      <c r="G429" s="110" t="s">
        <v>419</v>
      </c>
      <c r="H429" s="173">
        <v>4</v>
      </c>
      <c r="I429" s="173">
        <v>118</v>
      </c>
    </row>
    <row r="430" spans="1:9" x14ac:dyDescent="0.2">
      <c r="A430" s="2" t="s">
        <v>964</v>
      </c>
      <c r="B430" s="2" t="s">
        <v>535</v>
      </c>
      <c r="C430" s="26" t="s">
        <v>1220</v>
      </c>
      <c r="D430" s="110"/>
      <c r="E430" s="110"/>
      <c r="F430" s="110"/>
      <c r="G430" s="110"/>
    </row>
    <row r="431" spans="1:9" x14ac:dyDescent="0.2">
      <c r="A431" s="2" t="s">
        <v>965</v>
      </c>
      <c r="B431" s="2" t="s">
        <v>519</v>
      </c>
      <c r="C431" s="26" t="s">
        <v>1220</v>
      </c>
      <c r="D431" s="110"/>
      <c r="E431" s="110"/>
      <c r="F431" s="110"/>
      <c r="G431" s="110"/>
    </row>
    <row r="432" spans="1:9" x14ac:dyDescent="0.2">
      <c r="A432" s="2" t="s">
        <v>966</v>
      </c>
      <c r="B432" s="2" t="s">
        <v>519</v>
      </c>
      <c r="C432" s="26" t="s">
        <v>1220</v>
      </c>
      <c r="D432" s="110"/>
      <c r="E432" s="110"/>
      <c r="F432" s="110"/>
      <c r="G432" s="110"/>
    </row>
    <row r="433" spans="1:9" x14ac:dyDescent="0.2">
      <c r="A433" s="2" t="s">
        <v>967</v>
      </c>
      <c r="B433" s="2" t="s">
        <v>367</v>
      </c>
      <c r="C433" s="110" t="s">
        <v>10</v>
      </c>
      <c r="D433" s="110" t="s">
        <v>446</v>
      </c>
      <c r="E433" s="172" t="str">
        <f t="shared" ref="E433:E440" si="20">IF(G433="Lower",(IF(D433="Rural-80","Predominantly Rural",IF(D433="Rural-50","Predominantly Rural",IF(D433="SR","SR","U")))),(IF(D433="Rural-80","Predominantly Rural",IF(D433="Rural-50","Predominantly Rural",IF(D433="Significant Rural","Significant Rural","Urban")))))</f>
        <v>Predominantly Rural</v>
      </c>
      <c r="F433" s="110" t="s">
        <v>372</v>
      </c>
      <c r="G433" s="110" t="s">
        <v>419</v>
      </c>
      <c r="H433" s="173">
        <v>33</v>
      </c>
      <c r="I433" s="173">
        <v>124</v>
      </c>
    </row>
    <row r="434" spans="1:9" x14ac:dyDescent="0.2">
      <c r="A434" s="2" t="s">
        <v>968</v>
      </c>
      <c r="B434" s="2" t="s">
        <v>67</v>
      </c>
      <c r="C434" s="110" t="s">
        <v>67</v>
      </c>
      <c r="D434" s="110" t="s">
        <v>376</v>
      </c>
      <c r="E434" s="172" t="str">
        <f t="shared" si="20"/>
        <v>Urban</v>
      </c>
      <c r="F434" s="110" t="s">
        <v>373</v>
      </c>
      <c r="G434" s="110" t="s">
        <v>418</v>
      </c>
      <c r="H434" s="173">
        <v>2</v>
      </c>
      <c r="I434" s="173">
        <v>51</v>
      </c>
    </row>
    <row r="435" spans="1:9" x14ac:dyDescent="0.2">
      <c r="A435" s="2" t="s">
        <v>969</v>
      </c>
      <c r="B435" s="2" t="s">
        <v>67</v>
      </c>
      <c r="C435" s="110" t="s">
        <v>67</v>
      </c>
      <c r="D435" s="110" t="s">
        <v>376</v>
      </c>
      <c r="E435" s="172" t="str">
        <f t="shared" si="20"/>
        <v>Urban</v>
      </c>
      <c r="F435" s="110" t="s">
        <v>373</v>
      </c>
      <c r="G435" s="110" t="s">
        <v>418</v>
      </c>
      <c r="H435" s="173">
        <v>2</v>
      </c>
      <c r="I435" s="173">
        <v>51</v>
      </c>
    </row>
    <row r="436" spans="1:9" x14ac:dyDescent="0.2">
      <c r="A436" s="2" t="s">
        <v>970</v>
      </c>
      <c r="B436" s="2" t="s">
        <v>194</v>
      </c>
      <c r="C436" s="110" t="s">
        <v>15</v>
      </c>
      <c r="D436" s="110" t="s">
        <v>445</v>
      </c>
      <c r="E436" s="172" t="str">
        <f t="shared" si="20"/>
        <v>Predominantly Rural</v>
      </c>
      <c r="F436" s="110" t="s">
        <v>372</v>
      </c>
      <c r="G436" s="110" t="s">
        <v>419</v>
      </c>
      <c r="H436" s="173">
        <v>182</v>
      </c>
      <c r="I436" s="173">
        <v>202</v>
      </c>
    </row>
    <row r="437" spans="1:9" x14ac:dyDescent="0.2">
      <c r="A437" s="2" t="s">
        <v>971</v>
      </c>
      <c r="B437" s="2" t="s">
        <v>317</v>
      </c>
      <c r="C437" s="110" t="s">
        <v>156</v>
      </c>
      <c r="D437" s="110" t="s">
        <v>446</v>
      </c>
      <c r="E437" s="172" t="str">
        <f t="shared" si="20"/>
        <v>Predominantly Rural</v>
      </c>
      <c r="F437" s="110" t="s">
        <v>372</v>
      </c>
      <c r="G437" s="110" t="s">
        <v>419</v>
      </c>
      <c r="H437" s="173">
        <v>176</v>
      </c>
      <c r="I437" s="173">
        <v>306</v>
      </c>
    </row>
    <row r="438" spans="1:9" x14ac:dyDescent="0.2">
      <c r="A438" s="2" t="s">
        <v>972</v>
      </c>
      <c r="B438" s="2" t="s">
        <v>76</v>
      </c>
      <c r="C438" s="110" t="s">
        <v>76</v>
      </c>
      <c r="D438" s="110" t="s">
        <v>374</v>
      </c>
      <c r="E438" s="172" t="str">
        <f t="shared" si="20"/>
        <v>Urban</v>
      </c>
      <c r="F438" s="110" t="s">
        <v>373</v>
      </c>
      <c r="G438" s="110" t="s">
        <v>418</v>
      </c>
      <c r="H438" s="173">
        <v>48</v>
      </c>
      <c r="I438" s="173">
        <v>59</v>
      </c>
    </row>
    <row r="439" spans="1:9" x14ac:dyDescent="0.2">
      <c r="A439" s="2" t="s">
        <v>973</v>
      </c>
      <c r="B439" s="2" t="s">
        <v>76</v>
      </c>
      <c r="C439" s="110" t="s">
        <v>76</v>
      </c>
      <c r="D439" s="110" t="s">
        <v>374</v>
      </c>
      <c r="E439" s="172" t="str">
        <f t="shared" si="20"/>
        <v>Urban</v>
      </c>
      <c r="F439" s="110" t="s">
        <v>373</v>
      </c>
      <c r="G439" s="110" t="s">
        <v>418</v>
      </c>
      <c r="H439" s="173">
        <v>48</v>
      </c>
      <c r="I439" s="173">
        <v>59</v>
      </c>
    </row>
    <row r="440" spans="1:9" x14ac:dyDescent="0.2">
      <c r="A440" s="2" t="s">
        <v>974</v>
      </c>
      <c r="B440" s="2" t="s">
        <v>318</v>
      </c>
      <c r="C440" s="110" t="s">
        <v>156</v>
      </c>
      <c r="D440" s="110" t="s">
        <v>447</v>
      </c>
      <c r="E440" s="172" t="str">
        <f t="shared" si="20"/>
        <v>U</v>
      </c>
      <c r="F440" s="110" t="s">
        <v>372</v>
      </c>
      <c r="G440" s="110" t="s">
        <v>419</v>
      </c>
      <c r="H440" s="173">
        <v>5</v>
      </c>
      <c r="I440" s="173">
        <v>170</v>
      </c>
    </row>
    <row r="441" spans="1:9" x14ac:dyDescent="0.2">
      <c r="A441" s="2" t="s">
        <v>975</v>
      </c>
      <c r="B441" s="2" t="s">
        <v>520</v>
      </c>
      <c r="C441" s="26" t="s">
        <v>1220</v>
      </c>
      <c r="D441" s="110"/>
      <c r="E441" s="110"/>
      <c r="F441" s="110"/>
      <c r="G441" s="110"/>
    </row>
    <row r="442" spans="1:9" x14ac:dyDescent="0.2">
      <c r="A442" s="2" t="s">
        <v>976</v>
      </c>
      <c r="B442" s="2" t="s">
        <v>520</v>
      </c>
      <c r="C442" s="26" t="s">
        <v>1220</v>
      </c>
      <c r="D442" s="110"/>
      <c r="E442" s="110"/>
      <c r="F442" s="110"/>
      <c r="G442" s="110"/>
    </row>
    <row r="443" spans="1:9" x14ac:dyDescent="0.2">
      <c r="A443" s="2" t="s">
        <v>977</v>
      </c>
      <c r="B443" s="2" t="s">
        <v>12</v>
      </c>
      <c r="C443" s="110" t="s">
        <v>408</v>
      </c>
      <c r="D443" s="110" t="s">
        <v>446</v>
      </c>
      <c r="E443" s="172" t="str">
        <f t="shared" ref="E443:E448" si="21">IF(G443="Lower",(IF(D443="Rural-80","Predominantly Rural",IF(D443="Rural-50","Predominantly Rural",IF(D443="SR","SR","U")))),(IF(D443="Rural-80","Predominantly Rural",IF(D443="Rural-50","Predominantly Rural",IF(D443="Significant Rural","Significant Rural","Urban")))))</f>
        <v>Predominantly Rural</v>
      </c>
      <c r="F443" s="110" t="s">
        <v>379</v>
      </c>
      <c r="G443" s="110" t="s">
        <v>418</v>
      </c>
      <c r="H443" s="173">
        <v>27</v>
      </c>
      <c r="I443" s="173">
        <v>175</v>
      </c>
    </row>
    <row r="444" spans="1:9" x14ac:dyDescent="0.2">
      <c r="A444" s="2" t="s">
        <v>978</v>
      </c>
      <c r="B444" s="2" t="s">
        <v>12</v>
      </c>
      <c r="C444" s="110" t="s">
        <v>408</v>
      </c>
      <c r="D444" s="110" t="s">
        <v>446</v>
      </c>
      <c r="E444" s="172" t="str">
        <f t="shared" si="21"/>
        <v>Predominantly Rural</v>
      </c>
      <c r="F444" s="110" t="s">
        <v>379</v>
      </c>
      <c r="G444" s="110" t="s">
        <v>418</v>
      </c>
      <c r="H444" s="173">
        <v>27</v>
      </c>
      <c r="I444" s="173">
        <v>175</v>
      </c>
    </row>
    <row r="445" spans="1:9" x14ac:dyDescent="0.2">
      <c r="A445" s="2" t="s">
        <v>979</v>
      </c>
      <c r="B445" s="2" t="s">
        <v>148</v>
      </c>
      <c r="C445" s="110" t="s">
        <v>148</v>
      </c>
      <c r="D445" s="110" t="s">
        <v>375</v>
      </c>
      <c r="E445" s="172" t="str">
        <f t="shared" si="21"/>
        <v>Urban</v>
      </c>
      <c r="F445" s="110" t="s">
        <v>379</v>
      </c>
      <c r="G445" s="110" t="s">
        <v>418</v>
      </c>
      <c r="H445" s="173">
        <v>134</v>
      </c>
      <c r="I445" s="173">
        <v>156</v>
      </c>
    </row>
    <row r="446" spans="1:9" x14ac:dyDescent="0.2">
      <c r="A446" s="2" t="s">
        <v>980</v>
      </c>
      <c r="B446" s="2" t="s">
        <v>148</v>
      </c>
      <c r="C446" s="110" t="s">
        <v>148</v>
      </c>
      <c r="D446" s="110" t="s">
        <v>375</v>
      </c>
      <c r="E446" s="172" t="str">
        <f t="shared" si="21"/>
        <v>Urban</v>
      </c>
      <c r="F446" s="110" t="s">
        <v>379</v>
      </c>
      <c r="G446" s="110" t="s">
        <v>418</v>
      </c>
      <c r="H446" s="173">
        <v>134</v>
      </c>
      <c r="I446" s="173">
        <v>156</v>
      </c>
    </row>
    <row r="447" spans="1:9" x14ac:dyDescent="0.2">
      <c r="A447" s="2" t="s">
        <v>981</v>
      </c>
      <c r="B447" s="2" t="s">
        <v>98</v>
      </c>
      <c r="C447" s="110" t="s">
        <v>98</v>
      </c>
      <c r="D447" s="110" t="s">
        <v>376</v>
      </c>
      <c r="E447" s="172" t="str">
        <f t="shared" si="21"/>
        <v>Urban</v>
      </c>
      <c r="F447" s="110" t="s">
        <v>373</v>
      </c>
      <c r="G447" s="110" t="s">
        <v>418</v>
      </c>
      <c r="H447" s="173">
        <v>95</v>
      </c>
      <c r="I447" s="173">
        <v>212</v>
      </c>
    </row>
    <row r="448" spans="1:9" x14ac:dyDescent="0.2">
      <c r="A448" s="2" t="s">
        <v>982</v>
      </c>
      <c r="B448" s="2" t="s">
        <v>98</v>
      </c>
      <c r="C448" s="110" t="s">
        <v>98</v>
      </c>
      <c r="D448" s="110" t="s">
        <v>376</v>
      </c>
      <c r="E448" s="172" t="str">
        <f t="shared" si="21"/>
        <v>Urban</v>
      </c>
      <c r="F448" s="110" t="s">
        <v>373</v>
      </c>
      <c r="G448" s="110" t="s">
        <v>418</v>
      </c>
      <c r="H448" s="173">
        <v>95</v>
      </c>
      <c r="I448" s="173">
        <v>212</v>
      </c>
    </row>
    <row r="449" spans="1:9" x14ac:dyDescent="0.2">
      <c r="A449" s="2" t="s">
        <v>983</v>
      </c>
      <c r="B449" s="2" t="s">
        <v>10</v>
      </c>
      <c r="C449" s="110" t="s">
        <v>409</v>
      </c>
      <c r="D449" s="174">
        <v>0</v>
      </c>
      <c r="E449" s="174" t="s">
        <v>426</v>
      </c>
      <c r="F449" s="110" t="s">
        <v>386</v>
      </c>
      <c r="G449" s="110" t="s">
        <v>418</v>
      </c>
      <c r="H449" s="173">
        <v>39</v>
      </c>
      <c r="I449" s="173"/>
    </row>
    <row r="450" spans="1:9" x14ac:dyDescent="0.2">
      <c r="A450" s="2" t="s">
        <v>984</v>
      </c>
      <c r="B450" s="2" t="s">
        <v>521</v>
      </c>
      <c r="C450" s="26" t="s">
        <v>1220</v>
      </c>
      <c r="D450" s="110"/>
      <c r="E450" s="110"/>
      <c r="F450" s="110"/>
      <c r="G450" s="110"/>
    </row>
    <row r="451" spans="1:9" x14ac:dyDescent="0.2">
      <c r="A451" s="2" t="s">
        <v>985</v>
      </c>
      <c r="B451" s="2" t="s">
        <v>521</v>
      </c>
      <c r="C451" s="26" t="s">
        <v>1220</v>
      </c>
      <c r="D451" s="110"/>
      <c r="E451" s="110"/>
      <c r="F451" s="110"/>
      <c r="G451" s="110"/>
    </row>
    <row r="452" spans="1:9" x14ac:dyDescent="0.2">
      <c r="A452" s="2" t="s">
        <v>986</v>
      </c>
      <c r="B452" s="2" t="s">
        <v>293</v>
      </c>
      <c r="C452" s="110" t="s">
        <v>153</v>
      </c>
      <c r="D452" s="110" t="s">
        <v>446</v>
      </c>
      <c r="E452" s="172" t="str">
        <f>IF(G452="Lower",(IF(D452="Rural-80","Predominantly Rural",IF(D452="Rural-50","Predominantly Rural",IF(D452="SR","SR","U")))),(IF(D452="Rural-80","Predominantly Rural",IF(D452="Rural-50","Predominantly Rural",IF(D452="Significant Rural","Significant Rural","Urban")))))</f>
        <v>Predominantly Rural</v>
      </c>
      <c r="F452" s="110" t="s">
        <v>372</v>
      </c>
      <c r="G452" s="110" t="s">
        <v>419</v>
      </c>
      <c r="H452" s="173">
        <v>189</v>
      </c>
      <c r="I452" s="173">
        <v>300</v>
      </c>
    </row>
    <row r="453" spans="1:9" x14ac:dyDescent="0.2">
      <c r="A453" s="2" t="s">
        <v>987</v>
      </c>
      <c r="B453" s="2" t="s">
        <v>254</v>
      </c>
      <c r="C453" s="110" t="s">
        <v>18</v>
      </c>
      <c r="D453" s="110" t="s">
        <v>445</v>
      </c>
      <c r="E453" s="172" t="str">
        <f>IF(G453="Lower",(IF(D453="Rural-80","Predominantly Rural",IF(D453="Rural-50","Predominantly Rural",IF(D453="SR","SR","U")))),(IF(D453="Rural-80","Predominantly Rural",IF(D453="Rural-50","Predominantly Rural",IF(D453="Significant Rural","Significant Rural","Urban")))))</f>
        <v>Predominantly Rural</v>
      </c>
      <c r="F453" s="110" t="s">
        <v>372</v>
      </c>
      <c r="G453" s="110" t="s">
        <v>419</v>
      </c>
      <c r="H453" s="173">
        <v>196</v>
      </c>
      <c r="I453" s="173">
        <v>315</v>
      </c>
    </row>
    <row r="454" spans="1:9" x14ac:dyDescent="0.2">
      <c r="A454" s="2" t="s">
        <v>988</v>
      </c>
      <c r="B454" s="2" t="s">
        <v>202</v>
      </c>
      <c r="C454" s="110" t="s">
        <v>85</v>
      </c>
      <c r="D454" s="110" t="s">
        <v>447</v>
      </c>
      <c r="E454" s="172" t="str">
        <f>IF(G454="Lower",(IF(D454="Rural-80","Predominantly Rural",IF(D454="Rural-50","Predominantly Rural",IF(D454="SR","SR","U")))),(IF(D454="Rural-80","Predominantly Rural",IF(D454="Rural-50","Predominantly Rural",IF(D454="Significant Rural","Significant Rural","Urban")))))</f>
        <v>U</v>
      </c>
      <c r="F454" s="110" t="s">
        <v>372</v>
      </c>
      <c r="G454" s="110" t="s">
        <v>419</v>
      </c>
      <c r="H454" s="173">
        <v>166</v>
      </c>
      <c r="I454" s="173">
        <v>110</v>
      </c>
    </row>
    <row r="455" spans="1:9" x14ac:dyDescent="0.2">
      <c r="A455" s="2" t="s">
        <v>989</v>
      </c>
      <c r="B455" s="2" t="s">
        <v>532</v>
      </c>
      <c r="C455" s="26" t="s">
        <v>1220</v>
      </c>
      <c r="D455" s="110"/>
      <c r="E455" s="110"/>
      <c r="F455" s="110"/>
      <c r="G455" s="110"/>
    </row>
    <row r="456" spans="1:9" x14ac:dyDescent="0.2">
      <c r="A456" s="2" t="s">
        <v>990</v>
      </c>
      <c r="B456" s="2" t="s">
        <v>165</v>
      </c>
      <c r="C456" s="110" t="s">
        <v>165</v>
      </c>
      <c r="D456" s="110" t="s">
        <v>374</v>
      </c>
      <c r="E456" s="172" t="str">
        <f t="shared" ref="E456:E461" si="22">IF(G456="Lower",(IF(D456="Rural-80","Predominantly Rural",IF(D456="Rural-50","Predominantly Rural",IF(D456="SR","SR","U")))),(IF(D456="Rural-80","Predominantly Rural",IF(D456="Rural-50","Predominantly Rural",IF(D456="Significant Rural","Significant Rural","Urban")))))</f>
        <v>Urban</v>
      </c>
      <c r="F456" s="110" t="s">
        <v>379</v>
      </c>
      <c r="G456" s="110" t="s">
        <v>418</v>
      </c>
      <c r="H456" s="173">
        <v>108</v>
      </c>
      <c r="I456" s="173">
        <v>206</v>
      </c>
    </row>
    <row r="457" spans="1:9" x14ac:dyDescent="0.2">
      <c r="A457" s="2" t="s">
        <v>991</v>
      </c>
      <c r="B457" s="2" t="s">
        <v>165</v>
      </c>
      <c r="C457" s="110" t="s">
        <v>165</v>
      </c>
      <c r="D457" s="110" t="s">
        <v>374</v>
      </c>
      <c r="E457" s="172" t="str">
        <f t="shared" si="22"/>
        <v>Urban</v>
      </c>
      <c r="F457" s="110" t="s">
        <v>379</v>
      </c>
      <c r="G457" s="110" t="s">
        <v>418</v>
      </c>
      <c r="H457" s="173">
        <v>108</v>
      </c>
      <c r="I457" s="173">
        <v>206</v>
      </c>
    </row>
    <row r="458" spans="1:9" x14ac:dyDescent="0.2">
      <c r="A458" s="2" t="s">
        <v>992</v>
      </c>
      <c r="B458" s="2" t="s">
        <v>350</v>
      </c>
      <c r="C458" s="110" t="s">
        <v>7</v>
      </c>
      <c r="D458" s="110" t="s">
        <v>445</v>
      </c>
      <c r="E458" s="172" t="str">
        <f t="shared" si="22"/>
        <v>Predominantly Rural</v>
      </c>
      <c r="F458" s="110" t="s">
        <v>372</v>
      </c>
      <c r="G458" s="110" t="s">
        <v>419</v>
      </c>
      <c r="H458" s="173">
        <v>77</v>
      </c>
      <c r="I458" s="173">
        <v>276</v>
      </c>
    </row>
    <row r="459" spans="1:9" x14ac:dyDescent="0.2">
      <c r="A459" s="2" t="s">
        <v>993</v>
      </c>
      <c r="B459" s="2" t="s">
        <v>214</v>
      </c>
      <c r="C459" s="110" t="s">
        <v>16</v>
      </c>
      <c r="D459" s="110" t="s">
        <v>445</v>
      </c>
      <c r="E459" s="172" t="str">
        <f t="shared" si="22"/>
        <v>Predominantly Rural</v>
      </c>
      <c r="F459" s="110" t="s">
        <v>372</v>
      </c>
      <c r="G459" s="110" t="s">
        <v>419</v>
      </c>
      <c r="H459" s="173">
        <v>24</v>
      </c>
      <c r="I459" s="173">
        <v>196</v>
      </c>
    </row>
    <row r="460" spans="1:9" x14ac:dyDescent="0.2">
      <c r="A460" s="2" t="s">
        <v>994</v>
      </c>
      <c r="B460" s="2" t="s">
        <v>215</v>
      </c>
      <c r="C460" s="110" t="s">
        <v>16</v>
      </c>
      <c r="D460" s="110" t="s">
        <v>446</v>
      </c>
      <c r="E460" s="172" t="str">
        <f t="shared" si="22"/>
        <v>Predominantly Rural</v>
      </c>
      <c r="F460" s="110" t="s">
        <v>372</v>
      </c>
      <c r="G460" s="110" t="s">
        <v>419</v>
      </c>
      <c r="H460" s="173">
        <v>32</v>
      </c>
      <c r="I460" s="173">
        <v>207</v>
      </c>
    </row>
    <row r="461" spans="1:9" x14ac:dyDescent="0.2">
      <c r="A461" s="2" t="s">
        <v>995</v>
      </c>
      <c r="B461" s="2" t="s">
        <v>175</v>
      </c>
      <c r="C461" s="110" t="s">
        <v>3</v>
      </c>
      <c r="D461" s="110" t="s">
        <v>445</v>
      </c>
      <c r="E461" s="172" t="str">
        <f t="shared" si="22"/>
        <v>Predominantly Rural</v>
      </c>
      <c r="F461" s="110" t="s">
        <v>372</v>
      </c>
      <c r="G461" s="110" t="s">
        <v>419</v>
      </c>
      <c r="H461" s="173">
        <v>95</v>
      </c>
      <c r="I461" s="173">
        <v>247</v>
      </c>
    </row>
    <row r="462" spans="1:9" x14ac:dyDescent="0.2">
      <c r="A462" s="2" t="s">
        <v>996</v>
      </c>
      <c r="B462" s="2" t="s">
        <v>522</v>
      </c>
      <c r="C462" s="26" t="s">
        <v>1220</v>
      </c>
      <c r="D462" s="110"/>
      <c r="E462" s="110"/>
      <c r="F462" s="110"/>
      <c r="G462" s="110"/>
    </row>
    <row r="463" spans="1:9" x14ac:dyDescent="0.2">
      <c r="A463" s="2" t="s">
        <v>997</v>
      </c>
      <c r="B463" s="2" t="s">
        <v>522</v>
      </c>
      <c r="C463" s="26" t="s">
        <v>1220</v>
      </c>
      <c r="D463" s="110"/>
      <c r="E463" s="110"/>
      <c r="F463" s="110"/>
      <c r="G463" s="110"/>
    </row>
    <row r="464" spans="1:9" x14ac:dyDescent="0.2">
      <c r="A464" s="2" t="s">
        <v>998</v>
      </c>
      <c r="B464" s="2" t="s">
        <v>283</v>
      </c>
      <c r="C464" s="110" t="s">
        <v>20</v>
      </c>
      <c r="D464" s="110" t="s">
        <v>445</v>
      </c>
      <c r="E464" s="172" t="str">
        <f t="shared" ref="E464:E471" si="23">IF(G464="Lower",(IF(D464="Rural-80","Predominantly Rural",IF(D464="Rural-50","Predominantly Rural",IF(D464="SR","SR","U")))),(IF(D464="Rural-80","Predominantly Rural",IF(D464="Rural-50","Predominantly Rural",IF(D464="Significant Rural","Significant Rural","Urban")))))</f>
        <v>Predominantly Rural</v>
      </c>
      <c r="F464" s="110" t="s">
        <v>372</v>
      </c>
      <c r="G464" s="110" t="s">
        <v>419</v>
      </c>
      <c r="H464" s="173">
        <v>70</v>
      </c>
      <c r="I464" s="173">
        <v>217</v>
      </c>
    </row>
    <row r="465" spans="1:9" x14ac:dyDescent="0.2">
      <c r="A465" s="2" t="s">
        <v>999</v>
      </c>
      <c r="B465" s="2" t="s">
        <v>222</v>
      </c>
      <c r="C465" s="110" t="s">
        <v>87</v>
      </c>
      <c r="D465" s="110" t="s">
        <v>445</v>
      </c>
      <c r="E465" s="172" t="str">
        <f t="shared" si="23"/>
        <v>Predominantly Rural</v>
      </c>
      <c r="F465" s="110" t="s">
        <v>372</v>
      </c>
      <c r="G465" s="110" t="s">
        <v>419</v>
      </c>
      <c r="H465" s="173">
        <v>198</v>
      </c>
      <c r="I465" s="173">
        <v>292</v>
      </c>
    </row>
    <row r="466" spans="1:9" x14ac:dyDescent="0.2">
      <c r="A466" s="2" t="s">
        <v>1000</v>
      </c>
      <c r="B466" s="2" t="s">
        <v>325</v>
      </c>
      <c r="C466" s="110" t="s">
        <v>5</v>
      </c>
      <c r="D466" s="110" t="s">
        <v>445</v>
      </c>
      <c r="E466" s="172" t="str">
        <f t="shared" si="23"/>
        <v>Predominantly Rural</v>
      </c>
      <c r="F466" s="110" t="s">
        <v>372</v>
      </c>
      <c r="G466" s="110" t="s">
        <v>419</v>
      </c>
      <c r="H466" s="173">
        <v>174</v>
      </c>
      <c r="I466" s="173">
        <v>302</v>
      </c>
    </row>
    <row r="467" spans="1:9" x14ac:dyDescent="0.2">
      <c r="A467" s="2" t="s">
        <v>1001</v>
      </c>
      <c r="B467" s="2" t="s">
        <v>185</v>
      </c>
      <c r="C467" s="110" t="s">
        <v>64</v>
      </c>
      <c r="D467" s="110" t="s">
        <v>374</v>
      </c>
      <c r="E467" s="172" t="str">
        <f t="shared" si="23"/>
        <v>U</v>
      </c>
      <c r="F467" s="110" t="s">
        <v>372</v>
      </c>
      <c r="G467" s="110" t="s">
        <v>419</v>
      </c>
      <c r="H467" s="173">
        <v>72</v>
      </c>
      <c r="I467" s="173">
        <v>120</v>
      </c>
    </row>
    <row r="468" spans="1:9" x14ac:dyDescent="0.2">
      <c r="A468" s="2" t="s">
        <v>1002</v>
      </c>
      <c r="B468" s="2" t="s">
        <v>368</v>
      </c>
      <c r="C468" s="110" t="s">
        <v>10</v>
      </c>
      <c r="D468" s="110" t="s">
        <v>446</v>
      </c>
      <c r="E468" s="172" t="str">
        <f t="shared" si="23"/>
        <v>Predominantly Rural</v>
      </c>
      <c r="F468" s="110" t="s">
        <v>372</v>
      </c>
      <c r="G468" s="110" t="s">
        <v>419</v>
      </c>
      <c r="H468" s="173">
        <v>70</v>
      </c>
      <c r="I468" s="173">
        <v>148</v>
      </c>
    </row>
    <row r="469" spans="1:9" x14ac:dyDescent="0.2">
      <c r="A469" s="2" t="s">
        <v>1003</v>
      </c>
      <c r="B469" s="2" t="s">
        <v>235</v>
      </c>
      <c r="C469" s="110" t="s">
        <v>92</v>
      </c>
      <c r="D469" s="110" t="s">
        <v>447</v>
      </c>
      <c r="E469" s="172" t="str">
        <f t="shared" si="23"/>
        <v>U</v>
      </c>
      <c r="F469" s="110" t="s">
        <v>372</v>
      </c>
      <c r="G469" s="110" t="s">
        <v>419</v>
      </c>
      <c r="H469" s="173">
        <v>162</v>
      </c>
      <c r="I469" s="173">
        <v>136</v>
      </c>
    </row>
    <row r="470" spans="1:9" x14ac:dyDescent="0.2">
      <c r="A470" s="2" t="s">
        <v>1004</v>
      </c>
      <c r="B470" s="2" t="s">
        <v>47</v>
      </c>
      <c r="C470" s="110" t="s">
        <v>47</v>
      </c>
      <c r="D470" s="110" t="s">
        <v>376</v>
      </c>
      <c r="E470" s="172" t="str">
        <f t="shared" si="23"/>
        <v>Urban</v>
      </c>
      <c r="F470" s="110" t="s">
        <v>373</v>
      </c>
      <c r="G470" s="110" t="s">
        <v>418</v>
      </c>
      <c r="H470" s="173">
        <v>30</v>
      </c>
      <c r="I470" s="173">
        <v>12</v>
      </c>
    </row>
    <row r="471" spans="1:9" x14ac:dyDescent="0.2">
      <c r="A471" s="2" t="s">
        <v>1005</v>
      </c>
      <c r="B471" s="2" t="s">
        <v>47</v>
      </c>
      <c r="C471" s="110" t="s">
        <v>47</v>
      </c>
      <c r="D471" s="110" t="s">
        <v>376</v>
      </c>
      <c r="E471" s="172" t="str">
        <f t="shared" si="23"/>
        <v>Urban</v>
      </c>
      <c r="F471" s="110" t="s">
        <v>373</v>
      </c>
      <c r="G471" s="110" t="s">
        <v>418</v>
      </c>
      <c r="H471" s="173">
        <v>30</v>
      </c>
      <c r="I471" s="173">
        <v>12</v>
      </c>
    </row>
    <row r="472" spans="1:9" x14ac:dyDescent="0.2">
      <c r="A472" s="2" t="s">
        <v>1006</v>
      </c>
      <c r="B472" s="2" t="s">
        <v>533</v>
      </c>
      <c r="C472" s="26" t="s">
        <v>1220</v>
      </c>
      <c r="D472" s="110"/>
      <c r="E472" s="110"/>
      <c r="F472" s="110"/>
      <c r="G472" s="110"/>
    </row>
    <row r="473" spans="1:9" x14ac:dyDescent="0.2">
      <c r="A473" s="2" t="s">
        <v>1007</v>
      </c>
      <c r="B473" s="2" t="s">
        <v>149</v>
      </c>
      <c r="C473" s="110" t="s">
        <v>149</v>
      </c>
      <c r="D473" s="110" t="s">
        <v>374</v>
      </c>
      <c r="E473" s="172" t="str">
        <f t="shared" ref="E473:E484" si="24">IF(G473="Lower",(IF(D473="Rural-80","Predominantly Rural",IF(D473="Rural-50","Predominantly Rural",IF(D473="SR","SR","U")))),(IF(D473="Rural-80","Predominantly Rural",IF(D473="Rural-50","Predominantly Rural",IF(D473="Significant Rural","Significant Rural","Urban")))))</f>
        <v>Urban</v>
      </c>
      <c r="F473" s="110" t="s">
        <v>379</v>
      </c>
      <c r="G473" s="110" t="s">
        <v>418</v>
      </c>
      <c r="H473" s="173">
        <v>103</v>
      </c>
      <c r="I473" s="173">
        <v>95</v>
      </c>
    </row>
    <row r="474" spans="1:9" x14ac:dyDescent="0.2">
      <c r="A474" s="2" t="s">
        <v>1008</v>
      </c>
      <c r="B474" s="2" t="s">
        <v>149</v>
      </c>
      <c r="C474" s="110" t="s">
        <v>149</v>
      </c>
      <c r="D474" s="110" t="s">
        <v>374</v>
      </c>
      <c r="E474" s="172" t="str">
        <f t="shared" si="24"/>
        <v>Urban</v>
      </c>
      <c r="F474" s="110" t="s">
        <v>379</v>
      </c>
      <c r="G474" s="110" t="s">
        <v>418</v>
      </c>
      <c r="H474" s="173">
        <v>103</v>
      </c>
      <c r="I474" s="173">
        <v>95</v>
      </c>
    </row>
    <row r="475" spans="1:9" x14ac:dyDescent="0.2">
      <c r="A475" s="2" t="s">
        <v>1009</v>
      </c>
      <c r="B475" s="2" t="s">
        <v>105</v>
      </c>
      <c r="C475" s="110" t="s">
        <v>105</v>
      </c>
      <c r="D475" s="110" t="s">
        <v>374</v>
      </c>
      <c r="E475" s="172" t="str">
        <f t="shared" si="24"/>
        <v>Urban</v>
      </c>
      <c r="F475" s="110" t="s">
        <v>379</v>
      </c>
      <c r="G475" s="110" t="s">
        <v>418</v>
      </c>
      <c r="H475" s="173">
        <v>6</v>
      </c>
      <c r="I475" s="173">
        <v>141</v>
      </c>
    </row>
    <row r="476" spans="1:9" x14ac:dyDescent="0.2">
      <c r="A476" s="2" t="s">
        <v>1010</v>
      </c>
      <c r="B476" s="2" t="s">
        <v>105</v>
      </c>
      <c r="C476" s="110" t="s">
        <v>105</v>
      </c>
      <c r="D476" s="110" t="s">
        <v>374</v>
      </c>
      <c r="E476" s="172" t="str">
        <f t="shared" si="24"/>
        <v>Urban</v>
      </c>
      <c r="F476" s="110" t="s">
        <v>379</v>
      </c>
      <c r="G476" s="110" t="s">
        <v>418</v>
      </c>
      <c r="H476" s="173">
        <v>6</v>
      </c>
      <c r="I476" s="173">
        <v>141</v>
      </c>
    </row>
    <row r="477" spans="1:9" x14ac:dyDescent="0.2">
      <c r="A477" s="2" t="s">
        <v>1011</v>
      </c>
      <c r="B477" s="2" t="s">
        <v>119</v>
      </c>
      <c r="C477" s="110" t="s">
        <v>119</v>
      </c>
      <c r="D477" s="110" t="s">
        <v>376</v>
      </c>
      <c r="E477" s="172" t="str">
        <f t="shared" si="24"/>
        <v>Urban</v>
      </c>
      <c r="F477" s="110" t="s">
        <v>371</v>
      </c>
      <c r="G477" s="110" t="s">
        <v>418</v>
      </c>
      <c r="H477" s="173">
        <v>110</v>
      </c>
      <c r="I477" s="173">
        <v>228</v>
      </c>
    </row>
    <row r="478" spans="1:9" x14ac:dyDescent="0.2">
      <c r="A478" s="2" t="s">
        <v>1012</v>
      </c>
      <c r="B478" s="2" t="s">
        <v>119</v>
      </c>
      <c r="C478" s="110" t="s">
        <v>119</v>
      </c>
      <c r="D478" s="110" t="s">
        <v>376</v>
      </c>
      <c r="E478" s="172" t="str">
        <f t="shared" si="24"/>
        <v>Urban</v>
      </c>
      <c r="F478" s="110" t="s">
        <v>371</v>
      </c>
      <c r="G478" s="110" t="s">
        <v>418</v>
      </c>
      <c r="H478" s="173">
        <v>110</v>
      </c>
      <c r="I478" s="173">
        <v>228</v>
      </c>
    </row>
    <row r="479" spans="1:9" x14ac:dyDescent="0.2">
      <c r="A479" s="2" t="s">
        <v>1013</v>
      </c>
      <c r="B479" s="2" t="s">
        <v>334</v>
      </c>
      <c r="C479" s="110" t="s">
        <v>157</v>
      </c>
      <c r="D479" s="110" t="s">
        <v>376</v>
      </c>
      <c r="E479" s="172" t="str">
        <f t="shared" si="24"/>
        <v>U</v>
      </c>
      <c r="F479" s="110" t="s">
        <v>372</v>
      </c>
      <c r="G479" s="110" t="s">
        <v>419</v>
      </c>
      <c r="H479" s="173">
        <v>195</v>
      </c>
      <c r="I479" s="173">
        <v>245</v>
      </c>
    </row>
    <row r="480" spans="1:9" x14ac:dyDescent="0.2">
      <c r="A480" s="2" t="s">
        <v>1014</v>
      </c>
      <c r="B480" s="2" t="s">
        <v>272</v>
      </c>
      <c r="C480" s="110" t="s">
        <v>108</v>
      </c>
      <c r="D480" s="110" t="s">
        <v>447</v>
      </c>
      <c r="E480" s="172" t="str">
        <f t="shared" si="24"/>
        <v>U</v>
      </c>
      <c r="F480" s="110" t="s">
        <v>372</v>
      </c>
      <c r="G480" s="110" t="s">
        <v>419</v>
      </c>
      <c r="H480" s="173">
        <v>137</v>
      </c>
      <c r="I480" s="173">
        <v>323</v>
      </c>
    </row>
    <row r="481" spans="1:9" x14ac:dyDescent="0.2">
      <c r="A481" s="2" t="s">
        <v>1015</v>
      </c>
      <c r="B481" s="2" t="s">
        <v>288</v>
      </c>
      <c r="C481" s="110" t="s">
        <v>21</v>
      </c>
      <c r="D481" s="110" t="s">
        <v>446</v>
      </c>
      <c r="E481" s="172" t="str">
        <f t="shared" si="24"/>
        <v>Predominantly Rural</v>
      </c>
      <c r="F481" s="110" t="s">
        <v>372</v>
      </c>
      <c r="G481" s="110" t="s">
        <v>419</v>
      </c>
      <c r="H481" s="173">
        <v>46</v>
      </c>
      <c r="I481" s="173">
        <v>209</v>
      </c>
    </row>
    <row r="482" spans="1:9" x14ac:dyDescent="0.2">
      <c r="A482" s="2" t="s">
        <v>1016</v>
      </c>
      <c r="B482" s="2" t="s">
        <v>68</v>
      </c>
      <c r="C482" s="110" t="s">
        <v>377</v>
      </c>
      <c r="D482" s="110" t="s">
        <v>376</v>
      </c>
      <c r="E482" s="172" t="str">
        <f t="shared" si="24"/>
        <v>Urban</v>
      </c>
      <c r="F482" s="110" t="s">
        <v>373</v>
      </c>
      <c r="G482" s="110" t="s">
        <v>418</v>
      </c>
      <c r="H482" s="173">
        <v>82</v>
      </c>
      <c r="I482" s="173">
        <v>26</v>
      </c>
    </row>
    <row r="483" spans="1:9" x14ac:dyDescent="0.2">
      <c r="A483" s="2" t="s">
        <v>1017</v>
      </c>
      <c r="B483" s="2" t="s">
        <v>68</v>
      </c>
      <c r="C483" s="110" t="s">
        <v>377</v>
      </c>
      <c r="D483" s="110" t="s">
        <v>376</v>
      </c>
      <c r="E483" s="172" t="str">
        <f t="shared" si="24"/>
        <v>Urban</v>
      </c>
      <c r="F483" s="110" t="s">
        <v>373</v>
      </c>
      <c r="G483" s="110" t="s">
        <v>418</v>
      </c>
      <c r="H483" s="173">
        <v>82</v>
      </c>
      <c r="I483" s="173">
        <v>26</v>
      </c>
    </row>
    <row r="484" spans="1:9" x14ac:dyDescent="0.2">
      <c r="A484" s="2" t="s">
        <v>1018</v>
      </c>
      <c r="B484" s="2" t="s">
        <v>236</v>
      </c>
      <c r="C484" s="110" t="s">
        <v>92</v>
      </c>
      <c r="D484" s="110" t="s">
        <v>447</v>
      </c>
      <c r="E484" s="172" t="str">
        <f t="shared" si="24"/>
        <v>U</v>
      </c>
      <c r="F484" s="110" t="s">
        <v>372</v>
      </c>
      <c r="G484" s="110" t="s">
        <v>419</v>
      </c>
      <c r="H484" s="173">
        <v>79</v>
      </c>
      <c r="I484" s="173">
        <v>163</v>
      </c>
    </row>
    <row r="485" spans="1:9" x14ac:dyDescent="0.2">
      <c r="A485" s="2" t="s">
        <v>1019</v>
      </c>
      <c r="B485" s="2" t="s">
        <v>92</v>
      </c>
      <c r="C485" s="110" t="s">
        <v>410</v>
      </c>
      <c r="D485" s="174">
        <v>0</v>
      </c>
      <c r="E485" s="174" t="s">
        <v>447</v>
      </c>
      <c r="F485" s="110" t="s">
        <v>386</v>
      </c>
      <c r="G485" s="110" t="s">
        <v>418</v>
      </c>
      <c r="H485" s="173">
        <v>79</v>
      </c>
      <c r="I485" s="173"/>
    </row>
    <row r="486" spans="1:9" x14ac:dyDescent="0.2">
      <c r="A486" s="2" t="s">
        <v>1020</v>
      </c>
      <c r="B486" s="2" t="s">
        <v>237</v>
      </c>
      <c r="C486" s="110" t="s">
        <v>92</v>
      </c>
      <c r="D486" s="110" t="s">
        <v>446</v>
      </c>
      <c r="E486" s="172" t="str">
        <f>IF(G486="Lower",(IF(D486="Rural-80","Predominantly Rural",IF(D486="Rural-50","Predominantly Rural",IF(D486="SR","SR","U")))),(IF(D486="Rural-80","Predominantly Rural",IF(D486="Rural-50","Predominantly Rural",IF(D486="Significant Rural","Significant Rural","Urban")))))</f>
        <v>Predominantly Rural</v>
      </c>
      <c r="F486" s="110" t="s">
        <v>372</v>
      </c>
      <c r="G486" s="110" t="s">
        <v>419</v>
      </c>
      <c r="H486" s="173">
        <v>113</v>
      </c>
      <c r="I486" s="173">
        <v>147</v>
      </c>
    </row>
    <row r="487" spans="1:9" x14ac:dyDescent="0.2">
      <c r="A487" s="2" t="s">
        <v>1021</v>
      </c>
      <c r="B487" s="2" t="s">
        <v>273</v>
      </c>
      <c r="C487" s="110" t="s">
        <v>108</v>
      </c>
      <c r="D487" s="110" t="s">
        <v>375</v>
      </c>
      <c r="E487" s="172" t="str">
        <f>IF(G487="Lower",(IF(D487="Rural-80","Predominantly Rural",IF(D487="Rural-50","Predominantly Rural",IF(D487="SR","SR","U")))),(IF(D487="Rural-80","Predominantly Rural",IF(D487="Rural-50","Predominantly Rural",IF(D487="Significant Rural","Significant Rural","Urban")))))</f>
        <v>U</v>
      </c>
      <c r="F487" s="110" t="s">
        <v>372</v>
      </c>
      <c r="G487" s="110" t="s">
        <v>419</v>
      </c>
      <c r="H487" s="173">
        <v>103</v>
      </c>
      <c r="I487" s="173">
        <v>194</v>
      </c>
    </row>
    <row r="488" spans="1:9" x14ac:dyDescent="0.2">
      <c r="A488" s="2" t="s">
        <v>1022</v>
      </c>
      <c r="B488" s="2" t="s">
        <v>523</v>
      </c>
      <c r="C488" s="26" t="s">
        <v>1220</v>
      </c>
      <c r="D488" s="110"/>
      <c r="E488" s="110"/>
      <c r="F488" s="110"/>
      <c r="G488" s="110"/>
    </row>
    <row r="489" spans="1:9" x14ac:dyDescent="0.2">
      <c r="A489" s="2" t="s">
        <v>1023</v>
      </c>
      <c r="B489" s="2" t="s">
        <v>523</v>
      </c>
      <c r="C489" s="26" t="s">
        <v>1220</v>
      </c>
      <c r="D489" s="110"/>
      <c r="E489" s="110"/>
      <c r="F489" s="110"/>
      <c r="G489" s="110"/>
    </row>
    <row r="490" spans="1:9" x14ac:dyDescent="0.2">
      <c r="A490" s="2" t="s">
        <v>1024</v>
      </c>
      <c r="B490" s="2" t="s">
        <v>60</v>
      </c>
      <c r="C490" s="110" t="s">
        <v>60</v>
      </c>
      <c r="D490" s="110" t="s">
        <v>376</v>
      </c>
      <c r="E490" s="172" t="str">
        <f t="shared" ref="E490:E497" si="25">IF(G490="Lower",(IF(D490="Rural-80","Predominantly Rural",IF(D490="Rural-50","Predominantly Rural",IF(D490="SR","SR","U")))),(IF(D490="Rural-80","Predominantly Rural",IF(D490="Rural-50","Predominantly Rural",IF(D490="Significant Rural","Significant Rural","Urban")))))</f>
        <v>Urban</v>
      </c>
      <c r="F490" s="110" t="s">
        <v>373</v>
      </c>
      <c r="G490" s="110" t="s">
        <v>418</v>
      </c>
      <c r="H490" s="173">
        <v>79</v>
      </c>
      <c r="I490" s="173">
        <v>162</v>
      </c>
    </row>
    <row r="491" spans="1:9" x14ac:dyDescent="0.2">
      <c r="A491" s="2" t="s">
        <v>1025</v>
      </c>
      <c r="B491" s="2" t="s">
        <v>60</v>
      </c>
      <c r="C491" s="110" t="s">
        <v>60</v>
      </c>
      <c r="D491" s="110" t="s">
        <v>376</v>
      </c>
      <c r="E491" s="172" t="str">
        <f t="shared" si="25"/>
        <v>Urban</v>
      </c>
      <c r="F491" s="110" t="s">
        <v>373</v>
      </c>
      <c r="G491" s="110" t="s">
        <v>418</v>
      </c>
      <c r="H491" s="173">
        <v>79</v>
      </c>
      <c r="I491" s="173">
        <v>162</v>
      </c>
    </row>
    <row r="492" spans="1:9" x14ac:dyDescent="0.2">
      <c r="A492" s="2" t="s">
        <v>1026</v>
      </c>
      <c r="B492" s="2" t="s">
        <v>43</v>
      </c>
      <c r="C492" s="110" t="s">
        <v>43</v>
      </c>
      <c r="D492" s="110" t="s">
        <v>374</v>
      </c>
      <c r="E492" s="172" t="str">
        <f t="shared" si="25"/>
        <v>Urban</v>
      </c>
      <c r="F492" s="110" t="s">
        <v>379</v>
      </c>
      <c r="G492" s="110" t="s">
        <v>418</v>
      </c>
      <c r="H492" s="173">
        <v>71</v>
      </c>
      <c r="I492" s="173">
        <v>73</v>
      </c>
    </row>
    <row r="493" spans="1:9" x14ac:dyDescent="0.2">
      <c r="A493" s="2" t="s">
        <v>1027</v>
      </c>
      <c r="B493" s="2" t="s">
        <v>43</v>
      </c>
      <c r="C493" s="110" t="s">
        <v>43</v>
      </c>
      <c r="D493" s="110" t="s">
        <v>374</v>
      </c>
      <c r="E493" s="172" t="str">
        <f t="shared" si="25"/>
        <v>Urban</v>
      </c>
      <c r="F493" s="110" t="s">
        <v>379</v>
      </c>
      <c r="G493" s="110" t="s">
        <v>418</v>
      </c>
      <c r="H493" s="173">
        <v>71</v>
      </c>
      <c r="I493" s="173">
        <v>73</v>
      </c>
    </row>
    <row r="494" spans="1:9" x14ac:dyDescent="0.2">
      <c r="A494" s="2" t="s">
        <v>1028</v>
      </c>
      <c r="B494" s="2" t="s">
        <v>90</v>
      </c>
      <c r="C494" s="110" t="s">
        <v>90</v>
      </c>
      <c r="D494" s="110" t="s">
        <v>374</v>
      </c>
      <c r="E494" s="172" t="str">
        <f t="shared" si="25"/>
        <v>Urban</v>
      </c>
      <c r="F494" s="110" t="s">
        <v>379</v>
      </c>
      <c r="G494" s="110" t="s">
        <v>418</v>
      </c>
      <c r="H494" s="173">
        <v>18</v>
      </c>
      <c r="I494" s="173">
        <v>3</v>
      </c>
    </row>
    <row r="495" spans="1:9" x14ac:dyDescent="0.2">
      <c r="A495" s="2" t="s">
        <v>1029</v>
      </c>
      <c r="B495" s="2" t="s">
        <v>90</v>
      </c>
      <c r="C495" s="110" t="s">
        <v>90</v>
      </c>
      <c r="D495" s="110" t="s">
        <v>374</v>
      </c>
      <c r="E495" s="172" t="str">
        <f t="shared" si="25"/>
        <v>Urban</v>
      </c>
      <c r="F495" s="110" t="s">
        <v>379</v>
      </c>
      <c r="G495" s="110" t="s">
        <v>418</v>
      </c>
      <c r="H495" s="173">
        <v>18</v>
      </c>
      <c r="I495" s="173">
        <v>3</v>
      </c>
    </row>
    <row r="496" spans="1:9" x14ac:dyDescent="0.2">
      <c r="A496" s="2" t="s">
        <v>1030</v>
      </c>
      <c r="B496" s="2" t="s">
        <v>242</v>
      </c>
      <c r="C496" s="110" t="s">
        <v>93</v>
      </c>
      <c r="D496" s="110" t="s">
        <v>445</v>
      </c>
      <c r="E496" s="172" t="str">
        <f t="shared" si="25"/>
        <v>Predominantly Rural</v>
      </c>
      <c r="F496" s="110" t="s">
        <v>372</v>
      </c>
      <c r="G496" s="110" t="s">
        <v>419</v>
      </c>
      <c r="H496" s="173">
        <v>131</v>
      </c>
      <c r="I496" s="173">
        <v>293</v>
      </c>
    </row>
    <row r="497" spans="1:9" x14ac:dyDescent="0.2">
      <c r="A497" s="2" t="s">
        <v>1031</v>
      </c>
      <c r="B497" s="2" t="s">
        <v>364</v>
      </c>
      <c r="C497" s="110" t="s">
        <v>168</v>
      </c>
      <c r="D497" s="110" t="s">
        <v>446</v>
      </c>
      <c r="E497" s="172" t="str">
        <f t="shared" si="25"/>
        <v>Predominantly Rural</v>
      </c>
      <c r="F497" s="110" t="s">
        <v>372</v>
      </c>
      <c r="G497" s="110" t="s">
        <v>419</v>
      </c>
      <c r="H497" s="173">
        <v>85</v>
      </c>
      <c r="I497" s="173">
        <v>220</v>
      </c>
    </row>
    <row r="498" spans="1:9" x14ac:dyDescent="0.2">
      <c r="A498" s="2" t="s">
        <v>1032</v>
      </c>
      <c r="B498" s="2" t="s">
        <v>21</v>
      </c>
      <c r="C498" s="110" t="s">
        <v>411</v>
      </c>
      <c r="D498" s="174">
        <v>0</v>
      </c>
      <c r="E498" s="174" t="s">
        <v>426</v>
      </c>
      <c r="F498" s="110" t="s">
        <v>386</v>
      </c>
      <c r="G498" s="110" t="s">
        <v>418</v>
      </c>
      <c r="H498" s="173">
        <v>58</v>
      </c>
      <c r="I498" s="173"/>
    </row>
    <row r="499" spans="1:9" x14ac:dyDescent="0.2">
      <c r="A499" s="2" t="s">
        <v>1033</v>
      </c>
      <c r="B499" s="2" t="s">
        <v>289</v>
      </c>
      <c r="C499" s="110" t="s">
        <v>21</v>
      </c>
      <c r="D499" s="110" t="s">
        <v>445</v>
      </c>
      <c r="E499" s="172" t="str">
        <f t="shared" ref="E499:E506" si="26">IF(G499="Lower",(IF(D499="Rural-80","Predominantly Rural",IF(D499="Rural-50","Predominantly Rural",IF(D499="SR","SR","U")))),(IF(D499="Rural-80","Predominantly Rural",IF(D499="Rural-50","Predominantly Rural",IF(D499="Significant Rural","Significant Rural","Urban")))))</f>
        <v>Predominantly Rural</v>
      </c>
      <c r="F499" s="110" t="s">
        <v>372</v>
      </c>
      <c r="G499" s="110" t="s">
        <v>419</v>
      </c>
      <c r="H499" s="173">
        <v>150</v>
      </c>
      <c r="I499" s="173">
        <v>255</v>
      </c>
    </row>
    <row r="500" spans="1:9" x14ac:dyDescent="0.2">
      <c r="A500" s="2" t="s">
        <v>1034</v>
      </c>
      <c r="B500" s="2" t="s">
        <v>48</v>
      </c>
      <c r="C500" s="110" t="s">
        <v>48</v>
      </c>
      <c r="D500" s="110" t="s">
        <v>376</v>
      </c>
      <c r="E500" s="172" t="str">
        <f t="shared" si="26"/>
        <v>Urban</v>
      </c>
      <c r="F500" s="110" t="s">
        <v>373</v>
      </c>
      <c r="G500" s="110" t="s">
        <v>418</v>
      </c>
      <c r="H500" s="173">
        <v>15</v>
      </c>
      <c r="I500" s="173">
        <v>17</v>
      </c>
    </row>
    <row r="501" spans="1:9" x14ac:dyDescent="0.2">
      <c r="A501" s="2" t="s">
        <v>1035</v>
      </c>
      <c r="B501" s="2" t="s">
        <v>48</v>
      </c>
      <c r="C501" s="110" t="s">
        <v>48</v>
      </c>
      <c r="D501" s="110" t="s">
        <v>376</v>
      </c>
      <c r="E501" s="172" t="str">
        <f t="shared" si="26"/>
        <v>Urban</v>
      </c>
      <c r="F501" s="110" t="s">
        <v>373</v>
      </c>
      <c r="G501" s="110" t="s">
        <v>418</v>
      </c>
      <c r="H501" s="173">
        <v>15</v>
      </c>
      <c r="I501" s="173">
        <v>17</v>
      </c>
    </row>
    <row r="502" spans="1:9" x14ac:dyDescent="0.2">
      <c r="A502" s="2" t="s">
        <v>1036</v>
      </c>
      <c r="B502" s="2" t="s">
        <v>157</v>
      </c>
      <c r="C502" s="110" t="s">
        <v>412</v>
      </c>
      <c r="D502" s="110" t="s">
        <v>420</v>
      </c>
      <c r="E502" s="172" t="str">
        <f t="shared" si="26"/>
        <v>Urban</v>
      </c>
      <c r="F502" s="110" t="s">
        <v>386</v>
      </c>
      <c r="G502" s="110" t="s">
        <v>418</v>
      </c>
      <c r="H502" s="173">
        <v>125</v>
      </c>
      <c r="I502" s="173"/>
    </row>
    <row r="503" spans="1:9" x14ac:dyDescent="0.2">
      <c r="A503" s="2" t="s">
        <v>1037</v>
      </c>
      <c r="B503" s="2" t="s">
        <v>335</v>
      </c>
      <c r="C503" s="110" t="s">
        <v>157</v>
      </c>
      <c r="D503" s="110" t="s">
        <v>375</v>
      </c>
      <c r="E503" s="172" t="str">
        <f t="shared" si="26"/>
        <v>U</v>
      </c>
      <c r="F503" s="110" t="s">
        <v>372</v>
      </c>
      <c r="G503" s="110" t="s">
        <v>419</v>
      </c>
      <c r="H503" s="173">
        <v>166</v>
      </c>
      <c r="I503" s="173">
        <v>317</v>
      </c>
    </row>
    <row r="504" spans="1:9" x14ac:dyDescent="0.2">
      <c r="A504" s="2" t="s">
        <v>1038</v>
      </c>
      <c r="B504" s="2" t="s">
        <v>140</v>
      </c>
      <c r="C504" s="110" t="s">
        <v>140</v>
      </c>
      <c r="D504" s="110" t="s">
        <v>376</v>
      </c>
      <c r="E504" s="172" t="str">
        <f t="shared" si="26"/>
        <v>Urban</v>
      </c>
      <c r="F504" s="110" t="s">
        <v>371</v>
      </c>
      <c r="G504" s="110" t="s">
        <v>418</v>
      </c>
      <c r="H504" s="173">
        <v>141</v>
      </c>
      <c r="I504" s="173">
        <v>199</v>
      </c>
    </row>
    <row r="505" spans="1:9" x14ac:dyDescent="0.2">
      <c r="A505" s="2" t="s">
        <v>1039</v>
      </c>
      <c r="B505" s="2" t="s">
        <v>140</v>
      </c>
      <c r="C505" s="110" t="s">
        <v>140</v>
      </c>
      <c r="D505" s="110" t="s">
        <v>376</v>
      </c>
      <c r="E505" s="172" t="str">
        <f t="shared" si="26"/>
        <v>Urban</v>
      </c>
      <c r="F505" s="110" t="s">
        <v>371</v>
      </c>
      <c r="G505" s="110" t="s">
        <v>418</v>
      </c>
      <c r="H505" s="173">
        <v>141</v>
      </c>
      <c r="I505" s="173">
        <v>199</v>
      </c>
    </row>
    <row r="506" spans="1:9" x14ac:dyDescent="0.2">
      <c r="A506" s="2" t="s">
        <v>1040</v>
      </c>
      <c r="B506" s="2" t="s">
        <v>319</v>
      </c>
      <c r="C506" s="110" t="s">
        <v>156</v>
      </c>
      <c r="D506" s="110" t="s">
        <v>447</v>
      </c>
      <c r="E506" s="172" t="str">
        <f t="shared" si="26"/>
        <v>U</v>
      </c>
      <c r="F506" s="110" t="s">
        <v>372</v>
      </c>
      <c r="G506" s="110" t="s">
        <v>419</v>
      </c>
      <c r="H506" s="173">
        <v>112</v>
      </c>
      <c r="I506" s="173">
        <v>77</v>
      </c>
    </row>
    <row r="507" spans="1:9" x14ac:dyDescent="0.2">
      <c r="A507" s="2" t="s">
        <v>1041</v>
      </c>
      <c r="B507" s="2" t="s">
        <v>482</v>
      </c>
      <c r="C507" s="26" t="s">
        <v>1220</v>
      </c>
      <c r="D507" s="110"/>
      <c r="E507" s="110"/>
      <c r="F507" s="110"/>
      <c r="G507" s="110"/>
    </row>
    <row r="508" spans="1:9" x14ac:dyDescent="0.2">
      <c r="A508" s="2" t="s">
        <v>1042</v>
      </c>
      <c r="B508" s="2" t="s">
        <v>482</v>
      </c>
      <c r="C508" s="26" t="s">
        <v>1220</v>
      </c>
      <c r="D508" s="110"/>
      <c r="E508" s="110"/>
      <c r="F508" s="110"/>
      <c r="G508" s="110"/>
    </row>
    <row r="509" spans="1:9" x14ac:dyDescent="0.2">
      <c r="A509" s="2" t="s">
        <v>1043</v>
      </c>
      <c r="B509" s="2" t="s">
        <v>166</v>
      </c>
      <c r="C509" s="110" t="s">
        <v>166</v>
      </c>
      <c r="D509" s="110" t="s">
        <v>375</v>
      </c>
      <c r="E509" s="172" t="str">
        <f t="shared" ref="E509:E522" si="27">IF(G509="Lower",(IF(D509="Rural-80","Predominantly Rural",IF(D509="Rural-50","Predominantly Rural",IF(D509="SR","SR","U")))),(IF(D509="Rural-80","Predominantly Rural",IF(D509="Rural-50","Predominantly Rural",IF(D509="Significant Rural","Significant Rural","Urban")))))</f>
        <v>Urban</v>
      </c>
      <c r="F509" s="110" t="s">
        <v>379</v>
      </c>
      <c r="G509" s="110" t="s">
        <v>418</v>
      </c>
      <c r="H509" s="173">
        <v>102</v>
      </c>
      <c r="I509" s="173">
        <v>153</v>
      </c>
    </row>
    <row r="510" spans="1:9" x14ac:dyDescent="0.2">
      <c r="A510" s="2" t="s">
        <v>1044</v>
      </c>
      <c r="B510" s="2" t="s">
        <v>166</v>
      </c>
      <c r="C510" s="110" t="s">
        <v>166</v>
      </c>
      <c r="D510" s="110" t="s">
        <v>375</v>
      </c>
      <c r="E510" s="172" t="str">
        <f t="shared" si="27"/>
        <v>Urban</v>
      </c>
      <c r="F510" s="110" t="s">
        <v>379</v>
      </c>
      <c r="G510" s="110" t="s">
        <v>418</v>
      </c>
      <c r="H510" s="173">
        <v>102</v>
      </c>
      <c r="I510" s="173">
        <v>153</v>
      </c>
    </row>
    <row r="511" spans="1:9" x14ac:dyDescent="0.2">
      <c r="A511" s="2" t="s">
        <v>1045</v>
      </c>
      <c r="B511" s="2" t="s">
        <v>61</v>
      </c>
      <c r="C511" s="110" t="s">
        <v>61</v>
      </c>
      <c r="D511" s="110" t="s">
        <v>376</v>
      </c>
      <c r="E511" s="172" t="str">
        <f t="shared" si="27"/>
        <v>Urban</v>
      </c>
      <c r="F511" s="110" t="s">
        <v>373</v>
      </c>
      <c r="G511" s="110" t="s">
        <v>418</v>
      </c>
      <c r="H511" s="173">
        <v>72</v>
      </c>
      <c r="I511" s="173">
        <v>18</v>
      </c>
    </row>
    <row r="512" spans="1:9" x14ac:dyDescent="0.2">
      <c r="A512" s="2" t="s">
        <v>1046</v>
      </c>
      <c r="B512" s="2" t="s">
        <v>61</v>
      </c>
      <c r="C512" s="110" t="s">
        <v>61</v>
      </c>
      <c r="D512" s="110" t="s">
        <v>376</v>
      </c>
      <c r="E512" s="172" t="str">
        <f t="shared" si="27"/>
        <v>Urban</v>
      </c>
      <c r="F512" s="110" t="s">
        <v>373</v>
      </c>
      <c r="G512" s="110" t="s">
        <v>418</v>
      </c>
      <c r="H512" s="173">
        <v>72</v>
      </c>
      <c r="I512" s="173">
        <v>18</v>
      </c>
    </row>
    <row r="513" spans="1:9" x14ac:dyDescent="0.2">
      <c r="A513" s="2" t="s">
        <v>1047</v>
      </c>
      <c r="B513" s="2" t="s">
        <v>238</v>
      </c>
      <c r="C513" s="110" t="s">
        <v>92</v>
      </c>
      <c r="D513" s="110" t="s">
        <v>375</v>
      </c>
      <c r="E513" s="172" t="str">
        <f t="shared" si="27"/>
        <v>U</v>
      </c>
      <c r="F513" s="110" t="s">
        <v>372</v>
      </c>
      <c r="G513" s="110" t="s">
        <v>419</v>
      </c>
      <c r="H513" s="173">
        <v>124</v>
      </c>
      <c r="I513" s="173">
        <v>67</v>
      </c>
    </row>
    <row r="514" spans="1:9" x14ac:dyDescent="0.2">
      <c r="A514" s="2" t="s">
        <v>1048</v>
      </c>
      <c r="B514" s="2" t="s">
        <v>336</v>
      </c>
      <c r="C514" s="110" t="s">
        <v>157</v>
      </c>
      <c r="D514" s="110" t="s">
        <v>446</v>
      </c>
      <c r="E514" s="172" t="str">
        <f t="shared" si="27"/>
        <v>Predominantly Rural</v>
      </c>
      <c r="F514" s="110" t="s">
        <v>372</v>
      </c>
      <c r="G514" s="110" t="s">
        <v>419</v>
      </c>
      <c r="H514" s="173">
        <v>83</v>
      </c>
      <c r="I514" s="173">
        <v>270</v>
      </c>
    </row>
    <row r="515" spans="1:9" x14ac:dyDescent="0.2">
      <c r="A515" s="2" t="s">
        <v>1049</v>
      </c>
      <c r="B515" s="2" t="s">
        <v>369</v>
      </c>
      <c r="C515" s="110" t="s">
        <v>10</v>
      </c>
      <c r="D515" s="110" t="s">
        <v>447</v>
      </c>
      <c r="E515" s="172" t="str">
        <f t="shared" si="27"/>
        <v>U</v>
      </c>
      <c r="F515" s="110" t="s">
        <v>372</v>
      </c>
      <c r="G515" s="110" t="s">
        <v>419</v>
      </c>
      <c r="H515" s="173">
        <v>30</v>
      </c>
      <c r="I515" s="173">
        <v>168</v>
      </c>
    </row>
    <row r="516" spans="1:9" x14ac:dyDescent="0.2">
      <c r="A516" s="2" t="s">
        <v>1050</v>
      </c>
      <c r="B516" s="2" t="s">
        <v>351</v>
      </c>
      <c r="C516" s="110" t="s">
        <v>7</v>
      </c>
      <c r="D516" s="110" t="s">
        <v>445</v>
      </c>
      <c r="E516" s="172" t="str">
        <f t="shared" si="27"/>
        <v>Predominantly Rural</v>
      </c>
      <c r="F516" s="110" t="s">
        <v>372</v>
      </c>
      <c r="G516" s="110" t="s">
        <v>419</v>
      </c>
      <c r="H516" s="173">
        <v>83</v>
      </c>
      <c r="I516" s="173">
        <v>180</v>
      </c>
    </row>
    <row r="517" spans="1:9" x14ac:dyDescent="0.2">
      <c r="A517" s="2" t="s">
        <v>1051</v>
      </c>
      <c r="B517" s="2" t="s">
        <v>91</v>
      </c>
      <c r="C517" s="110" t="s">
        <v>385</v>
      </c>
      <c r="D517" s="110" t="s">
        <v>375</v>
      </c>
      <c r="E517" s="172" t="str">
        <f t="shared" si="27"/>
        <v>Urban</v>
      </c>
      <c r="F517" s="110" t="s">
        <v>379</v>
      </c>
      <c r="G517" s="110" t="s">
        <v>418</v>
      </c>
      <c r="H517" s="173">
        <v>28</v>
      </c>
      <c r="I517" s="173">
        <v>89</v>
      </c>
    </row>
    <row r="518" spans="1:9" x14ac:dyDescent="0.2">
      <c r="A518" s="2" t="s">
        <v>1052</v>
      </c>
      <c r="B518" s="2" t="s">
        <v>91</v>
      </c>
      <c r="C518" s="110" t="s">
        <v>385</v>
      </c>
      <c r="D518" s="110" t="s">
        <v>375</v>
      </c>
      <c r="E518" s="172" t="str">
        <f t="shared" si="27"/>
        <v>Urban</v>
      </c>
      <c r="F518" s="110" t="s">
        <v>379</v>
      </c>
      <c r="G518" s="110" t="s">
        <v>418</v>
      </c>
      <c r="H518" s="173">
        <v>28</v>
      </c>
      <c r="I518" s="173">
        <v>89</v>
      </c>
    </row>
    <row r="519" spans="1:9" x14ac:dyDescent="0.2">
      <c r="A519" s="2" t="s">
        <v>1053</v>
      </c>
      <c r="B519" s="2" t="s">
        <v>265</v>
      </c>
      <c r="C519" s="110" t="s">
        <v>107</v>
      </c>
      <c r="D519" s="110" t="s">
        <v>446</v>
      </c>
      <c r="E519" s="172" t="str">
        <f t="shared" si="27"/>
        <v>Predominantly Rural</v>
      </c>
      <c r="F519" s="110" t="s">
        <v>372</v>
      </c>
      <c r="G519" s="110" t="s">
        <v>419</v>
      </c>
      <c r="H519" s="173">
        <v>9</v>
      </c>
      <c r="I519" s="173">
        <v>61</v>
      </c>
    </row>
    <row r="520" spans="1:9" x14ac:dyDescent="0.2">
      <c r="A520" s="2" t="s">
        <v>1054</v>
      </c>
      <c r="B520" s="2" t="s">
        <v>309</v>
      </c>
      <c r="C520" s="110" t="s">
        <v>155</v>
      </c>
      <c r="D520" s="110" t="s">
        <v>446</v>
      </c>
      <c r="E520" s="172" t="str">
        <f t="shared" si="27"/>
        <v>Predominantly Rural</v>
      </c>
      <c r="F520" s="110" t="s">
        <v>372</v>
      </c>
      <c r="G520" s="110" t="s">
        <v>419</v>
      </c>
      <c r="H520" s="173">
        <v>188</v>
      </c>
      <c r="I520" s="173">
        <v>294</v>
      </c>
    </row>
    <row r="521" spans="1:9" x14ac:dyDescent="0.2">
      <c r="A521" s="2" t="s">
        <v>1055</v>
      </c>
      <c r="B521" s="2" t="s">
        <v>365</v>
      </c>
      <c r="C521" s="110" t="s">
        <v>168</v>
      </c>
      <c r="D521" s="110" t="s">
        <v>446</v>
      </c>
      <c r="E521" s="172" t="str">
        <f t="shared" si="27"/>
        <v>Predominantly Rural</v>
      </c>
      <c r="F521" s="110" t="s">
        <v>372</v>
      </c>
      <c r="G521" s="110" t="s">
        <v>419</v>
      </c>
      <c r="H521" s="173">
        <v>141</v>
      </c>
      <c r="I521" s="173">
        <v>252</v>
      </c>
    </row>
    <row r="522" spans="1:9" x14ac:dyDescent="0.2">
      <c r="A522" s="2" t="s">
        <v>1056</v>
      </c>
      <c r="B522" s="2" t="s">
        <v>320</v>
      </c>
      <c r="C522" s="110" t="s">
        <v>156</v>
      </c>
      <c r="D522" s="110" t="s">
        <v>375</v>
      </c>
      <c r="E522" s="172" t="str">
        <f t="shared" si="27"/>
        <v>U</v>
      </c>
      <c r="F522" s="110" t="s">
        <v>372</v>
      </c>
      <c r="G522" s="110" t="s">
        <v>419</v>
      </c>
      <c r="H522" s="173">
        <v>1</v>
      </c>
      <c r="I522" s="173">
        <v>30</v>
      </c>
    </row>
    <row r="523" spans="1:9" x14ac:dyDescent="0.2">
      <c r="A523" s="2" t="s">
        <v>1057</v>
      </c>
      <c r="B523" s="2" t="s">
        <v>485</v>
      </c>
      <c r="C523" s="26" t="s">
        <v>1220</v>
      </c>
      <c r="D523" s="110"/>
      <c r="E523" s="110"/>
      <c r="F523" s="110"/>
      <c r="G523" s="110"/>
    </row>
    <row r="524" spans="1:9" x14ac:dyDescent="0.2">
      <c r="A524" s="2" t="s">
        <v>1058</v>
      </c>
      <c r="B524" s="2" t="s">
        <v>485</v>
      </c>
      <c r="C524" s="26" t="s">
        <v>1220</v>
      </c>
      <c r="D524" s="110"/>
      <c r="E524" s="110"/>
      <c r="F524" s="110"/>
      <c r="G524" s="110"/>
    </row>
    <row r="525" spans="1:9" x14ac:dyDescent="0.2">
      <c r="A525" s="2" t="s">
        <v>1059</v>
      </c>
      <c r="B525" s="2" t="s">
        <v>274</v>
      </c>
      <c r="C525" s="110" t="s">
        <v>108</v>
      </c>
      <c r="D525" s="110" t="s">
        <v>376</v>
      </c>
      <c r="E525" s="172" t="str">
        <f t="shared" ref="E525:E530" si="28">IF(G525="Lower",(IF(D525="Rural-80","Predominantly Rural",IF(D525="Rural-50","Predominantly Rural",IF(D525="SR","SR","U")))),(IF(D525="Rural-80","Predominantly Rural",IF(D525="Rural-50","Predominantly Rural",IF(D525="Significant Rural","Significant Rural","Urban")))))</f>
        <v>U</v>
      </c>
      <c r="F525" s="110" t="s">
        <v>372</v>
      </c>
      <c r="G525" s="110" t="s">
        <v>419</v>
      </c>
      <c r="H525" s="173">
        <v>197</v>
      </c>
      <c r="I525" s="173">
        <v>283</v>
      </c>
    </row>
    <row r="526" spans="1:9" x14ac:dyDescent="0.2">
      <c r="A526" s="2" t="s">
        <v>1060</v>
      </c>
      <c r="B526" s="2" t="s">
        <v>106</v>
      </c>
      <c r="C526" s="110" t="s">
        <v>106</v>
      </c>
      <c r="D526" s="110" t="s">
        <v>375</v>
      </c>
      <c r="E526" s="172" t="str">
        <f t="shared" si="28"/>
        <v>Urban</v>
      </c>
      <c r="F526" s="110" t="s">
        <v>379</v>
      </c>
      <c r="G526" s="110" t="s">
        <v>418</v>
      </c>
      <c r="H526" s="173">
        <v>118</v>
      </c>
      <c r="I526" s="173">
        <v>78</v>
      </c>
    </row>
    <row r="527" spans="1:9" x14ac:dyDescent="0.2">
      <c r="A527" s="2" t="s">
        <v>1061</v>
      </c>
      <c r="B527" s="2" t="s">
        <v>106</v>
      </c>
      <c r="C527" s="110" t="s">
        <v>106</v>
      </c>
      <c r="D527" s="110" t="s">
        <v>375</v>
      </c>
      <c r="E527" s="172" t="str">
        <f t="shared" si="28"/>
        <v>Urban</v>
      </c>
      <c r="F527" s="110" t="s">
        <v>379</v>
      </c>
      <c r="G527" s="110" t="s">
        <v>418</v>
      </c>
      <c r="H527" s="173">
        <v>118</v>
      </c>
      <c r="I527" s="173">
        <v>78</v>
      </c>
    </row>
    <row r="528" spans="1:9" x14ac:dyDescent="0.2">
      <c r="A528" s="2" t="s">
        <v>1062</v>
      </c>
      <c r="B528" s="2" t="s">
        <v>321</v>
      </c>
      <c r="C528" s="110" t="s">
        <v>156</v>
      </c>
      <c r="D528" s="110" t="s">
        <v>446</v>
      </c>
      <c r="E528" s="172" t="str">
        <f t="shared" si="28"/>
        <v>Predominantly Rural</v>
      </c>
      <c r="F528" s="110" t="s">
        <v>372</v>
      </c>
      <c r="G528" s="110" t="s">
        <v>419</v>
      </c>
      <c r="H528" s="173">
        <v>149</v>
      </c>
      <c r="I528" s="173">
        <v>282</v>
      </c>
    </row>
    <row r="529" spans="1:9" x14ac:dyDescent="0.2">
      <c r="A529" s="2" t="s">
        <v>1063</v>
      </c>
      <c r="B529" s="2" t="s">
        <v>167</v>
      </c>
      <c r="C529" s="110" t="s">
        <v>167</v>
      </c>
      <c r="D529" s="110" t="s">
        <v>375</v>
      </c>
      <c r="E529" s="172" t="str">
        <f t="shared" si="28"/>
        <v>Urban</v>
      </c>
      <c r="F529" s="110" t="s">
        <v>379</v>
      </c>
      <c r="G529" s="110" t="s">
        <v>418</v>
      </c>
      <c r="H529" s="173">
        <v>3</v>
      </c>
      <c r="I529" s="173">
        <v>47</v>
      </c>
    </row>
    <row r="530" spans="1:9" x14ac:dyDescent="0.2">
      <c r="A530" s="2" t="s">
        <v>1064</v>
      </c>
      <c r="B530" s="2" t="s">
        <v>167</v>
      </c>
      <c r="C530" s="110" t="s">
        <v>167</v>
      </c>
      <c r="D530" s="110" t="s">
        <v>375</v>
      </c>
      <c r="E530" s="172" t="str">
        <f t="shared" si="28"/>
        <v>Urban</v>
      </c>
      <c r="F530" s="110" t="s">
        <v>379</v>
      </c>
      <c r="G530" s="110" t="s">
        <v>418</v>
      </c>
      <c r="H530" s="173">
        <v>3</v>
      </c>
      <c r="I530" s="173">
        <v>47</v>
      </c>
    </row>
    <row r="531" spans="1:9" x14ac:dyDescent="0.2">
      <c r="A531" s="2" t="s">
        <v>1065</v>
      </c>
      <c r="B531" s="2" t="s">
        <v>491</v>
      </c>
      <c r="C531" s="26" t="s">
        <v>1220</v>
      </c>
      <c r="D531" s="110"/>
      <c r="E531" s="110"/>
      <c r="F531" s="110"/>
      <c r="G531" s="110"/>
    </row>
    <row r="532" spans="1:9" x14ac:dyDescent="0.2">
      <c r="A532" s="2" t="s">
        <v>1066</v>
      </c>
      <c r="B532" s="2" t="s">
        <v>491</v>
      </c>
      <c r="C532" s="26" t="s">
        <v>1220</v>
      </c>
      <c r="D532" s="110"/>
      <c r="E532" s="110"/>
      <c r="F532" s="110"/>
      <c r="G532" s="110"/>
    </row>
    <row r="533" spans="1:9" x14ac:dyDescent="0.2">
      <c r="A533" s="2" t="s">
        <v>1067</v>
      </c>
      <c r="B533" s="2" t="s">
        <v>352</v>
      </c>
      <c r="C533" s="110" t="s">
        <v>7</v>
      </c>
      <c r="D533" s="110" t="s">
        <v>445</v>
      </c>
      <c r="E533" s="172" t="str">
        <f t="shared" ref="E533:E542" si="29">IF(G533="Lower",(IF(D533="Rural-80","Predominantly Rural",IF(D533="Rural-50","Predominantly Rural",IF(D533="SR","SR","U")))),(IF(D533="Rural-80","Predominantly Rural",IF(D533="Rural-50","Predominantly Rural",IF(D533="Significant Rural","Significant Rural","Urban")))))</f>
        <v>Predominantly Rural</v>
      </c>
      <c r="F533" s="110" t="s">
        <v>372</v>
      </c>
      <c r="G533" s="110" t="s">
        <v>419</v>
      </c>
      <c r="H533" s="173">
        <v>54</v>
      </c>
      <c r="I533" s="173">
        <v>146</v>
      </c>
    </row>
    <row r="534" spans="1:9" x14ac:dyDescent="0.2">
      <c r="A534" s="2" t="s">
        <v>1068</v>
      </c>
      <c r="B534" s="2" t="s">
        <v>120</v>
      </c>
      <c r="C534" s="110" t="s">
        <v>120</v>
      </c>
      <c r="D534" s="110" t="s">
        <v>376</v>
      </c>
      <c r="E534" s="172" t="str">
        <f t="shared" si="29"/>
        <v>Urban</v>
      </c>
      <c r="F534" s="110" t="s">
        <v>371</v>
      </c>
      <c r="G534" s="110" t="s">
        <v>418</v>
      </c>
      <c r="H534" s="173">
        <v>87</v>
      </c>
      <c r="I534" s="173">
        <v>189</v>
      </c>
    </row>
    <row r="535" spans="1:9" x14ac:dyDescent="0.2">
      <c r="A535" s="2" t="s">
        <v>1069</v>
      </c>
      <c r="B535" s="2" t="s">
        <v>120</v>
      </c>
      <c r="C535" s="110" t="s">
        <v>120</v>
      </c>
      <c r="D535" s="110" t="s">
        <v>376</v>
      </c>
      <c r="E535" s="172" t="str">
        <f t="shared" si="29"/>
        <v>Urban</v>
      </c>
      <c r="F535" s="110" t="s">
        <v>371</v>
      </c>
      <c r="G535" s="110" t="s">
        <v>418</v>
      </c>
      <c r="H535" s="173">
        <v>87</v>
      </c>
      <c r="I535" s="173">
        <v>189</v>
      </c>
    </row>
    <row r="536" spans="1:9" x14ac:dyDescent="0.2">
      <c r="A536" s="2" t="s">
        <v>1070</v>
      </c>
      <c r="B536" s="2" t="s">
        <v>62</v>
      </c>
      <c r="C536" s="110" t="s">
        <v>62</v>
      </c>
      <c r="D536" s="110" t="s">
        <v>376</v>
      </c>
      <c r="E536" s="172" t="str">
        <f t="shared" si="29"/>
        <v>Urban</v>
      </c>
      <c r="F536" s="110" t="s">
        <v>373</v>
      </c>
      <c r="G536" s="110" t="s">
        <v>418</v>
      </c>
      <c r="H536" s="173">
        <v>117</v>
      </c>
      <c r="I536" s="173">
        <v>244</v>
      </c>
    </row>
    <row r="537" spans="1:9" x14ac:dyDescent="0.2">
      <c r="A537" s="2" t="s">
        <v>1071</v>
      </c>
      <c r="B537" s="2" t="s">
        <v>62</v>
      </c>
      <c r="C537" s="110" t="s">
        <v>62</v>
      </c>
      <c r="D537" s="110" t="s">
        <v>376</v>
      </c>
      <c r="E537" s="172" t="str">
        <f t="shared" si="29"/>
        <v>Urban</v>
      </c>
      <c r="F537" s="110" t="s">
        <v>373</v>
      </c>
      <c r="G537" s="110" t="s">
        <v>418</v>
      </c>
      <c r="H537" s="173">
        <v>117</v>
      </c>
      <c r="I537" s="173">
        <v>244</v>
      </c>
    </row>
    <row r="538" spans="1:9" x14ac:dyDescent="0.2">
      <c r="A538" s="2" t="s">
        <v>1072</v>
      </c>
      <c r="B538" s="2" t="s">
        <v>322</v>
      </c>
      <c r="C538" s="110" t="s">
        <v>156</v>
      </c>
      <c r="D538" s="110" t="s">
        <v>447</v>
      </c>
      <c r="E538" s="172" t="str">
        <f t="shared" si="29"/>
        <v>U</v>
      </c>
      <c r="F538" s="110" t="s">
        <v>372</v>
      </c>
      <c r="G538" s="110" t="s">
        <v>419</v>
      </c>
      <c r="H538" s="173">
        <v>104</v>
      </c>
      <c r="I538" s="173">
        <v>298</v>
      </c>
    </row>
    <row r="539" spans="1:9" x14ac:dyDescent="0.2">
      <c r="A539" s="2" t="s">
        <v>1073</v>
      </c>
      <c r="B539" s="2" t="s">
        <v>266</v>
      </c>
      <c r="C539" s="110" t="s">
        <v>107</v>
      </c>
      <c r="D539" s="110" t="s">
        <v>445</v>
      </c>
      <c r="E539" s="172" t="str">
        <f t="shared" si="29"/>
        <v>Predominantly Rural</v>
      </c>
      <c r="F539" s="110" t="s">
        <v>372</v>
      </c>
      <c r="G539" s="110" t="s">
        <v>419</v>
      </c>
      <c r="H539" s="173">
        <v>173</v>
      </c>
      <c r="I539" s="173">
        <v>310</v>
      </c>
    </row>
    <row r="540" spans="1:9" x14ac:dyDescent="0.2">
      <c r="A540" s="2" t="s">
        <v>1074</v>
      </c>
      <c r="B540" s="2" t="s">
        <v>326</v>
      </c>
      <c r="C540" s="110" t="s">
        <v>5</v>
      </c>
      <c r="D540" s="110" t="s">
        <v>446</v>
      </c>
      <c r="E540" s="172" t="str">
        <f t="shared" si="29"/>
        <v>Predominantly Rural</v>
      </c>
      <c r="F540" s="110" t="s">
        <v>372</v>
      </c>
      <c r="G540" s="110" t="s">
        <v>419</v>
      </c>
      <c r="H540" s="173">
        <v>184</v>
      </c>
      <c r="I540" s="173">
        <v>312</v>
      </c>
    </row>
    <row r="541" spans="1:9" x14ac:dyDescent="0.2">
      <c r="A541" s="2" t="s">
        <v>1075</v>
      </c>
      <c r="B541" s="2" t="s">
        <v>81</v>
      </c>
      <c r="C541" s="110" t="s">
        <v>81</v>
      </c>
      <c r="D541" s="110" t="s">
        <v>447</v>
      </c>
      <c r="E541" s="172" t="str">
        <f t="shared" si="29"/>
        <v>Significant Rural</v>
      </c>
      <c r="F541" s="110" t="s">
        <v>373</v>
      </c>
      <c r="G541" s="110" t="s">
        <v>418</v>
      </c>
      <c r="H541" s="173">
        <v>49</v>
      </c>
      <c r="I541" s="173">
        <v>57</v>
      </c>
    </row>
    <row r="542" spans="1:9" x14ac:dyDescent="0.2">
      <c r="A542" s="2" t="s">
        <v>1076</v>
      </c>
      <c r="B542" s="2" t="s">
        <v>81</v>
      </c>
      <c r="C542" s="110" t="s">
        <v>81</v>
      </c>
      <c r="D542" s="110" t="s">
        <v>447</v>
      </c>
      <c r="E542" s="172" t="str">
        <f t="shared" si="29"/>
        <v>Significant Rural</v>
      </c>
      <c r="F542" s="110" t="s">
        <v>373</v>
      </c>
      <c r="G542" s="110" t="s">
        <v>418</v>
      </c>
      <c r="H542" s="173">
        <v>49</v>
      </c>
      <c r="I542" s="173">
        <v>57</v>
      </c>
    </row>
    <row r="543" spans="1:9" x14ac:dyDescent="0.2">
      <c r="A543" s="2" t="s">
        <v>1077</v>
      </c>
      <c r="B543" s="2" t="s">
        <v>534</v>
      </c>
      <c r="C543" s="26" t="s">
        <v>1220</v>
      </c>
      <c r="D543" s="110"/>
      <c r="E543" s="110"/>
      <c r="F543" s="110"/>
      <c r="G543" s="110"/>
    </row>
    <row r="544" spans="1:9" x14ac:dyDescent="0.2">
      <c r="A544" s="2" t="s">
        <v>1078</v>
      </c>
      <c r="B544" s="2" t="s">
        <v>99</v>
      </c>
      <c r="C544" s="110" t="s">
        <v>99</v>
      </c>
      <c r="D544" s="110" t="s">
        <v>376</v>
      </c>
      <c r="E544" s="172" t="str">
        <f t="shared" ref="E544:E552" si="30">IF(G544="Lower",(IF(D544="Rural-80","Predominantly Rural",IF(D544="Rural-50","Predominantly Rural",IF(D544="SR","SR","U")))),(IF(D544="Rural-80","Predominantly Rural",IF(D544="Rural-50","Predominantly Rural",IF(D544="Significant Rural","Significant Rural","Urban")))))</f>
        <v>Urban</v>
      </c>
      <c r="F544" s="110" t="s">
        <v>373</v>
      </c>
      <c r="G544" s="110" t="s">
        <v>418</v>
      </c>
      <c r="H544" s="173">
        <v>11</v>
      </c>
      <c r="I544" s="173">
        <v>10</v>
      </c>
    </row>
    <row r="545" spans="1:9" x14ac:dyDescent="0.2">
      <c r="A545" s="2" t="s">
        <v>1079</v>
      </c>
      <c r="B545" s="2" t="s">
        <v>99</v>
      </c>
      <c r="C545" s="110" t="s">
        <v>99</v>
      </c>
      <c r="D545" s="110" t="s">
        <v>376</v>
      </c>
      <c r="E545" s="172" t="str">
        <f t="shared" si="30"/>
        <v>Urban</v>
      </c>
      <c r="F545" s="110" t="s">
        <v>373</v>
      </c>
      <c r="G545" s="110" t="s">
        <v>418</v>
      </c>
      <c r="H545" s="173">
        <v>11</v>
      </c>
      <c r="I545" s="173">
        <v>10</v>
      </c>
    </row>
    <row r="546" spans="1:9" x14ac:dyDescent="0.2">
      <c r="A546" s="2" t="s">
        <v>1080</v>
      </c>
      <c r="B546" s="2" t="s">
        <v>141</v>
      </c>
      <c r="C546" s="110" t="s">
        <v>141</v>
      </c>
      <c r="D546" s="110" t="s">
        <v>376</v>
      </c>
      <c r="E546" s="172" t="str">
        <f t="shared" si="30"/>
        <v>Urban</v>
      </c>
      <c r="F546" s="110" t="s">
        <v>371</v>
      </c>
      <c r="G546" s="110" t="s">
        <v>418</v>
      </c>
      <c r="H546" s="173">
        <v>122</v>
      </c>
      <c r="I546" s="173">
        <v>62</v>
      </c>
    </row>
    <row r="547" spans="1:9" x14ac:dyDescent="0.2">
      <c r="A547" s="2" t="s">
        <v>1081</v>
      </c>
      <c r="B547" s="2" t="s">
        <v>141</v>
      </c>
      <c r="C547" s="110" t="s">
        <v>141</v>
      </c>
      <c r="D547" s="110" t="s">
        <v>376</v>
      </c>
      <c r="E547" s="172" t="str">
        <f t="shared" si="30"/>
        <v>Urban</v>
      </c>
      <c r="F547" s="110" t="s">
        <v>371</v>
      </c>
      <c r="G547" s="110" t="s">
        <v>418</v>
      </c>
      <c r="H547" s="173">
        <v>122</v>
      </c>
      <c r="I547" s="173">
        <v>62</v>
      </c>
    </row>
    <row r="548" spans="1:9" x14ac:dyDescent="0.2">
      <c r="A548" s="2" t="s">
        <v>1082</v>
      </c>
      <c r="B548" s="2" t="s">
        <v>121</v>
      </c>
      <c r="C548" s="110" t="s">
        <v>121</v>
      </c>
      <c r="D548" s="110" t="s">
        <v>376</v>
      </c>
      <c r="E548" s="172" t="str">
        <f t="shared" si="30"/>
        <v>Urban</v>
      </c>
      <c r="F548" s="110" t="s">
        <v>371</v>
      </c>
      <c r="G548" s="110" t="s">
        <v>418</v>
      </c>
      <c r="H548" s="173">
        <v>142</v>
      </c>
      <c r="I548" s="173">
        <v>242</v>
      </c>
    </row>
    <row r="549" spans="1:9" x14ac:dyDescent="0.2">
      <c r="A549" s="2" t="s">
        <v>1083</v>
      </c>
      <c r="B549" s="2" t="s">
        <v>121</v>
      </c>
      <c r="C549" s="110" t="s">
        <v>121</v>
      </c>
      <c r="D549" s="110" t="s">
        <v>376</v>
      </c>
      <c r="E549" s="172" t="str">
        <f t="shared" si="30"/>
        <v>Urban</v>
      </c>
      <c r="F549" s="110" t="s">
        <v>371</v>
      </c>
      <c r="G549" s="110" t="s">
        <v>418</v>
      </c>
      <c r="H549" s="173">
        <v>142</v>
      </c>
      <c r="I549" s="173">
        <v>242</v>
      </c>
    </row>
    <row r="550" spans="1:9" x14ac:dyDescent="0.2">
      <c r="A550" s="2" t="s">
        <v>1084</v>
      </c>
      <c r="B550" s="2" t="s">
        <v>53</v>
      </c>
      <c r="C550" s="110" t="s">
        <v>53</v>
      </c>
      <c r="D550" s="110" t="s">
        <v>375</v>
      </c>
      <c r="E550" s="172" t="str">
        <f t="shared" si="30"/>
        <v>Urban</v>
      </c>
      <c r="F550" s="110" t="s">
        <v>379</v>
      </c>
      <c r="G550" s="110" t="s">
        <v>418</v>
      </c>
      <c r="H550" s="173">
        <v>78</v>
      </c>
      <c r="I550" s="173">
        <v>164</v>
      </c>
    </row>
    <row r="551" spans="1:9" x14ac:dyDescent="0.2">
      <c r="A551" s="2" t="s">
        <v>1085</v>
      </c>
      <c r="B551" s="2" t="s">
        <v>53</v>
      </c>
      <c r="C551" s="110" t="s">
        <v>53</v>
      </c>
      <c r="D551" s="110" t="s">
        <v>375</v>
      </c>
      <c r="E551" s="172" t="str">
        <f t="shared" si="30"/>
        <v>Urban</v>
      </c>
      <c r="F551" s="110" t="s">
        <v>379</v>
      </c>
      <c r="G551" s="110" t="s">
        <v>418</v>
      </c>
      <c r="H551" s="173">
        <v>78</v>
      </c>
      <c r="I551" s="173">
        <v>164</v>
      </c>
    </row>
    <row r="552" spans="1:9" x14ac:dyDescent="0.2">
      <c r="A552" s="2" t="s">
        <v>1086</v>
      </c>
      <c r="B552" s="2" t="s">
        <v>243</v>
      </c>
      <c r="C552" s="110" t="s">
        <v>93</v>
      </c>
      <c r="D552" s="110" t="s">
        <v>447</v>
      </c>
      <c r="E552" s="172" t="str">
        <f t="shared" si="30"/>
        <v>U</v>
      </c>
      <c r="F552" s="110" t="s">
        <v>372</v>
      </c>
      <c r="G552" s="110" t="s">
        <v>419</v>
      </c>
      <c r="H552" s="173">
        <v>151</v>
      </c>
      <c r="I552" s="173">
        <v>269</v>
      </c>
    </row>
    <row r="553" spans="1:9" x14ac:dyDescent="0.2">
      <c r="A553" s="2" t="s">
        <v>1087</v>
      </c>
      <c r="B553" s="2" t="s">
        <v>93</v>
      </c>
      <c r="C553" s="110" t="s">
        <v>413</v>
      </c>
      <c r="D553" s="174">
        <v>0</v>
      </c>
      <c r="E553" s="174" t="s">
        <v>447</v>
      </c>
      <c r="F553" s="110" t="s">
        <v>386</v>
      </c>
      <c r="G553" s="110" t="s">
        <v>418</v>
      </c>
      <c r="H553" s="173">
        <v>107</v>
      </c>
      <c r="I553" s="173"/>
    </row>
    <row r="554" spans="1:9" x14ac:dyDescent="0.2">
      <c r="A554" s="2" t="s">
        <v>1088</v>
      </c>
      <c r="B554" s="2" t="s">
        <v>275</v>
      </c>
      <c r="C554" s="110" t="s">
        <v>108</v>
      </c>
      <c r="D554" s="110" t="s">
        <v>376</v>
      </c>
      <c r="E554" s="172" t="str">
        <f t="shared" ref="E554:E563" si="31">IF(G554="Lower",(IF(D554="Rural-80","Predominantly Rural",IF(D554="Rural-50","Predominantly Rural",IF(D554="SR","SR","U")))),(IF(D554="Rural-80","Predominantly Rural",IF(D554="Rural-50","Predominantly Rural",IF(D554="Significant Rural","Significant Rural","Urban")))))</f>
        <v>U</v>
      </c>
      <c r="F554" s="110" t="s">
        <v>372</v>
      </c>
      <c r="G554" s="110" t="s">
        <v>419</v>
      </c>
      <c r="H554" s="173">
        <v>129</v>
      </c>
      <c r="I554" s="173">
        <v>254</v>
      </c>
    </row>
    <row r="555" spans="1:9" x14ac:dyDescent="0.2">
      <c r="A555" s="2" t="s">
        <v>1089</v>
      </c>
      <c r="B555" s="2" t="s">
        <v>290</v>
      </c>
      <c r="C555" s="110" t="s">
        <v>21</v>
      </c>
      <c r="D555" s="110" t="s">
        <v>447</v>
      </c>
      <c r="E555" s="172" t="str">
        <f t="shared" si="31"/>
        <v>U</v>
      </c>
      <c r="F555" s="110" t="s">
        <v>372</v>
      </c>
      <c r="G555" s="110" t="s">
        <v>419</v>
      </c>
      <c r="H555" s="173">
        <v>22</v>
      </c>
      <c r="I555" s="173">
        <v>69</v>
      </c>
    </row>
    <row r="556" spans="1:9" x14ac:dyDescent="0.2">
      <c r="A556" s="2" t="s">
        <v>1090</v>
      </c>
      <c r="B556" s="2" t="s">
        <v>337</v>
      </c>
      <c r="C556" s="110" t="s">
        <v>157</v>
      </c>
      <c r="D556" s="110" t="s">
        <v>446</v>
      </c>
      <c r="E556" s="172" t="str">
        <f t="shared" si="31"/>
        <v>Predominantly Rural</v>
      </c>
      <c r="F556" s="110" t="s">
        <v>372</v>
      </c>
      <c r="G556" s="110" t="s">
        <v>419</v>
      </c>
      <c r="H556" s="173">
        <v>140</v>
      </c>
      <c r="I556" s="173">
        <v>322</v>
      </c>
    </row>
    <row r="557" spans="1:9" x14ac:dyDescent="0.2">
      <c r="A557" s="2" t="s">
        <v>1091</v>
      </c>
      <c r="B557" s="2" t="s">
        <v>299</v>
      </c>
      <c r="C557" s="110" t="s">
        <v>154</v>
      </c>
      <c r="D557" s="110" t="s">
        <v>445</v>
      </c>
      <c r="E557" s="172" t="str">
        <f t="shared" si="31"/>
        <v>Predominantly Rural</v>
      </c>
      <c r="F557" s="110" t="s">
        <v>372</v>
      </c>
      <c r="G557" s="110" t="s">
        <v>419</v>
      </c>
      <c r="H557" s="173">
        <v>119</v>
      </c>
      <c r="I557" s="173">
        <v>261</v>
      </c>
    </row>
    <row r="558" spans="1:9" x14ac:dyDescent="0.2">
      <c r="A558" s="2" t="s">
        <v>1092</v>
      </c>
      <c r="B558" s="2" t="s">
        <v>223</v>
      </c>
      <c r="C558" s="110" t="s">
        <v>87</v>
      </c>
      <c r="D558" s="110" t="s">
        <v>447</v>
      </c>
      <c r="E558" s="172" t="str">
        <f t="shared" si="31"/>
        <v>U</v>
      </c>
      <c r="F558" s="110" t="s">
        <v>372</v>
      </c>
      <c r="G558" s="110" t="s">
        <v>419</v>
      </c>
      <c r="H558" s="173">
        <v>86</v>
      </c>
      <c r="I558" s="173">
        <v>106</v>
      </c>
    </row>
    <row r="559" spans="1:9" x14ac:dyDescent="0.2">
      <c r="A559" s="2" t="s">
        <v>1093</v>
      </c>
      <c r="B559" s="2" t="s">
        <v>276</v>
      </c>
      <c r="C559" s="110" t="s">
        <v>108</v>
      </c>
      <c r="D559" s="110" t="s">
        <v>375</v>
      </c>
      <c r="E559" s="172" t="str">
        <f t="shared" si="31"/>
        <v>U</v>
      </c>
      <c r="F559" s="110" t="s">
        <v>372</v>
      </c>
      <c r="G559" s="110" t="s">
        <v>419</v>
      </c>
      <c r="H559" s="173">
        <v>143</v>
      </c>
      <c r="I559" s="173">
        <v>238</v>
      </c>
    </row>
    <row r="560" spans="1:9" x14ac:dyDescent="0.2">
      <c r="A560" s="2" t="s">
        <v>1094</v>
      </c>
      <c r="B560" s="2" t="s">
        <v>150</v>
      </c>
      <c r="C560" s="110" t="s">
        <v>150</v>
      </c>
      <c r="D560" s="110" t="s">
        <v>447</v>
      </c>
      <c r="E560" s="172" t="str">
        <f t="shared" si="31"/>
        <v>Significant Rural</v>
      </c>
      <c r="F560" s="110" t="s">
        <v>379</v>
      </c>
      <c r="G560" s="110" t="s">
        <v>418</v>
      </c>
      <c r="H560" s="173">
        <v>145</v>
      </c>
      <c r="I560" s="173">
        <v>305</v>
      </c>
    </row>
    <row r="561" spans="1:9" x14ac:dyDescent="0.2">
      <c r="A561" s="2" t="s">
        <v>1095</v>
      </c>
      <c r="B561" s="2" t="s">
        <v>150</v>
      </c>
      <c r="C561" s="110" t="s">
        <v>150</v>
      </c>
      <c r="D561" s="110" t="s">
        <v>447</v>
      </c>
      <c r="E561" s="172" t="str">
        <f t="shared" si="31"/>
        <v>Significant Rural</v>
      </c>
      <c r="F561" s="110" t="s">
        <v>379</v>
      </c>
      <c r="G561" s="110" t="s">
        <v>418</v>
      </c>
      <c r="H561" s="173">
        <v>145</v>
      </c>
      <c r="I561" s="173">
        <v>305</v>
      </c>
    </row>
    <row r="562" spans="1:9" x14ac:dyDescent="0.2">
      <c r="A562" s="2" t="s">
        <v>1096</v>
      </c>
      <c r="B562" s="2" t="s">
        <v>353</v>
      </c>
      <c r="C562" s="110" t="s">
        <v>7</v>
      </c>
      <c r="D562" s="110" t="s">
        <v>445</v>
      </c>
      <c r="E562" s="172" t="str">
        <f t="shared" si="31"/>
        <v>Predominantly Rural</v>
      </c>
      <c r="F562" s="110" t="s">
        <v>372</v>
      </c>
      <c r="G562" s="110" t="s">
        <v>419</v>
      </c>
      <c r="H562" s="173">
        <v>68</v>
      </c>
      <c r="I562" s="173">
        <v>234</v>
      </c>
    </row>
    <row r="563" spans="1:9" x14ac:dyDescent="0.2">
      <c r="A563" s="2" t="s">
        <v>1097</v>
      </c>
      <c r="B563" s="2" t="s">
        <v>358</v>
      </c>
      <c r="C563" s="110" t="s">
        <v>8</v>
      </c>
      <c r="D563" s="110" t="s">
        <v>445</v>
      </c>
      <c r="E563" s="172" t="str">
        <f t="shared" si="31"/>
        <v>Predominantly Rural</v>
      </c>
      <c r="F563" s="110" t="s">
        <v>372</v>
      </c>
      <c r="G563" s="110" t="s">
        <v>419</v>
      </c>
      <c r="H563" s="173">
        <v>26</v>
      </c>
      <c r="I563" s="173">
        <v>239</v>
      </c>
    </row>
    <row r="564" spans="1:9" x14ac:dyDescent="0.2">
      <c r="A564" s="2" t="s">
        <v>1098</v>
      </c>
      <c r="B564" s="2" t="s">
        <v>524</v>
      </c>
      <c r="C564" s="26" t="s">
        <v>1220</v>
      </c>
      <c r="D564" s="110"/>
      <c r="E564" s="110"/>
      <c r="F564" s="110"/>
      <c r="G564" s="110"/>
    </row>
    <row r="565" spans="1:9" x14ac:dyDescent="0.2">
      <c r="A565" s="2" t="s">
        <v>1099</v>
      </c>
      <c r="B565" s="2" t="s">
        <v>524</v>
      </c>
      <c r="C565" s="26" t="s">
        <v>1220</v>
      </c>
      <c r="D565" s="110"/>
      <c r="E565" s="110"/>
      <c r="F565" s="110"/>
      <c r="G565" s="110"/>
    </row>
    <row r="566" spans="1:9" x14ac:dyDescent="0.2">
      <c r="A566" s="2" t="s">
        <v>1100</v>
      </c>
      <c r="B566" s="2" t="s">
        <v>186</v>
      </c>
      <c r="C566" s="110" t="s">
        <v>64</v>
      </c>
      <c r="D566" s="110" t="s">
        <v>446</v>
      </c>
      <c r="E566" s="172" t="str">
        <f>IF(G566="Lower",(IF(D566="Rural-80","Predominantly Rural",IF(D566="Rural-50","Predominantly Rural",IF(D566="SR","SR","U")))),(IF(D566="Rural-80","Predominantly Rural",IF(D566="Rural-50","Predominantly Rural",IF(D566="Significant Rural","Significant Rural","Urban")))))</f>
        <v>Predominantly Rural</v>
      </c>
      <c r="F566" s="110" t="s">
        <v>372</v>
      </c>
      <c r="G566" s="110" t="s">
        <v>419</v>
      </c>
      <c r="H566" s="173">
        <v>41</v>
      </c>
      <c r="I566" s="173">
        <v>113</v>
      </c>
    </row>
    <row r="567" spans="1:9" x14ac:dyDescent="0.2">
      <c r="A567" s="2" t="s">
        <v>1101</v>
      </c>
      <c r="B567" s="2" t="s">
        <v>216</v>
      </c>
      <c r="C567" s="110" t="s">
        <v>16</v>
      </c>
      <c r="D567" s="110" t="s">
        <v>445</v>
      </c>
      <c r="E567" s="172" t="str">
        <f>IF(G567="Lower",(IF(D567="Rural-80","Predominantly Rural",IF(D567="Rural-50","Predominantly Rural",IF(D567="SR","SR","U")))),(IF(D567="Rural-80","Predominantly Rural",IF(D567="Rural-50","Predominantly Rural",IF(D567="Significant Rural","Significant Rural","Urban")))))</f>
        <v>Predominantly Rural</v>
      </c>
      <c r="F567" s="110" t="s">
        <v>372</v>
      </c>
      <c r="G567" s="110" t="s">
        <v>419</v>
      </c>
      <c r="H567" s="173">
        <v>60</v>
      </c>
      <c r="I567" s="173">
        <v>188</v>
      </c>
    </row>
    <row r="568" spans="1:9" x14ac:dyDescent="0.2">
      <c r="A568" s="2" t="s">
        <v>1102</v>
      </c>
      <c r="B568" s="2" t="s">
        <v>525</v>
      </c>
      <c r="C568" s="26" t="s">
        <v>1220</v>
      </c>
      <c r="D568" s="110"/>
      <c r="E568" s="110"/>
      <c r="F568" s="110"/>
      <c r="G568" s="110"/>
    </row>
    <row r="569" spans="1:9" x14ac:dyDescent="0.2">
      <c r="A569" s="2" t="s">
        <v>1103</v>
      </c>
      <c r="B569" s="2" t="s">
        <v>525</v>
      </c>
      <c r="C569" s="26" t="s">
        <v>1220</v>
      </c>
      <c r="D569" s="110"/>
      <c r="E569" s="110"/>
      <c r="F569" s="110"/>
      <c r="G569" s="110"/>
    </row>
    <row r="570" spans="1:9" x14ac:dyDescent="0.2">
      <c r="A570" s="2" t="s">
        <v>1104</v>
      </c>
      <c r="B570" s="2" t="s">
        <v>530</v>
      </c>
      <c r="C570" s="26" t="s">
        <v>1220</v>
      </c>
      <c r="D570" s="110"/>
      <c r="E570" s="110"/>
      <c r="F570" s="110"/>
      <c r="G570" s="110"/>
    </row>
    <row r="571" spans="1:9" x14ac:dyDescent="0.2">
      <c r="A571" s="2" t="s">
        <v>1105</v>
      </c>
      <c r="B571" s="2" t="s">
        <v>327</v>
      </c>
      <c r="C571" s="110" t="s">
        <v>5</v>
      </c>
      <c r="D571" s="110" t="s">
        <v>445</v>
      </c>
      <c r="E571" s="172" t="str">
        <f>IF(G571="Lower",(IF(D571="Rural-80","Predominantly Rural",IF(D571="Rural-50","Predominantly Rural",IF(D571="SR","SR","U")))),(IF(D571="Rural-80","Predominantly Rural",IF(D571="Rural-50","Predominantly Rural",IF(D571="Significant Rural","Significant Rural","Urban")))))</f>
        <v>Predominantly Rural</v>
      </c>
      <c r="F571" s="110" t="s">
        <v>372</v>
      </c>
      <c r="G571" s="110" t="s">
        <v>419</v>
      </c>
      <c r="H571" s="173">
        <v>194</v>
      </c>
      <c r="I571" s="173">
        <v>285</v>
      </c>
    </row>
    <row r="572" spans="1:9" x14ac:dyDescent="0.2">
      <c r="A572" s="2" t="s">
        <v>1106</v>
      </c>
      <c r="B572" s="2" t="s">
        <v>370</v>
      </c>
      <c r="C572" s="110" t="s">
        <v>10</v>
      </c>
      <c r="D572" s="110" t="s">
        <v>445</v>
      </c>
      <c r="E572" s="172" t="str">
        <f>IF(G572="Lower",(IF(D572="Rural-80","Predominantly Rural",IF(D572="Rural-50","Predominantly Rural",IF(D572="SR","SR","U")))),(IF(D572="Rural-80","Predominantly Rural",IF(D572="Rural-50","Predominantly Rural",IF(D572="Significant Rural","Significant Rural","Urban")))))</f>
        <v>Predominantly Rural</v>
      </c>
      <c r="F572" s="110" t="s">
        <v>372</v>
      </c>
      <c r="G572" s="110" t="s">
        <v>419</v>
      </c>
      <c r="H572" s="173">
        <v>0</v>
      </c>
      <c r="I572" s="173">
        <v>226</v>
      </c>
    </row>
    <row r="573" spans="1:9" x14ac:dyDescent="0.2">
      <c r="A573" s="2" t="s">
        <v>1107</v>
      </c>
      <c r="B573" s="2" t="s">
        <v>158</v>
      </c>
      <c r="C573" s="110" t="s">
        <v>414</v>
      </c>
      <c r="D573" s="174">
        <v>0</v>
      </c>
      <c r="E573" s="174" t="s">
        <v>447</v>
      </c>
      <c r="F573" s="110" t="s">
        <v>386</v>
      </c>
      <c r="G573" s="110" t="s">
        <v>418</v>
      </c>
      <c r="H573" s="173">
        <v>77</v>
      </c>
      <c r="I573" s="173"/>
    </row>
    <row r="574" spans="1:9" x14ac:dyDescent="0.2">
      <c r="A574" s="2" t="s">
        <v>1108</v>
      </c>
      <c r="B574" s="2" t="s">
        <v>122</v>
      </c>
      <c r="C574" s="110" t="s">
        <v>122</v>
      </c>
      <c r="D574" s="110" t="s">
        <v>376</v>
      </c>
      <c r="E574" s="172" t="str">
        <f t="shared" ref="E574:E591" si="32">IF(G574="Lower",(IF(D574="Rural-80","Predominantly Rural",IF(D574="Rural-50","Predominantly Rural",IF(D574="SR","SR","U")))),(IF(D574="Rural-80","Predominantly Rural",IF(D574="Rural-50","Predominantly Rural",IF(D574="Significant Rural","Significant Rural","Urban")))))</f>
        <v>Urban</v>
      </c>
      <c r="F574" s="110" t="s">
        <v>371</v>
      </c>
      <c r="G574" s="110" t="s">
        <v>418</v>
      </c>
      <c r="H574" s="173">
        <v>126</v>
      </c>
      <c r="I574" s="173">
        <v>281</v>
      </c>
    </row>
    <row r="575" spans="1:9" x14ac:dyDescent="0.2">
      <c r="A575" s="2" t="s">
        <v>1109</v>
      </c>
      <c r="B575" s="2" t="s">
        <v>122</v>
      </c>
      <c r="C575" s="110" t="s">
        <v>122</v>
      </c>
      <c r="D575" s="110" t="s">
        <v>376</v>
      </c>
      <c r="E575" s="172" t="str">
        <f t="shared" si="32"/>
        <v>Urban</v>
      </c>
      <c r="F575" s="110" t="s">
        <v>371</v>
      </c>
      <c r="G575" s="110" t="s">
        <v>418</v>
      </c>
      <c r="H575" s="173">
        <v>126</v>
      </c>
      <c r="I575" s="173">
        <v>281</v>
      </c>
    </row>
    <row r="576" spans="1:9" x14ac:dyDescent="0.2">
      <c r="A576" s="2" t="s">
        <v>1110</v>
      </c>
      <c r="B576" s="2" t="s">
        <v>359</v>
      </c>
      <c r="C576" s="110" t="s">
        <v>8</v>
      </c>
      <c r="D576" s="110" t="s">
        <v>375</v>
      </c>
      <c r="E576" s="172" t="str">
        <f t="shared" si="32"/>
        <v>U</v>
      </c>
      <c r="F576" s="110" t="s">
        <v>372</v>
      </c>
      <c r="G576" s="110" t="s">
        <v>419</v>
      </c>
      <c r="H576" s="173">
        <v>8</v>
      </c>
      <c r="I576" s="173">
        <v>55</v>
      </c>
    </row>
    <row r="577" spans="1:9" x14ac:dyDescent="0.2">
      <c r="A577" s="2" t="s">
        <v>1111</v>
      </c>
      <c r="B577" s="2" t="s">
        <v>63</v>
      </c>
      <c r="C577" s="110" t="s">
        <v>63</v>
      </c>
      <c r="D577" s="110" t="s">
        <v>376</v>
      </c>
      <c r="E577" s="172" t="str">
        <f t="shared" si="32"/>
        <v>Urban</v>
      </c>
      <c r="F577" s="110" t="s">
        <v>373</v>
      </c>
      <c r="G577" s="110" t="s">
        <v>418</v>
      </c>
      <c r="H577" s="173">
        <v>72</v>
      </c>
      <c r="I577" s="173">
        <v>29</v>
      </c>
    </row>
    <row r="578" spans="1:9" x14ac:dyDescent="0.2">
      <c r="A578" s="2" t="s">
        <v>1112</v>
      </c>
      <c r="B578" s="2" t="s">
        <v>63</v>
      </c>
      <c r="C578" s="110" t="s">
        <v>63</v>
      </c>
      <c r="D578" s="110" t="s">
        <v>376</v>
      </c>
      <c r="E578" s="172" t="str">
        <f t="shared" si="32"/>
        <v>Urban</v>
      </c>
      <c r="F578" s="110" t="s">
        <v>373</v>
      </c>
      <c r="G578" s="110" t="s">
        <v>418</v>
      </c>
      <c r="H578" s="173">
        <v>72</v>
      </c>
      <c r="I578" s="173">
        <v>29</v>
      </c>
    </row>
    <row r="579" spans="1:9" x14ac:dyDescent="0.2">
      <c r="A579" s="2" t="s">
        <v>1113</v>
      </c>
      <c r="B579" s="2" t="s">
        <v>11</v>
      </c>
      <c r="C579" s="110" t="s">
        <v>415</v>
      </c>
      <c r="D579" s="110" t="s">
        <v>446</v>
      </c>
      <c r="E579" s="172" t="str">
        <f t="shared" si="32"/>
        <v>Predominantly Rural</v>
      </c>
      <c r="F579" s="110" t="s">
        <v>379</v>
      </c>
      <c r="G579" s="110" t="s">
        <v>418</v>
      </c>
      <c r="H579" s="173">
        <v>70</v>
      </c>
      <c r="I579" s="173">
        <v>246</v>
      </c>
    </row>
    <row r="580" spans="1:9" x14ac:dyDescent="0.2">
      <c r="A580" s="2" t="s">
        <v>1114</v>
      </c>
      <c r="B580" s="2" t="s">
        <v>11</v>
      </c>
      <c r="C580" s="110" t="s">
        <v>415</v>
      </c>
      <c r="D580" s="110" t="s">
        <v>446</v>
      </c>
      <c r="E580" s="172" t="str">
        <f t="shared" si="32"/>
        <v>Predominantly Rural</v>
      </c>
      <c r="F580" s="110" t="s">
        <v>379</v>
      </c>
      <c r="G580" s="110" t="s">
        <v>418</v>
      </c>
      <c r="H580" s="173">
        <v>70</v>
      </c>
      <c r="I580" s="173">
        <v>246</v>
      </c>
    </row>
    <row r="581" spans="1:9" x14ac:dyDescent="0.2">
      <c r="A581" s="2" t="s">
        <v>1115</v>
      </c>
      <c r="B581" s="2" t="s">
        <v>310</v>
      </c>
      <c r="C581" s="110" t="s">
        <v>155</v>
      </c>
      <c r="D581" s="110" t="s">
        <v>446</v>
      </c>
      <c r="E581" s="172" t="str">
        <f t="shared" si="32"/>
        <v>Predominantly Rural</v>
      </c>
      <c r="F581" s="110" t="s">
        <v>372</v>
      </c>
      <c r="G581" s="110" t="s">
        <v>419</v>
      </c>
      <c r="H581" s="173">
        <v>139</v>
      </c>
      <c r="I581" s="173">
        <v>296</v>
      </c>
    </row>
    <row r="582" spans="1:9" x14ac:dyDescent="0.2">
      <c r="A582" s="2" t="s">
        <v>1116</v>
      </c>
      <c r="B582" s="2" t="s">
        <v>151</v>
      </c>
      <c r="C582" s="110" t="s">
        <v>151</v>
      </c>
      <c r="D582" s="110" t="s">
        <v>375</v>
      </c>
      <c r="E582" s="172" t="str">
        <f t="shared" si="32"/>
        <v>Urban</v>
      </c>
      <c r="F582" s="110" t="s">
        <v>379</v>
      </c>
      <c r="G582" s="110" t="s">
        <v>418</v>
      </c>
      <c r="H582" s="173">
        <v>140</v>
      </c>
      <c r="I582" s="173">
        <v>301</v>
      </c>
    </row>
    <row r="583" spans="1:9" x14ac:dyDescent="0.2">
      <c r="A583" s="2" t="s">
        <v>1117</v>
      </c>
      <c r="B583" s="2" t="s">
        <v>151</v>
      </c>
      <c r="C583" s="110" t="s">
        <v>151</v>
      </c>
      <c r="D583" s="110" t="s">
        <v>375</v>
      </c>
      <c r="E583" s="172" t="str">
        <f t="shared" si="32"/>
        <v>Urban</v>
      </c>
      <c r="F583" s="110" t="s">
        <v>379</v>
      </c>
      <c r="G583" s="110" t="s">
        <v>418</v>
      </c>
      <c r="H583" s="173">
        <v>140</v>
      </c>
      <c r="I583" s="173">
        <v>301</v>
      </c>
    </row>
    <row r="584" spans="1:9" x14ac:dyDescent="0.2">
      <c r="A584" s="2" t="s">
        <v>1118</v>
      </c>
      <c r="B584" s="2" t="s">
        <v>69</v>
      </c>
      <c r="C584" s="110" t="s">
        <v>69</v>
      </c>
      <c r="D584" s="110" t="s">
        <v>374</v>
      </c>
      <c r="E584" s="172" t="str">
        <f t="shared" si="32"/>
        <v>Urban</v>
      </c>
      <c r="F584" s="110" t="s">
        <v>373</v>
      </c>
      <c r="G584" s="110" t="s">
        <v>418</v>
      </c>
      <c r="H584" s="173">
        <v>8</v>
      </c>
      <c r="I584" s="173">
        <v>37</v>
      </c>
    </row>
    <row r="585" spans="1:9" x14ac:dyDescent="0.2">
      <c r="A585" s="2" t="s">
        <v>1119</v>
      </c>
      <c r="B585" s="2" t="s">
        <v>69</v>
      </c>
      <c r="C585" s="110" t="s">
        <v>69</v>
      </c>
      <c r="D585" s="110" t="s">
        <v>374</v>
      </c>
      <c r="E585" s="172" t="str">
        <f t="shared" si="32"/>
        <v>Urban</v>
      </c>
      <c r="F585" s="110" t="s">
        <v>373</v>
      </c>
      <c r="G585" s="110" t="s">
        <v>418</v>
      </c>
      <c r="H585" s="173">
        <v>8</v>
      </c>
      <c r="I585" s="173">
        <v>37</v>
      </c>
    </row>
    <row r="586" spans="1:9" x14ac:dyDescent="0.2">
      <c r="A586" s="2" t="s">
        <v>1120</v>
      </c>
      <c r="B586" s="2" t="s">
        <v>338</v>
      </c>
      <c r="C586" s="110" t="s">
        <v>157</v>
      </c>
      <c r="D586" s="110" t="s">
        <v>376</v>
      </c>
      <c r="E586" s="172" t="str">
        <f t="shared" si="32"/>
        <v>U</v>
      </c>
      <c r="F586" s="110" t="s">
        <v>372</v>
      </c>
      <c r="G586" s="110" t="s">
        <v>419</v>
      </c>
      <c r="H586" s="173">
        <v>192</v>
      </c>
      <c r="I586" s="173">
        <v>291</v>
      </c>
    </row>
    <row r="587" spans="1:9" x14ac:dyDescent="0.2">
      <c r="A587" s="2" t="s">
        <v>1121</v>
      </c>
      <c r="B587" s="2" t="s">
        <v>152</v>
      </c>
      <c r="C587" s="110" t="s">
        <v>152</v>
      </c>
      <c r="D587" s="110" t="s">
        <v>374</v>
      </c>
      <c r="E587" s="172" t="str">
        <f t="shared" si="32"/>
        <v>Urban</v>
      </c>
      <c r="F587" s="110" t="s">
        <v>379</v>
      </c>
      <c r="G587" s="110" t="s">
        <v>418</v>
      </c>
      <c r="H587" s="173">
        <v>148</v>
      </c>
      <c r="I587" s="173">
        <v>308</v>
      </c>
    </row>
    <row r="588" spans="1:9" x14ac:dyDescent="0.2">
      <c r="A588" s="2" t="s">
        <v>1122</v>
      </c>
      <c r="B588" s="2" t="s">
        <v>152</v>
      </c>
      <c r="C588" s="110" t="s">
        <v>152</v>
      </c>
      <c r="D588" s="110" t="s">
        <v>374</v>
      </c>
      <c r="E588" s="172" t="str">
        <f t="shared" si="32"/>
        <v>Urban</v>
      </c>
      <c r="F588" s="110" t="s">
        <v>379</v>
      </c>
      <c r="G588" s="110" t="s">
        <v>418</v>
      </c>
      <c r="H588" s="173">
        <v>148</v>
      </c>
      <c r="I588" s="173">
        <v>308</v>
      </c>
    </row>
    <row r="589" spans="1:9" x14ac:dyDescent="0.2">
      <c r="A589" s="2" t="s">
        <v>1123</v>
      </c>
      <c r="B589" s="2" t="s">
        <v>100</v>
      </c>
      <c r="C589" s="110" t="s">
        <v>100</v>
      </c>
      <c r="D589" s="110" t="s">
        <v>376</v>
      </c>
      <c r="E589" s="172" t="str">
        <f t="shared" si="32"/>
        <v>Urban</v>
      </c>
      <c r="F589" s="110" t="s">
        <v>373</v>
      </c>
      <c r="G589" s="110" t="s">
        <v>418</v>
      </c>
      <c r="H589" s="173">
        <v>4</v>
      </c>
      <c r="I589" s="173">
        <v>21</v>
      </c>
    </row>
    <row r="590" spans="1:9" x14ac:dyDescent="0.2">
      <c r="A590" s="2" t="s">
        <v>1124</v>
      </c>
      <c r="B590" s="2" t="s">
        <v>100</v>
      </c>
      <c r="C590" s="110" t="s">
        <v>100</v>
      </c>
      <c r="D590" s="110" t="s">
        <v>376</v>
      </c>
      <c r="E590" s="172" t="str">
        <f t="shared" si="32"/>
        <v>Urban</v>
      </c>
      <c r="F590" s="110" t="s">
        <v>373</v>
      </c>
      <c r="G590" s="110" t="s">
        <v>418</v>
      </c>
      <c r="H590" s="173">
        <v>4</v>
      </c>
      <c r="I590" s="173">
        <v>21</v>
      </c>
    </row>
    <row r="591" spans="1:9" x14ac:dyDescent="0.2">
      <c r="A591" s="2" t="s">
        <v>1125</v>
      </c>
      <c r="B591" s="2" t="s">
        <v>247</v>
      </c>
      <c r="C591" s="110" t="s">
        <v>101</v>
      </c>
      <c r="D591" s="110" t="s">
        <v>375</v>
      </c>
      <c r="E591" s="172" t="str">
        <f t="shared" si="32"/>
        <v>U</v>
      </c>
      <c r="F591" s="110" t="s">
        <v>372</v>
      </c>
      <c r="G591" s="110" t="s">
        <v>419</v>
      </c>
      <c r="H591" s="173">
        <v>36</v>
      </c>
      <c r="I591" s="173">
        <v>99</v>
      </c>
    </row>
    <row r="592" spans="1:9" x14ac:dyDescent="0.2">
      <c r="A592" s="2" t="s">
        <v>1126</v>
      </c>
      <c r="B592" s="2" t="s">
        <v>101</v>
      </c>
      <c r="C592" s="110" t="s">
        <v>416</v>
      </c>
      <c r="D592" s="174">
        <v>0</v>
      </c>
      <c r="E592" s="174" t="s">
        <v>447</v>
      </c>
      <c r="F592" s="110" t="s">
        <v>386</v>
      </c>
      <c r="G592" s="110" t="s">
        <v>418</v>
      </c>
      <c r="H592" s="173">
        <v>46</v>
      </c>
      <c r="I592" s="173"/>
    </row>
    <row r="593" spans="1:9" x14ac:dyDescent="0.2">
      <c r="A593" s="2" t="s">
        <v>1127</v>
      </c>
      <c r="B593" s="2" t="s">
        <v>345</v>
      </c>
      <c r="C593" s="110" t="s">
        <v>158</v>
      </c>
      <c r="D593" s="110" t="s">
        <v>374</v>
      </c>
      <c r="E593" s="172" t="str">
        <f>IF(G593="Lower",(IF(D593="Rural-80","Predominantly Rural",IF(D593="Rural-50","Predominantly Rural",IF(D593="SR","SR","U")))),(IF(D593="Rural-80","Predominantly Rural",IF(D593="Rural-50","Predominantly Rural",IF(D593="Significant Rural","Significant Rural","Urban")))))</f>
        <v>U</v>
      </c>
      <c r="F593" s="110" t="s">
        <v>372</v>
      </c>
      <c r="G593" s="110" t="s">
        <v>419</v>
      </c>
      <c r="H593" s="173">
        <v>10</v>
      </c>
      <c r="I593" s="173">
        <v>171</v>
      </c>
    </row>
    <row r="594" spans="1:9" x14ac:dyDescent="0.2">
      <c r="A594" s="2" t="s">
        <v>1128</v>
      </c>
      <c r="B594" s="2" t="s">
        <v>477</v>
      </c>
      <c r="C594" s="26" t="s">
        <v>1220</v>
      </c>
      <c r="D594" s="110"/>
      <c r="E594" s="110"/>
      <c r="F594" s="110"/>
      <c r="G594" s="110"/>
    </row>
    <row r="595" spans="1:9" x14ac:dyDescent="0.2">
      <c r="A595" s="2" t="s">
        <v>1129</v>
      </c>
      <c r="B595" s="2" t="s">
        <v>477</v>
      </c>
      <c r="C595" s="26" t="s">
        <v>1220</v>
      </c>
      <c r="D595" s="110"/>
      <c r="E595" s="110"/>
      <c r="F595" s="110"/>
      <c r="G595" s="110"/>
    </row>
    <row r="596" spans="1:9" x14ac:dyDescent="0.2">
      <c r="A596" s="2" t="s">
        <v>1130</v>
      </c>
      <c r="B596" s="2" t="s">
        <v>248</v>
      </c>
      <c r="C596" s="110" t="s">
        <v>101</v>
      </c>
      <c r="D596" s="110" t="s">
        <v>445</v>
      </c>
      <c r="E596" s="172" t="str">
        <f t="shared" ref="E596:E601" si="33">IF(G596="Lower",(IF(D596="Rural-80","Predominantly Rural",IF(D596="Rural-50","Predominantly Rural",IF(D596="SR","SR","U")))),(IF(D596="Rural-80","Predominantly Rural",IF(D596="Rural-50","Predominantly Rural",IF(D596="Significant Rural","Significant Rural","Urban")))))</f>
        <v>Predominantly Rural</v>
      </c>
      <c r="F596" s="110" t="s">
        <v>372</v>
      </c>
      <c r="G596" s="110" t="s">
        <v>419</v>
      </c>
      <c r="H596" s="173">
        <v>57</v>
      </c>
      <c r="I596" s="173">
        <v>236</v>
      </c>
    </row>
    <row r="597" spans="1:9" x14ac:dyDescent="0.2">
      <c r="A597" s="2" t="s">
        <v>1131</v>
      </c>
      <c r="B597" s="2" t="s">
        <v>294</v>
      </c>
      <c r="C597" s="110" t="s">
        <v>153</v>
      </c>
      <c r="D597" s="110" t="s">
        <v>447</v>
      </c>
      <c r="E597" s="172" t="str">
        <f t="shared" si="33"/>
        <v>U</v>
      </c>
      <c r="F597" s="110" t="s">
        <v>372</v>
      </c>
      <c r="G597" s="110" t="s">
        <v>419</v>
      </c>
      <c r="H597" s="173">
        <v>159</v>
      </c>
      <c r="I597" s="173">
        <v>278</v>
      </c>
    </row>
    <row r="598" spans="1:9" x14ac:dyDescent="0.2">
      <c r="A598" s="2" t="s">
        <v>1132</v>
      </c>
      <c r="B598" s="2" t="s">
        <v>187</v>
      </c>
      <c r="C598" s="110" t="s">
        <v>64</v>
      </c>
      <c r="D598" s="110" t="s">
        <v>447</v>
      </c>
      <c r="E598" s="172" t="str">
        <f t="shared" si="33"/>
        <v>U</v>
      </c>
      <c r="F598" s="110" t="s">
        <v>372</v>
      </c>
      <c r="G598" s="110" t="s">
        <v>419</v>
      </c>
      <c r="H598" s="173">
        <v>16</v>
      </c>
      <c r="I598" s="173">
        <v>76</v>
      </c>
    </row>
    <row r="599" spans="1:9" x14ac:dyDescent="0.2">
      <c r="A599" s="2" t="s">
        <v>1133</v>
      </c>
      <c r="B599" s="2" t="s">
        <v>249</v>
      </c>
      <c r="C599" s="110" t="s">
        <v>101</v>
      </c>
      <c r="D599" s="110" t="s">
        <v>447</v>
      </c>
      <c r="E599" s="172" t="str">
        <f t="shared" si="33"/>
        <v>U</v>
      </c>
      <c r="F599" s="110" t="s">
        <v>372</v>
      </c>
      <c r="G599" s="110" t="s">
        <v>419</v>
      </c>
      <c r="H599" s="173">
        <v>44</v>
      </c>
      <c r="I599" s="173">
        <v>79</v>
      </c>
    </row>
    <row r="600" spans="1:9" x14ac:dyDescent="0.2">
      <c r="A600" s="2" t="s">
        <v>1134</v>
      </c>
      <c r="B600" s="2" t="s">
        <v>72</v>
      </c>
      <c r="C600" s="110" t="s">
        <v>72</v>
      </c>
      <c r="D600" s="110" t="s">
        <v>375</v>
      </c>
      <c r="E600" s="172" t="str">
        <f t="shared" si="33"/>
        <v>Urban</v>
      </c>
      <c r="F600" s="110" t="s">
        <v>379</v>
      </c>
      <c r="G600" s="110" t="s">
        <v>418</v>
      </c>
      <c r="H600" s="173">
        <v>87</v>
      </c>
      <c r="I600" s="173">
        <v>169</v>
      </c>
    </row>
    <row r="601" spans="1:9" x14ac:dyDescent="0.2">
      <c r="A601" s="2" t="s">
        <v>1135</v>
      </c>
      <c r="B601" s="2" t="s">
        <v>72</v>
      </c>
      <c r="C601" s="110" t="s">
        <v>72</v>
      </c>
      <c r="D601" s="110" t="s">
        <v>375</v>
      </c>
      <c r="E601" s="172" t="str">
        <f t="shared" si="33"/>
        <v>Urban</v>
      </c>
      <c r="F601" s="110" t="s">
        <v>379</v>
      </c>
      <c r="G601" s="110" t="s">
        <v>418</v>
      </c>
      <c r="H601" s="173">
        <v>87</v>
      </c>
      <c r="I601" s="173">
        <v>169</v>
      </c>
    </row>
    <row r="602" spans="1:9" x14ac:dyDescent="0.2">
      <c r="A602" s="2" t="s">
        <v>1136</v>
      </c>
      <c r="B602" s="2" t="s">
        <v>528</v>
      </c>
      <c r="C602" s="26" t="s">
        <v>1220</v>
      </c>
      <c r="D602" s="110"/>
      <c r="E602" s="110"/>
      <c r="F602" s="110"/>
      <c r="G602" s="110"/>
    </row>
    <row r="604" spans="1:9" x14ac:dyDescent="0.2">
      <c r="A604" s="27"/>
      <c r="B604" s="27"/>
    </row>
    <row r="605" spans="1:9" x14ac:dyDescent="0.2">
      <c r="A605" s="27"/>
      <c r="B605" s="27"/>
    </row>
    <row r="606" spans="1:9" x14ac:dyDescent="0.2">
      <c r="A606" s="27"/>
      <c r="B606" s="27"/>
    </row>
  </sheetData>
  <autoFilter ref="A1:I602"/>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2"/>
  <sheetViews>
    <sheetView topLeftCell="P125" workbookViewId="0">
      <selection activeCell="AE127" sqref="AE127"/>
    </sheetView>
  </sheetViews>
  <sheetFormatPr defaultColWidth="11.42578125" defaultRowHeight="12.75" x14ac:dyDescent="0.2"/>
  <cols>
    <col min="29" max="29" width="33.140625" bestFit="1" customWidth="1"/>
    <col min="43" max="43" width="33.140625" bestFit="1" customWidth="1"/>
  </cols>
  <sheetData>
    <row r="1" spans="1:43" ht="42.95" customHeight="1" x14ac:dyDescent="0.2">
      <c r="A1" s="179"/>
      <c r="B1" s="179"/>
      <c r="C1" s="179"/>
      <c r="D1" s="179"/>
      <c r="E1" s="179"/>
      <c r="F1" s="226" t="s">
        <v>425</v>
      </c>
      <c r="G1" s="226"/>
      <c r="H1" s="181"/>
      <c r="I1" s="181"/>
      <c r="J1" s="30"/>
      <c r="K1" s="179"/>
      <c r="L1" s="179"/>
      <c r="M1" s="227" t="s">
        <v>430</v>
      </c>
      <c r="N1" s="227"/>
      <c r="O1" s="182"/>
      <c r="P1" s="182"/>
      <c r="Q1" s="31"/>
      <c r="R1" s="179"/>
      <c r="S1" s="182"/>
      <c r="T1" s="228" t="s">
        <v>431</v>
      </c>
      <c r="U1" s="228"/>
      <c r="V1" s="182"/>
      <c r="W1" s="179"/>
      <c r="X1" s="179"/>
      <c r="Y1" s="183"/>
      <c r="Z1" s="229" t="s">
        <v>451</v>
      </c>
      <c r="AA1" s="229"/>
      <c r="AB1" s="183"/>
      <c r="AC1" s="234" t="s">
        <v>1222</v>
      </c>
      <c r="AD1" s="234"/>
      <c r="AE1" s="234"/>
      <c r="AJ1" s="180" t="s">
        <v>1223</v>
      </c>
    </row>
    <row r="2" spans="1:43" x14ac:dyDescent="0.2">
      <c r="B2">
        <v>201</v>
      </c>
      <c r="M2" t="s">
        <v>24</v>
      </c>
      <c r="N2" t="s">
        <v>422</v>
      </c>
      <c r="T2" t="s">
        <v>24</v>
      </c>
      <c r="U2" t="s">
        <v>422</v>
      </c>
      <c r="Z2" t="s">
        <v>24</v>
      </c>
      <c r="AA2" t="s">
        <v>422</v>
      </c>
      <c r="AN2" t="s">
        <v>24</v>
      </c>
      <c r="AO2" t="s">
        <v>422</v>
      </c>
    </row>
    <row r="3" spans="1:43" x14ac:dyDescent="0.2">
      <c r="B3" t="s">
        <v>579</v>
      </c>
      <c r="C3" t="s">
        <v>50</v>
      </c>
      <c r="D3" t="s">
        <v>50</v>
      </c>
      <c r="E3" t="s">
        <v>374</v>
      </c>
      <c r="F3">
        <v>381.3</v>
      </c>
      <c r="G3">
        <v>1</v>
      </c>
      <c r="I3" s="188" t="s">
        <v>392</v>
      </c>
      <c r="J3" s="188">
        <v>0</v>
      </c>
      <c r="K3" s="188" t="s">
        <v>426</v>
      </c>
      <c r="L3" s="188" t="s">
        <v>386</v>
      </c>
      <c r="M3" s="98">
        <v>57.3</v>
      </c>
      <c r="N3">
        <v>1</v>
      </c>
      <c r="P3" s="179" t="s">
        <v>382</v>
      </c>
      <c r="Q3" s="179" t="s">
        <v>374</v>
      </c>
      <c r="R3" s="179" t="s">
        <v>452</v>
      </c>
      <c r="S3" s="179" t="s">
        <v>379</v>
      </c>
      <c r="T3">
        <v>7.6999999999999999E-2</v>
      </c>
      <c r="U3">
        <v>1</v>
      </c>
      <c r="W3" t="s">
        <v>110</v>
      </c>
      <c r="X3">
        <v>12005</v>
      </c>
      <c r="Y3">
        <v>7900</v>
      </c>
      <c r="Z3">
        <v>1.5196202531645571</v>
      </c>
      <c r="AA3">
        <v>1</v>
      </c>
      <c r="AC3" s="116" t="s">
        <v>579</v>
      </c>
      <c r="AD3">
        <v>61</v>
      </c>
      <c r="AE3">
        <v>1</v>
      </c>
      <c r="AJ3" s="179" t="s">
        <v>67</v>
      </c>
      <c r="AK3" s="179" t="s">
        <v>376</v>
      </c>
      <c r="AL3" s="179" t="s">
        <v>452</v>
      </c>
      <c r="AM3" s="179" t="s">
        <v>373</v>
      </c>
      <c r="AN3">
        <v>0.32799999999999996</v>
      </c>
      <c r="AO3">
        <v>1</v>
      </c>
      <c r="AQ3" s="116" t="s">
        <v>123</v>
      </c>
    </row>
    <row r="4" spans="1:43" x14ac:dyDescent="0.2">
      <c r="B4" t="s">
        <v>775</v>
      </c>
      <c r="C4" t="s">
        <v>89</v>
      </c>
      <c r="D4" t="s">
        <v>22</v>
      </c>
      <c r="E4" t="s">
        <v>446</v>
      </c>
      <c r="F4">
        <v>385.1</v>
      </c>
      <c r="G4">
        <v>2</v>
      </c>
      <c r="I4" s="188" t="s">
        <v>393</v>
      </c>
      <c r="J4" s="188">
        <v>0</v>
      </c>
      <c r="K4" s="188" t="s">
        <v>447</v>
      </c>
      <c r="L4" s="188" t="s">
        <v>386</v>
      </c>
      <c r="M4" s="98">
        <v>58.9</v>
      </c>
      <c r="N4">
        <v>2</v>
      </c>
      <c r="P4" s="179" t="s">
        <v>100</v>
      </c>
      <c r="Q4" s="179" t="s">
        <v>376</v>
      </c>
      <c r="R4" s="179" t="s">
        <v>452</v>
      </c>
      <c r="S4" s="179" t="s">
        <v>373</v>
      </c>
      <c r="T4">
        <v>7.6999999999999999E-2</v>
      </c>
      <c r="U4">
        <v>1</v>
      </c>
      <c r="W4" t="s">
        <v>122</v>
      </c>
      <c r="X4">
        <v>102478</v>
      </c>
      <c r="Y4">
        <v>236000</v>
      </c>
      <c r="Z4">
        <v>0.43422881355932202</v>
      </c>
      <c r="AA4">
        <v>2</v>
      </c>
      <c r="AC4" s="116" t="s">
        <v>1063</v>
      </c>
      <c r="AD4" s="188">
        <v>99</v>
      </c>
      <c r="AE4" s="188">
        <v>2</v>
      </c>
      <c r="AJ4" s="179" t="s">
        <v>146</v>
      </c>
      <c r="AK4" s="179" t="s">
        <v>374</v>
      </c>
      <c r="AL4" s="179" t="s">
        <v>452</v>
      </c>
      <c r="AM4" s="179" t="s">
        <v>379</v>
      </c>
      <c r="AN4">
        <v>0.32299999999999995</v>
      </c>
      <c r="AO4">
        <v>2</v>
      </c>
      <c r="AQ4" s="116" t="s">
        <v>124</v>
      </c>
    </row>
    <row r="5" spans="1:43" x14ac:dyDescent="0.2">
      <c r="B5" t="s">
        <v>906</v>
      </c>
      <c r="C5" t="s">
        <v>57</v>
      </c>
      <c r="D5" t="s">
        <v>57</v>
      </c>
      <c r="E5" t="s">
        <v>376</v>
      </c>
      <c r="F5">
        <v>402</v>
      </c>
      <c r="G5">
        <v>3</v>
      </c>
      <c r="I5" s="188" t="s">
        <v>4</v>
      </c>
      <c r="J5" s="188" t="s">
        <v>445</v>
      </c>
      <c r="K5" s="188" t="s">
        <v>426</v>
      </c>
      <c r="L5" s="188" t="s">
        <v>379</v>
      </c>
      <c r="M5" s="98">
        <v>59.7</v>
      </c>
      <c r="N5" s="188">
        <v>3</v>
      </c>
      <c r="P5" s="179" t="s">
        <v>41</v>
      </c>
      <c r="Q5" s="179" t="s">
        <v>374</v>
      </c>
      <c r="R5" s="179" t="s">
        <v>452</v>
      </c>
      <c r="S5" s="179" t="s">
        <v>379</v>
      </c>
      <c r="T5">
        <v>7.5999999999999998E-2</v>
      </c>
      <c r="U5">
        <v>3</v>
      </c>
      <c r="W5" t="s">
        <v>45</v>
      </c>
      <c r="X5">
        <v>65957</v>
      </c>
      <c r="Y5">
        <v>273600</v>
      </c>
      <c r="Z5">
        <v>0.24107090643274853</v>
      </c>
      <c r="AA5">
        <v>3</v>
      </c>
      <c r="AC5" s="116" t="s">
        <v>968</v>
      </c>
      <c r="AD5" s="188">
        <v>104</v>
      </c>
      <c r="AE5" s="188">
        <v>3</v>
      </c>
      <c r="AJ5" s="179" t="s">
        <v>46</v>
      </c>
      <c r="AK5" s="179" t="s">
        <v>376</v>
      </c>
      <c r="AL5" s="179" t="s">
        <v>452</v>
      </c>
      <c r="AM5" s="179" t="s">
        <v>373</v>
      </c>
      <c r="AN5">
        <v>0.32</v>
      </c>
      <c r="AO5">
        <v>3</v>
      </c>
      <c r="AQ5" s="116" t="s">
        <v>73</v>
      </c>
    </row>
    <row r="6" spans="1:43" x14ac:dyDescent="0.2">
      <c r="B6" t="s">
        <v>1063</v>
      </c>
      <c r="C6" t="s">
        <v>167</v>
      </c>
      <c r="D6" t="s">
        <v>167</v>
      </c>
      <c r="E6" t="s">
        <v>375</v>
      </c>
      <c r="F6">
        <v>406.2</v>
      </c>
      <c r="G6">
        <v>4</v>
      </c>
      <c r="I6" s="188" t="s">
        <v>167</v>
      </c>
      <c r="J6" s="188" t="s">
        <v>375</v>
      </c>
      <c r="K6" s="188" t="s">
        <v>452</v>
      </c>
      <c r="L6" s="188" t="s">
        <v>379</v>
      </c>
      <c r="M6" s="98">
        <v>59.7</v>
      </c>
      <c r="N6" s="188">
        <v>4</v>
      </c>
      <c r="P6" s="179" t="s">
        <v>40</v>
      </c>
      <c r="Q6" s="179" t="s">
        <v>375</v>
      </c>
      <c r="R6" s="179" t="s">
        <v>452</v>
      </c>
      <c r="S6" s="179" t="s">
        <v>379</v>
      </c>
      <c r="T6">
        <v>7.2999999999999995E-2</v>
      </c>
      <c r="U6">
        <v>4</v>
      </c>
      <c r="W6" t="s">
        <v>109</v>
      </c>
      <c r="X6">
        <v>52664</v>
      </c>
      <c r="Y6">
        <v>235700</v>
      </c>
      <c r="Z6">
        <v>0.22343657191344929</v>
      </c>
      <c r="AA6">
        <v>4</v>
      </c>
      <c r="AC6" s="116" t="s">
        <v>1123</v>
      </c>
      <c r="AD6" s="188">
        <v>129</v>
      </c>
      <c r="AE6" s="188">
        <v>4</v>
      </c>
      <c r="AJ6" s="179" t="s">
        <v>72</v>
      </c>
      <c r="AK6" s="179" t="s">
        <v>375</v>
      </c>
      <c r="AL6" s="179" t="s">
        <v>452</v>
      </c>
      <c r="AM6" s="179" t="s">
        <v>379</v>
      </c>
      <c r="AN6">
        <v>0.31900000000000001</v>
      </c>
      <c r="AO6">
        <v>4</v>
      </c>
      <c r="AQ6" s="116" t="s">
        <v>159</v>
      </c>
    </row>
    <row r="7" spans="1:43" x14ac:dyDescent="0.2">
      <c r="B7" t="s">
        <v>654</v>
      </c>
      <c r="C7" t="s">
        <v>6</v>
      </c>
      <c r="D7" t="s">
        <v>6</v>
      </c>
      <c r="E7" t="s">
        <v>445</v>
      </c>
      <c r="F7">
        <v>409.1</v>
      </c>
      <c r="G7">
        <v>5</v>
      </c>
      <c r="I7" s="188" t="s">
        <v>409</v>
      </c>
      <c r="J7" s="188">
        <v>0</v>
      </c>
      <c r="K7" s="188" t="s">
        <v>426</v>
      </c>
      <c r="L7" s="188" t="s">
        <v>386</v>
      </c>
      <c r="M7" s="98">
        <v>60.4</v>
      </c>
      <c r="N7" s="188">
        <v>5</v>
      </c>
      <c r="P7" s="179" t="s">
        <v>94</v>
      </c>
      <c r="Q7" s="179" t="s">
        <v>376</v>
      </c>
      <c r="R7" s="179" t="s">
        <v>452</v>
      </c>
      <c r="S7" s="179" t="s">
        <v>373</v>
      </c>
      <c r="T7">
        <v>7.0000000000000007E-2</v>
      </c>
      <c r="U7">
        <v>5</v>
      </c>
      <c r="W7" t="s">
        <v>84</v>
      </c>
      <c r="X7">
        <v>61422</v>
      </c>
      <c r="Y7">
        <v>292400</v>
      </c>
      <c r="Z7">
        <v>0.21006155950752395</v>
      </c>
      <c r="AA7">
        <v>5</v>
      </c>
      <c r="AC7" s="57" t="s">
        <v>680</v>
      </c>
      <c r="AD7" s="188">
        <v>133</v>
      </c>
      <c r="AE7" s="188">
        <v>5</v>
      </c>
      <c r="AJ7" s="179" t="s">
        <v>45</v>
      </c>
      <c r="AK7" s="179" t="s">
        <v>376</v>
      </c>
      <c r="AL7" s="179" t="s">
        <v>452</v>
      </c>
      <c r="AM7" s="179" t="s">
        <v>373</v>
      </c>
      <c r="AN7">
        <v>0.311</v>
      </c>
      <c r="AO7">
        <v>5</v>
      </c>
      <c r="AQ7" s="116" t="s">
        <v>102</v>
      </c>
    </row>
    <row r="8" spans="1:43" x14ac:dyDescent="0.2">
      <c r="B8" t="s">
        <v>968</v>
      </c>
      <c r="C8" t="s">
        <v>67</v>
      </c>
      <c r="D8" t="s">
        <v>67</v>
      </c>
      <c r="E8" t="s">
        <v>376</v>
      </c>
      <c r="F8">
        <v>417.3</v>
      </c>
      <c r="G8">
        <v>6</v>
      </c>
      <c r="I8" s="188" t="s">
        <v>17</v>
      </c>
      <c r="J8" s="188" t="s">
        <v>445</v>
      </c>
      <c r="K8" s="188" t="s">
        <v>426</v>
      </c>
      <c r="L8" s="188" t="s">
        <v>379</v>
      </c>
      <c r="M8" s="98">
        <v>60.5</v>
      </c>
      <c r="N8" s="188">
        <v>6</v>
      </c>
      <c r="P8" s="179" t="s">
        <v>97</v>
      </c>
      <c r="Q8" s="179" t="s">
        <v>376</v>
      </c>
      <c r="R8" s="179" t="s">
        <v>452</v>
      </c>
      <c r="S8" s="179" t="s">
        <v>373</v>
      </c>
      <c r="T8">
        <v>7.0000000000000007E-2</v>
      </c>
      <c r="U8">
        <v>5</v>
      </c>
      <c r="W8" t="s">
        <v>66</v>
      </c>
      <c r="X8">
        <v>88899</v>
      </c>
      <c r="Y8">
        <v>434900</v>
      </c>
      <c r="Z8">
        <v>0.20441250862267188</v>
      </c>
      <c r="AA8">
        <v>6</v>
      </c>
      <c r="AC8" s="116" t="s">
        <v>849</v>
      </c>
      <c r="AD8" s="188">
        <v>140</v>
      </c>
      <c r="AE8" s="188">
        <v>6</v>
      </c>
      <c r="AJ8" s="179" t="s">
        <v>130</v>
      </c>
      <c r="AK8" s="179" t="s">
        <v>376</v>
      </c>
      <c r="AL8" s="179" t="s">
        <v>452</v>
      </c>
      <c r="AM8" s="179" t="s">
        <v>371</v>
      </c>
      <c r="AN8">
        <v>0.309</v>
      </c>
      <c r="AO8">
        <v>6</v>
      </c>
      <c r="AQ8" s="116" t="s">
        <v>125</v>
      </c>
    </row>
    <row r="9" spans="1:43" x14ac:dyDescent="0.2">
      <c r="B9" t="s">
        <v>1118</v>
      </c>
      <c r="C9" t="s">
        <v>69</v>
      </c>
      <c r="D9" t="s">
        <v>69</v>
      </c>
      <c r="E9" t="s">
        <v>374</v>
      </c>
      <c r="F9">
        <v>417.7</v>
      </c>
      <c r="G9">
        <v>7</v>
      </c>
      <c r="I9" s="188" t="s">
        <v>22</v>
      </c>
      <c r="J9" s="188" t="s">
        <v>446</v>
      </c>
      <c r="K9" s="188" t="s">
        <v>426</v>
      </c>
      <c r="L9" s="188" t="s">
        <v>379</v>
      </c>
      <c r="M9" s="98">
        <v>60.6</v>
      </c>
      <c r="N9" s="188">
        <v>7</v>
      </c>
      <c r="P9" s="179" t="s">
        <v>111</v>
      </c>
      <c r="Q9" s="179" t="s">
        <v>376</v>
      </c>
      <c r="R9" s="179" t="s">
        <v>452</v>
      </c>
      <c r="S9" s="179" t="s">
        <v>371</v>
      </c>
      <c r="T9">
        <v>6.9000000000000006E-2</v>
      </c>
      <c r="U9">
        <v>7</v>
      </c>
      <c r="W9" t="s">
        <v>114</v>
      </c>
      <c r="X9">
        <v>37557</v>
      </c>
      <c r="Y9">
        <v>190900</v>
      </c>
      <c r="Z9">
        <v>0.19673651126244107</v>
      </c>
      <c r="AA9">
        <v>7</v>
      </c>
      <c r="AC9" s="116" t="s">
        <v>1118</v>
      </c>
      <c r="AD9" s="188">
        <v>143</v>
      </c>
      <c r="AE9" s="188">
        <v>7</v>
      </c>
      <c r="AJ9" s="179" t="s">
        <v>76</v>
      </c>
      <c r="AK9" s="179" t="s">
        <v>374</v>
      </c>
      <c r="AL9" s="179" t="s">
        <v>452</v>
      </c>
      <c r="AM9" s="179" t="s">
        <v>373</v>
      </c>
      <c r="AN9">
        <v>0.309</v>
      </c>
      <c r="AO9">
        <v>6</v>
      </c>
      <c r="AQ9" s="116" t="s">
        <v>94</v>
      </c>
    </row>
    <row r="10" spans="1:43" x14ac:dyDescent="0.2">
      <c r="B10" t="s">
        <v>657</v>
      </c>
      <c r="C10" t="s">
        <v>0</v>
      </c>
      <c r="D10" t="s">
        <v>381</v>
      </c>
      <c r="E10" t="s">
        <v>446</v>
      </c>
      <c r="F10">
        <v>417.9</v>
      </c>
      <c r="G10">
        <v>8</v>
      </c>
      <c r="I10" s="188" t="s">
        <v>391</v>
      </c>
      <c r="J10" s="188">
        <v>0</v>
      </c>
      <c r="K10" s="188" t="s">
        <v>426</v>
      </c>
      <c r="L10" s="188" t="s">
        <v>386</v>
      </c>
      <c r="M10" s="98">
        <v>61</v>
      </c>
      <c r="N10" s="188">
        <v>8</v>
      </c>
      <c r="P10" s="179" t="s">
        <v>66</v>
      </c>
      <c r="Q10" s="179" t="s">
        <v>376</v>
      </c>
      <c r="R10" s="179" t="s">
        <v>452</v>
      </c>
      <c r="S10" s="179" t="s">
        <v>373</v>
      </c>
      <c r="T10">
        <v>6.7000000000000004E-2</v>
      </c>
      <c r="U10">
        <v>8</v>
      </c>
      <c r="W10" t="s">
        <v>56</v>
      </c>
      <c r="X10">
        <v>90139</v>
      </c>
      <c r="Y10">
        <v>464200</v>
      </c>
      <c r="Z10">
        <v>0.1941813873330461</v>
      </c>
      <c r="AA10">
        <v>8</v>
      </c>
      <c r="AC10" s="57" t="s">
        <v>677</v>
      </c>
      <c r="AD10" s="188">
        <v>151</v>
      </c>
      <c r="AE10" s="188">
        <v>8</v>
      </c>
      <c r="AJ10" s="179" t="s">
        <v>123</v>
      </c>
      <c r="AK10" s="179" t="s">
        <v>376</v>
      </c>
      <c r="AL10" s="179" t="s">
        <v>452</v>
      </c>
      <c r="AM10" s="179" t="s">
        <v>371</v>
      </c>
      <c r="AN10">
        <v>0.307</v>
      </c>
      <c r="AO10">
        <v>8</v>
      </c>
      <c r="AQ10" s="116" t="s">
        <v>49</v>
      </c>
    </row>
    <row r="11" spans="1:43" x14ac:dyDescent="0.2">
      <c r="B11" t="s">
        <v>945</v>
      </c>
      <c r="C11" t="s">
        <v>58</v>
      </c>
      <c r="D11" t="s">
        <v>58</v>
      </c>
      <c r="E11" t="s">
        <v>376</v>
      </c>
      <c r="F11">
        <v>419.7</v>
      </c>
      <c r="G11">
        <v>9</v>
      </c>
      <c r="I11" s="188" t="s">
        <v>414</v>
      </c>
      <c r="J11" s="188">
        <v>0</v>
      </c>
      <c r="K11" s="188" t="s">
        <v>447</v>
      </c>
      <c r="L11" s="188" t="s">
        <v>386</v>
      </c>
      <c r="M11" s="98">
        <v>61</v>
      </c>
      <c r="N11" s="188">
        <v>9</v>
      </c>
      <c r="P11" s="179" t="s">
        <v>118</v>
      </c>
      <c r="Q11" s="179" t="s">
        <v>376</v>
      </c>
      <c r="R11" s="179" t="s">
        <v>452</v>
      </c>
      <c r="S11" s="179" t="s">
        <v>371</v>
      </c>
      <c r="T11">
        <v>6.7000000000000004E-2</v>
      </c>
      <c r="U11">
        <v>8</v>
      </c>
      <c r="W11" t="s">
        <v>41</v>
      </c>
      <c r="X11">
        <v>26682</v>
      </c>
      <c r="Y11">
        <v>139000</v>
      </c>
      <c r="Z11">
        <v>0.19195683453237411</v>
      </c>
      <c r="AA11">
        <v>9</v>
      </c>
      <c r="AC11" s="116" t="s">
        <v>577</v>
      </c>
      <c r="AD11" s="188">
        <v>156</v>
      </c>
      <c r="AE11" s="188">
        <v>9</v>
      </c>
      <c r="AJ11" s="179" t="s">
        <v>47</v>
      </c>
      <c r="AK11" s="179" t="s">
        <v>376</v>
      </c>
      <c r="AL11" s="179" t="s">
        <v>452</v>
      </c>
      <c r="AM11" s="179" t="s">
        <v>373</v>
      </c>
      <c r="AN11">
        <v>0.30499999999999999</v>
      </c>
      <c r="AO11">
        <v>9</v>
      </c>
      <c r="AQ11" s="116" t="s">
        <v>50</v>
      </c>
    </row>
    <row r="12" spans="1:43" x14ac:dyDescent="0.2">
      <c r="B12" t="s">
        <v>677</v>
      </c>
      <c r="C12" t="s">
        <v>7</v>
      </c>
      <c r="D12" t="s">
        <v>391</v>
      </c>
      <c r="E12">
        <v>0</v>
      </c>
      <c r="F12">
        <v>421.6</v>
      </c>
      <c r="G12">
        <v>10</v>
      </c>
      <c r="I12" s="188" t="s">
        <v>408</v>
      </c>
      <c r="J12" s="188" t="s">
        <v>446</v>
      </c>
      <c r="K12" s="188" t="s">
        <v>426</v>
      </c>
      <c r="L12" s="188" t="s">
        <v>379</v>
      </c>
      <c r="M12" s="98">
        <v>61.1</v>
      </c>
      <c r="N12" s="188">
        <v>10</v>
      </c>
      <c r="P12" s="179" t="s">
        <v>113</v>
      </c>
      <c r="Q12" s="179" t="s">
        <v>376</v>
      </c>
      <c r="R12" s="179" t="s">
        <v>452</v>
      </c>
      <c r="S12" s="179" t="s">
        <v>371</v>
      </c>
      <c r="T12">
        <v>6.5000000000000002E-2</v>
      </c>
      <c r="U12">
        <v>10</v>
      </c>
      <c r="W12" t="s">
        <v>83</v>
      </c>
      <c r="X12">
        <v>52828</v>
      </c>
      <c r="Y12">
        <v>294700</v>
      </c>
      <c r="Z12">
        <v>0.17926026467594164</v>
      </c>
      <c r="AA12">
        <v>10</v>
      </c>
      <c r="AC12" s="116" t="s">
        <v>1028</v>
      </c>
      <c r="AD12" s="188">
        <v>166</v>
      </c>
      <c r="AE12" s="188">
        <v>10</v>
      </c>
      <c r="AJ12" s="179" t="s">
        <v>41</v>
      </c>
      <c r="AK12" s="179" t="s">
        <v>374</v>
      </c>
      <c r="AL12" s="179" t="s">
        <v>452</v>
      </c>
      <c r="AM12" s="179" t="s">
        <v>379</v>
      </c>
      <c r="AN12">
        <v>0.30099999999999999</v>
      </c>
      <c r="AO12">
        <v>10</v>
      </c>
      <c r="AQ12" s="116" t="s">
        <v>54</v>
      </c>
    </row>
    <row r="13" spans="1:43" x14ac:dyDescent="0.2">
      <c r="B13" t="s">
        <v>826</v>
      </c>
      <c r="C13" t="s">
        <v>16</v>
      </c>
      <c r="D13" t="s">
        <v>401</v>
      </c>
      <c r="E13">
        <v>0</v>
      </c>
      <c r="F13">
        <v>424.5</v>
      </c>
      <c r="G13">
        <v>11</v>
      </c>
      <c r="I13" s="188" t="s">
        <v>6</v>
      </c>
      <c r="J13" s="188" t="s">
        <v>445</v>
      </c>
      <c r="K13" s="188" t="s">
        <v>426</v>
      </c>
      <c r="L13" s="188" t="s">
        <v>379</v>
      </c>
      <c r="M13" s="98">
        <v>61.3</v>
      </c>
      <c r="N13" s="188">
        <v>11</v>
      </c>
      <c r="P13" s="179" t="s">
        <v>71</v>
      </c>
      <c r="Q13" s="179" t="s">
        <v>375</v>
      </c>
      <c r="R13" s="179" t="s">
        <v>452</v>
      </c>
      <c r="S13" s="179" t="s">
        <v>379</v>
      </c>
      <c r="T13">
        <v>6.4000000000000001E-2</v>
      </c>
      <c r="U13">
        <v>11</v>
      </c>
      <c r="W13" t="s">
        <v>72</v>
      </c>
      <c r="X13">
        <v>34333</v>
      </c>
      <c r="Y13">
        <v>195400</v>
      </c>
      <c r="Z13">
        <v>0.17570624360286591</v>
      </c>
      <c r="AA13">
        <v>11</v>
      </c>
      <c r="AC13" s="116" t="s">
        <v>1009</v>
      </c>
      <c r="AD13" s="188">
        <v>173</v>
      </c>
      <c r="AE13" s="188">
        <v>11</v>
      </c>
      <c r="AJ13" s="179" t="s">
        <v>95</v>
      </c>
      <c r="AK13" s="179" t="s">
        <v>374</v>
      </c>
      <c r="AL13" s="179" t="s">
        <v>452</v>
      </c>
      <c r="AM13" s="179" t="s">
        <v>373</v>
      </c>
      <c r="AN13">
        <v>0.29899999999999999</v>
      </c>
      <c r="AO13">
        <v>11</v>
      </c>
      <c r="AQ13" s="116" t="s">
        <v>160</v>
      </c>
    </row>
    <row r="14" spans="1:43" x14ac:dyDescent="0.2">
      <c r="B14" t="s">
        <v>1045</v>
      </c>
      <c r="C14" t="s">
        <v>61</v>
      </c>
      <c r="D14" t="s">
        <v>61</v>
      </c>
      <c r="E14" t="s">
        <v>376</v>
      </c>
      <c r="F14">
        <v>425.3</v>
      </c>
      <c r="G14">
        <v>12</v>
      </c>
      <c r="I14" s="188" t="s">
        <v>164</v>
      </c>
      <c r="J14" s="188" t="s">
        <v>374</v>
      </c>
      <c r="K14" s="188" t="s">
        <v>452</v>
      </c>
      <c r="L14" s="188" t="s">
        <v>379</v>
      </c>
      <c r="M14" s="98">
        <v>61.4</v>
      </c>
      <c r="N14" s="188">
        <v>12</v>
      </c>
      <c r="P14" s="179" t="s">
        <v>42</v>
      </c>
      <c r="Q14" s="179" t="s">
        <v>447</v>
      </c>
      <c r="R14" s="179" t="s">
        <v>447</v>
      </c>
      <c r="S14" s="179" t="s">
        <v>379</v>
      </c>
      <c r="T14">
        <v>6.4000000000000001E-2</v>
      </c>
      <c r="U14">
        <v>11</v>
      </c>
      <c r="W14" t="s">
        <v>146</v>
      </c>
      <c r="X14">
        <v>33942</v>
      </c>
      <c r="Y14">
        <v>200000</v>
      </c>
      <c r="Z14">
        <v>0.16971</v>
      </c>
      <c r="AA14">
        <v>12</v>
      </c>
      <c r="AC14" s="116" t="s">
        <v>591</v>
      </c>
      <c r="AD14" s="188">
        <v>174</v>
      </c>
      <c r="AE14" s="188">
        <v>12</v>
      </c>
      <c r="AJ14" s="179" t="s">
        <v>48</v>
      </c>
      <c r="AK14" s="179" t="s">
        <v>376</v>
      </c>
      <c r="AL14" s="179" t="s">
        <v>452</v>
      </c>
      <c r="AM14" s="179" t="s">
        <v>373</v>
      </c>
      <c r="AN14">
        <v>0.29899999999999999</v>
      </c>
      <c r="AO14">
        <v>11</v>
      </c>
      <c r="AQ14" s="116" t="s">
        <v>142</v>
      </c>
    </row>
    <row r="15" spans="1:43" x14ac:dyDescent="0.2">
      <c r="B15" t="s">
        <v>898</v>
      </c>
      <c r="C15" t="s">
        <v>1</v>
      </c>
      <c r="D15" t="s">
        <v>405</v>
      </c>
      <c r="E15" t="s">
        <v>446</v>
      </c>
      <c r="F15">
        <v>425.4</v>
      </c>
      <c r="G15">
        <v>13</v>
      </c>
      <c r="I15" s="188" t="s">
        <v>9</v>
      </c>
      <c r="J15" s="188" t="s">
        <v>446</v>
      </c>
      <c r="K15" s="188" t="s">
        <v>426</v>
      </c>
      <c r="L15" s="188" t="s">
        <v>379</v>
      </c>
      <c r="M15" s="98">
        <v>61.5</v>
      </c>
      <c r="N15" s="188">
        <v>13</v>
      </c>
      <c r="P15" s="179" t="s">
        <v>99</v>
      </c>
      <c r="Q15" s="179" t="s">
        <v>376</v>
      </c>
      <c r="R15" s="179" t="s">
        <v>452</v>
      </c>
      <c r="S15" s="179" t="s">
        <v>373</v>
      </c>
      <c r="T15">
        <v>6.4000000000000001E-2</v>
      </c>
      <c r="U15">
        <v>11</v>
      </c>
      <c r="W15" t="s">
        <v>116</v>
      </c>
      <c r="X15">
        <v>44199</v>
      </c>
      <c r="Y15">
        <v>274500</v>
      </c>
      <c r="Z15">
        <v>0.16101639344262295</v>
      </c>
      <c r="AA15">
        <v>13</v>
      </c>
      <c r="AC15" s="57" t="s">
        <v>665</v>
      </c>
      <c r="AD15" s="188">
        <v>177</v>
      </c>
      <c r="AE15" s="188">
        <v>13</v>
      </c>
      <c r="AJ15" s="179" t="s">
        <v>405</v>
      </c>
      <c r="AK15" s="179" t="s">
        <v>446</v>
      </c>
      <c r="AL15" s="179" t="s">
        <v>426</v>
      </c>
      <c r="AM15" s="179" t="s">
        <v>379</v>
      </c>
      <c r="AN15">
        <v>0.29399999999999998</v>
      </c>
      <c r="AO15">
        <v>13</v>
      </c>
      <c r="AQ15" s="116" t="s">
        <v>77</v>
      </c>
    </row>
    <row r="16" spans="1:43" x14ac:dyDescent="0.2">
      <c r="B16" t="s">
        <v>682</v>
      </c>
      <c r="C16" t="s">
        <v>96</v>
      </c>
      <c r="D16" t="s">
        <v>96</v>
      </c>
      <c r="E16" t="s">
        <v>376</v>
      </c>
      <c r="F16">
        <v>425.9</v>
      </c>
      <c r="G16">
        <v>14</v>
      </c>
      <c r="I16" s="188" t="s">
        <v>99</v>
      </c>
      <c r="J16" s="188" t="s">
        <v>376</v>
      </c>
      <c r="K16" s="188" t="s">
        <v>452</v>
      </c>
      <c r="L16" s="188" t="s">
        <v>373</v>
      </c>
      <c r="M16" s="98">
        <v>61.5</v>
      </c>
      <c r="N16" s="188">
        <v>14</v>
      </c>
      <c r="P16" s="179" t="s">
        <v>50</v>
      </c>
      <c r="Q16" s="179" t="s">
        <v>374</v>
      </c>
      <c r="R16" s="179" t="s">
        <v>452</v>
      </c>
      <c r="S16" s="179" t="s">
        <v>379</v>
      </c>
      <c r="T16">
        <v>6.3E-2</v>
      </c>
      <c r="U16">
        <v>14</v>
      </c>
      <c r="W16" t="s">
        <v>161</v>
      </c>
      <c r="X16">
        <v>66551</v>
      </c>
      <c r="Y16">
        <v>421300</v>
      </c>
      <c r="Z16">
        <v>0.15796582008070259</v>
      </c>
      <c r="AA16">
        <v>14</v>
      </c>
      <c r="AC16" s="116" t="s">
        <v>878</v>
      </c>
      <c r="AD16" s="188">
        <v>178</v>
      </c>
      <c r="AE16" s="188">
        <v>14</v>
      </c>
      <c r="AJ16" s="179" t="s">
        <v>407</v>
      </c>
      <c r="AK16" s="179">
        <v>0</v>
      </c>
      <c r="AL16" s="179" t="s">
        <v>426</v>
      </c>
      <c r="AM16" s="179" t="s">
        <v>386</v>
      </c>
      <c r="AN16">
        <v>0.29399999999999998</v>
      </c>
      <c r="AO16">
        <v>13</v>
      </c>
      <c r="AQ16" s="116" t="s">
        <v>126</v>
      </c>
    </row>
    <row r="17" spans="2:43" x14ac:dyDescent="0.2">
      <c r="B17" t="s">
        <v>1111</v>
      </c>
      <c r="C17" t="s">
        <v>63</v>
      </c>
      <c r="D17" t="s">
        <v>63</v>
      </c>
      <c r="E17" t="s">
        <v>376</v>
      </c>
      <c r="F17">
        <v>427.5</v>
      </c>
      <c r="G17">
        <v>15</v>
      </c>
      <c r="I17" s="188" t="s">
        <v>411</v>
      </c>
      <c r="J17" s="188">
        <v>0</v>
      </c>
      <c r="K17" s="188" t="s">
        <v>426</v>
      </c>
      <c r="L17" s="188" t="s">
        <v>386</v>
      </c>
      <c r="M17" s="98">
        <v>61.6</v>
      </c>
      <c r="N17" s="188">
        <v>15</v>
      </c>
      <c r="P17" s="179" t="s">
        <v>65</v>
      </c>
      <c r="Q17" s="179" t="s">
        <v>376</v>
      </c>
      <c r="R17" s="179" t="s">
        <v>452</v>
      </c>
      <c r="S17" s="179" t="s">
        <v>373</v>
      </c>
      <c r="T17">
        <v>6.3E-2</v>
      </c>
      <c r="U17">
        <v>14</v>
      </c>
      <c r="W17" t="s">
        <v>163</v>
      </c>
      <c r="X17">
        <v>39485</v>
      </c>
      <c r="Y17">
        <v>252800</v>
      </c>
      <c r="Z17">
        <v>0.15619066455696204</v>
      </c>
      <c r="AA17">
        <v>15</v>
      </c>
      <c r="AC17" s="116" t="s">
        <v>906</v>
      </c>
      <c r="AD17" s="188">
        <v>181</v>
      </c>
      <c r="AE17" s="188">
        <v>15</v>
      </c>
      <c r="AJ17" s="179" t="s">
        <v>66</v>
      </c>
      <c r="AK17" s="179" t="s">
        <v>376</v>
      </c>
      <c r="AL17" s="179" t="s">
        <v>452</v>
      </c>
      <c r="AM17" s="179" t="s">
        <v>373</v>
      </c>
      <c r="AN17">
        <v>0.29100000000000004</v>
      </c>
      <c r="AO17">
        <v>15</v>
      </c>
      <c r="AQ17" s="116" t="s">
        <v>143</v>
      </c>
    </row>
    <row r="18" spans="2:43" x14ac:dyDescent="0.2">
      <c r="B18" t="s">
        <v>665</v>
      </c>
      <c r="C18" t="s">
        <v>3</v>
      </c>
      <c r="D18" t="s">
        <v>389</v>
      </c>
      <c r="E18">
        <v>0</v>
      </c>
      <c r="F18">
        <v>429.4</v>
      </c>
      <c r="G18">
        <v>16</v>
      </c>
      <c r="I18" s="188" t="s">
        <v>401</v>
      </c>
      <c r="J18" s="188">
        <v>0</v>
      </c>
      <c r="K18" s="188" t="s">
        <v>426</v>
      </c>
      <c r="L18" s="188" t="s">
        <v>386</v>
      </c>
      <c r="M18" s="98">
        <v>61.8</v>
      </c>
      <c r="N18" s="188">
        <v>16</v>
      </c>
      <c r="P18" s="179" t="s">
        <v>123</v>
      </c>
      <c r="Q18" s="179" t="s">
        <v>376</v>
      </c>
      <c r="R18" s="179" t="s">
        <v>452</v>
      </c>
      <c r="S18" s="179" t="s">
        <v>371</v>
      </c>
      <c r="T18">
        <v>0.06</v>
      </c>
      <c r="U18">
        <v>16</v>
      </c>
      <c r="W18" t="s">
        <v>76</v>
      </c>
      <c r="X18">
        <v>82891</v>
      </c>
      <c r="Y18">
        <v>534500</v>
      </c>
      <c r="Z18">
        <v>0.15508138447146866</v>
      </c>
      <c r="AA18">
        <v>16</v>
      </c>
      <c r="AC18" s="116" t="s">
        <v>961</v>
      </c>
      <c r="AD18" s="188">
        <v>181</v>
      </c>
      <c r="AE18" s="188">
        <v>15</v>
      </c>
      <c r="AJ18" s="179" t="s">
        <v>163</v>
      </c>
      <c r="AK18" s="179" t="s">
        <v>375</v>
      </c>
      <c r="AL18" s="179" t="s">
        <v>452</v>
      </c>
      <c r="AM18" s="179" t="s">
        <v>379</v>
      </c>
      <c r="AN18">
        <v>0.29100000000000004</v>
      </c>
      <c r="AO18">
        <v>15</v>
      </c>
      <c r="AQ18" s="116" t="s">
        <v>161</v>
      </c>
    </row>
    <row r="19" spans="2:43" x14ac:dyDescent="0.2">
      <c r="B19" t="s">
        <v>591</v>
      </c>
      <c r="C19" t="s">
        <v>77</v>
      </c>
      <c r="D19" t="s">
        <v>77</v>
      </c>
      <c r="E19" t="s">
        <v>376</v>
      </c>
      <c r="F19">
        <v>430.6</v>
      </c>
      <c r="G19">
        <v>17</v>
      </c>
      <c r="I19" s="188" t="s">
        <v>69</v>
      </c>
      <c r="J19" s="188" t="s">
        <v>374</v>
      </c>
      <c r="K19" s="188" t="s">
        <v>452</v>
      </c>
      <c r="L19" s="188" t="s">
        <v>373</v>
      </c>
      <c r="M19" s="98">
        <v>61.8</v>
      </c>
      <c r="N19" s="188">
        <v>17</v>
      </c>
      <c r="P19" s="179" t="s">
        <v>47</v>
      </c>
      <c r="Q19" s="179" t="s">
        <v>376</v>
      </c>
      <c r="R19" s="179" t="s">
        <v>452</v>
      </c>
      <c r="S19" s="179" t="s">
        <v>373</v>
      </c>
      <c r="T19">
        <v>5.9000000000000004E-2</v>
      </c>
      <c r="U19">
        <v>17</v>
      </c>
      <c r="W19" t="s">
        <v>120</v>
      </c>
      <c r="X19">
        <v>34073</v>
      </c>
      <c r="Y19">
        <v>220500</v>
      </c>
      <c r="Z19">
        <v>0.15452607709750568</v>
      </c>
      <c r="AA19">
        <v>17</v>
      </c>
      <c r="AC19" s="57" t="s">
        <v>898</v>
      </c>
      <c r="AD19" s="188">
        <v>182</v>
      </c>
      <c r="AE19" s="188">
        <v>17</v>
      </c>
      <c r="AJ19" s="179" t="s">
        <v>140</v>
      </c>
      <c r="AK19" s="179" t="s">
        <v>376</v>
      </c>
      <c r="AL19" s="179" t="s">
        <v>452</v>
      </c>
      <c r="AM19" s="179" t="s">
        <v>371</v>
      </c>
      <c r="AN19">
        <v>0.29100000000000004</v>
      </c>
      <c r="AO19">
        <v>15</v>
      </c>
      <c r="AQ19" s="116" t="s">
        <v>127</v>
      </c>
    </row>
    <row r="20" spans="2:43" x14ac:dyDescent="0.2">
      <c r="B20" t="s">
        <v>1016</v>
      </c>
      <c r="C20" t="s">
        <v>68</v>
      </c>
      <c r="D20" t="s">
        <v>377</v>
      </c>
      <c r="E20" t="s">
        <v>376</v>
      </c>
      <c r="F20">
        <v>432.2</v>
      </c>
      <c r="G20">
        <v>18</v>
      </c>
      <c r="I20" s="188" t="s">
        <v>402</v>
      </c>
      <c r="J20" s="188">
        <v>0</v>
      </c>
      <c r="K20" s="188" t="s">
        <v>426</v>
      </c>
      <c r="L20" s="188" t="s">
        <v>386</v>
      </c>
      <c r="M20" s="98">
        <v>62</v>
      </c>
      <c r="N20" s="188">
        <v>18</v>
      </c>
      <c r="P20" s="179" t="s">
        <v>120</v>
      </c>
      <c r="Q20" s="179" t="s">
        <v>376</v>
      </c>
      <c r="R20" s="179" t="s">
        <v>452</v>
      </c>
      <c r="S20" s="179" t="s">
        <v>371</v>
      </c>
      <c r="T20">
        <v>5.9000000000000004E-2</v>
      </c>
      <c r="U20">
        <v>17</v>
      </c>
      <c r="W20" t="s">
        <v>59</v>
      </c>
      <c r="X20">
        <v>33982</v>
      </c>
      <c r="Y20">
        <v>221300</v>
      </c>
      <c r="Z20">
        <v>0.15355625847266155</v>
      </c>
      <c r="AA20">
        <v>18</v>
      </c>
      <c r="AC20" s="57" t="s">
        <v>793</v>
      </c>
      <c r="AD20" s="188">
        <v>191</v>
      </c>
      <c r="AE20" s="188">
        <v>18</v>
      </c>
      <c r="AJ20" s="179" t="s">
        <v>69</v>
      </c>
      <c r="AK20" s="179" t="s">
        <v>374</v>
      </c>
      <c r="AL20" s="179" t="s">
        <v>452</v>
      </c>
      <c r="AM20" s="179" t="s">
        <v>373</v>
      </c>
      <c r="AN20">
        <v>0.29100000000000004</v>
      </c>
      <c r="AO20">
        <v>15</v>
      </c>
      <c r="AQ20" s="116" t="s">
        <v>153</v>
      </c>
    </row>
    <row r="21" spans="2:43" x14ac:dyDescent="0.2">
      <c r="B21" t="s">
        <v>977</v>
      </c>
      <c r="C21" t="s">
        <v>12</v>
      </c>
      <c r="D21" t="s">
        <v>408</v>
      </c>
      <c r="E21" t="s">
        <v>446</v>
      </c>
      <c r="F21">
        <v>434.6</v>
      </c>
      <c r="G21">
        <v>19</v>
      </c>
      <c r="I21" s="188" t="s">
        <v>67</v>
      </c>
      <c r="J21" s="188" t="s">
        <v>376</v>
      </c>
      <c r="K21" s="188" t="s">
        <v>452</v>
      </c>
      <c r="L21" s="188" t="s">
        <v>373</v>
      </c>
      <c r="M21" s="98">
        <v>62</v>
      </c>
      <c r="N21" s="188">
        <v>19</v>
      </c>
      <c r="P21" s="179" t="s">
        <v>83</v>
      </c>
      <c r="Q21" s="179" t="s">
        <v>374</v>
      </c>
      <c r="R21" s="179" t="s">
        <v>452</v>
      </c>
      <c r="S21" s="179" t="s">
        <v>379</v>
      </c>
      <c r="T21">
        <v>5.7999999999999996E-2</v>
      </c>
      <c r="U21">
        <v>19</v>
      </c>
      <c r="W21" t="s">
        <v>94</v>
      </c>
      <c r="X21">
        <v>156044</v>
      </c>
      <c r="Y21">
        <v>1016800</v>
      </c>
      <c r="Z21">
        <v>0.15346577498033045</v>
      </c>
      <c r="AA21">
        <v>19</v>
      </c>
      <c r="AC21" s="116" t="s">
        <v>584</v>
      </c>
      <c r="AD21" s="188">
        <v>193</v>
      </c>
      <c r="AE21" s="188">
        <v>19</v>
      </c>
      <c r="AJ21" s="179" t="s">
        <v>44</v>
      </c>
      <c r="AK21" s="179" t="s">
        <v>376</v>
      </c>
      <c r="AL21" s="179" t="s">
        <v>452</v>
      </c>
      <c r="AM21" s="179" t="s">
        <v>373</v>
      </c>
      <c r="AN21">
        <v>0.28999999999999998</v>
      </c>
      <c r="AO21">
        <v>19</v>
      </c>
      <c r="AQ21" s="116" t="s">
        <v>55</v>
      </c>
    </row>
    <row r="22" spans="2:43" x14ac:dyDescent="0.2">
      <c r="B22" t="s">
        <v>563</v>
      </c>
      <c r="C22" t="s">
        <v>73</v>
      </c>
      <c r="D22" t="s">
        <v>73</v>
      </c>
      <c r="E22" t="s">
        <v>375</v>
      </c>
      <c r="F22">
        <v>437.6</v>
      </c>
      <c r="G22">
        <v>20</v>
      </c>
      <c r="I22" s="188" t="s">
        <v>415</v>
      </c>
      <c r="J22" s="188" t="s">
        <v>446</v>
      </c>
      <c r="K22" s="188" t="s">
        <v>426</v>
      </c>
      <c r="L22" s="188" t="s">
        <v>379</v>
      </c>
      <c r="M22" s="98">
        <v>62.1</v>
      </c>
      <c r="N22" s="188">
        <v>20</v>
      </c>
      <c r="P22" s="179" t="s">
        <v>141</v>
      </c>
      <c r="Q22" s="179" t="s">
        <v>376</v>
      </c>
      <c r="R22" s="179" t="s">
        <v>452</v>
      </c>
      <c r="S22" s="179" t="s">
        <v>371</v>
      </c>
      <c r="T22">
        <v>5.7999999999999996E-2</v>
      </c>
      <c r="U22">
        <v>19</v>
      </c>
      <c r="W22" t="s">
        <v>159</v>
      </c>
      <c r="X22">
        <v>27478</v>
      </c>
      <c r="Y22">
        <v>180300</v>
      </c>
      <c r="Z22">
        <v>0.15240155296727675</v>
      </c>
      <c r="AA22">
        <v>20</v>
      </c>
      <c r="AC22" s="116" t="s">
        <v>804</v>
      </c>
      <c r="AD22" s="188">
        <v>195</v>
      </c>
      <c r="AE22" s="188">
        <v>20</v>
      </c>
      <c r="AJ22" s="179" t="s">
        <v>399</v>
      </c>
      <c r="AK22" s="179">
        <v>0</v>
      </c>
      <c r="AL22" s="179" t="s">
        <v>447</v>
      </c>
      <c r="AM22" s="179" t="s">
        <v>386</v>
      </c>
      <c r="AN22">
        <v>0.28899999999999998</v>
      </c>
      <c r="AO22">
        <v>20</v>
      </c>
      <c r="AQ22" s="116" t="s">
        <v>78</v>
      </c>
    </row>
    <row r="23" spans="2:43" x14ac:dyDescent="0.2">
      <c r="B23" t="s">
        <v>584</v>
      </c>
      <c r="C23" t="s">
        <v>54</v>
      </c>
      <c r="D23" t="s">
        <v>54</v>
      </c>
      <c r="E23" t="s">
        <v>376</v>
      </c>
      <c r="F23">
        <v>438.1</v>
      </c>
      <c r="G23">
        <v>21</v>
      </c>
      <c r="I23" s="188" t="s">
        <v>98</v>
      </c>
      <c r="J23" s="188" t="s">
        <v>376</v>
      </c>
      <c r="K23" s="188" t="s">
        <v>452</v>
      </c>
      <c r="L23" s="188" t="s">
        <v>373</v>
      </c>
      <c r="M23" s="98">
        <v>62.2</v>
      </c>
      <c r="N23" s="188">
        <v>21</v>
      </c>
      <c r="P23" s="179" t="s">
        <v>384</v>
      </c>
      <c r="Q23" s="179" t="s">
        <v>374</v>
      </c>
      <c r="R23" s="179" t="s">
        <v>452</v>
      </c>
      <c r="S23" s="179" t="s">
        <v>379</v>
      </c>
      <c r="T23">
        <v>5.7000000000000002E-2</v>
      </c>
      <c r="U23">
        <v>21</v>
      </c>
      <c r="W23" t="s">
        <v>149</v>
      </c>
      <c r="X23">
        <v>35613</v>
      </c>
      <c r="Y23">
        <v>234600</v>
      </c>
      <c r="Z23">
        <v>0.15180306905370844</v>
      </c>
      <c r="AA23">
        <v>21</v>
      </c>
      <c r="AC23" s="116" t="s">
        <v>1078</v>
      </c>
      <c r="AD23" s="188">
        <v>196</v>
      </c>
      <c r="AE23" s="188">
        <v>21</v>
      </c>
      <c r="AJ23" s="179" t="s">
        <v>377</v>
      </c>
      <c r="AK23" s="179" t="s">
        <v>376</v>
      </c>
      <c r="AL23" s="179" t="s">
        <v>452</v>
      </c>
      <c r="AM23" s="179" t="s">
        <v>373</v>
      </c>
      <c r="AN23">
        <v>0.28699999999999998</v>
      </c>
      <c r="AO23">
        <v>21</v>
      </c>
      <c r="AQ23" s="116" t="s">
        <v>18</v>
      </c>
    </row>
    <row r="24" spans="2:43" x14ac:dyDescent="0.2">
      <c r="B24" t="s">
        <v>1126</v>
      </c>
      <c r="C24" t="s">
        <v>101</v>
      </c>
      <c r="D24" t="s">
        <v>416</v>
      </c>
      <c r="E24">
        <v>0</v>
      </c>
      <c r="F24">
        <v>439.3</v>
      </c>
      <c r="G24">
        <v>22</v>
      </c>
      <c r="I24" s="188" t="s">
        <v>50</v>
      </c>
      <c r="J24" s="188" t="s">
        <v>374</v>
      </c>
      <c r="K24" s="188" t="s">
        <v>452</v>
      </c>
      <c r="L24" s="188" t="s">
        <v>379</v>
      </c>
      <c r="M24" s="98">
        <v>62.3</v>
      </c>
      <c r="N24" s="188">
        <v>22</v>
      </c>
      <c r="P24" s="179" t="s">
        <v>126</v>
      </c>
      <c r="Q24" s="179" t="s">
        <v>376</v>
      </c>
      <c r="R24" s="179" t="s">
        <v>452</v>
      </c>
      <c r="S24" s="179" t="s">
        <v>371</v>
      </c>
      <c r="T24">
        <v>5.5E-2</v>
      </c>
      <c r="U24">
        <v>22</v>
      </c>
      <c r="W24" t="s">
        <v>147</v>
      </c>
      <c r="X24">
        <v>22059</v>
      </c>
      <c r="Y24">
        <v>145700</v>
      </c>
      <c r="Z24">
        <v>0.15140013726835963</v>
      </c>
      <c r="AA24">
        <v>22</v>
      </c>
      <c r="AC24" s="116" t="s">
        <v>769</v>
      </c>
      <c r="AD24" s="188">
        <v>197</v>
      </c>
      <c r="AE24" s="188">
        <v>22</v>
      </c>
      <c r="AJ24" s="179" t="s">
        <v>388</v>
      </c>
      <c r="AK24" s="179">
        <v>0</v>
      </c>
      <c r="AL24" s="179" t="s">
        <v>426</v>
      </c>
      <c r="AM24" s="179" t="s">
        <v>386</v>
      </c>
      <c r="AN24">
        <v>0.28600000000000003</v>
      </c>
      <c r="AO24">
        <v>22</v>
      </c>
      <c r="AQ24" s="116" t="s">
        <v>109</v>
      </c>
    </row>
    <row r="25" spans="2:43" x14ac:dyDescent="0.2">
      <c r="B25" t="s">
        <v>680</v>
      </c>
      <c r="C25" t="s">
        <v>8</v>
      </c>
      <c r="D25" t="s">
        <v>392</v>
      </c>
      <c r="E25">
        <v>0</v>
      </c>
      <c r="F25">
        <v>440</v>
      </c>
      <c r="G25">
        <v>23</v>
      </c>
      <c r="I25" s="188" t="s">
        <v>13</v>
      </c>
      <c r="J25" s="188" t="s">
        <v>446</v>
      </c>
      <c r="K25" s="188" t="s">
        <v>426</v>
      </c>
      <c r="L25" s="188" t="s">
        <v>379</v>
      </c>
      <c r="M25" s="98">
        <v>62.4</v>
      </c>
      <c r="N25" s="188">
        <v>23</v>
      </c>
      <c r="P25" s="179" t="s">
        <v>52</v>
      </c>
      <c r="Q25" s="179" t="s">
        <v>375</v>
      </c>
      <c r="R25" s="179" t="s">
        <v>452</v>
      </c>
      <c r="S25" s="179" t="s">
        <v>379</v>
      </c>
      <c r="T25">
        <v>5.5E-2</v>
      </c>
      <c r="U25">
        <v>22</v>
      </c>
      <c r="W25" t="s">
        <v>5</v>
      </c>
      <c r="X25">
        <v>96159</v>
      </c>
      <c r="Y25">
        <v>639800</v>
      </c>
      <c r="Z25">
        <v>0.15029540481400439</v>
      </c>
      <c r="AA25">
        <v>23</v>
      </c>
      <c r="AC25" s="116" t="s">
        <v>574</v>
      </c>
      <c r="AD25" s="188">
        <v>201</v>
      </c>
      <c r="AE25" s="188">
        <v>23</v>
      </c>
      <c r="AJ25" s="179" t="s">
        <v>39</v>
      </c>
      <c r="AK25" s="179" t="s">
        <v>375</v>
      </c>
      <c r="AL25" s="179" t="s">
        <v>452</v>
      </c>
      <c r="AM25" s="179" t="s">
        <v>379</v>
      </c>
      <c r="AN25">
        <v>0.28499999999999998</v>
      </c>
      <c r="AO25">
        <v>23</v>
      </c>
      <c r="AQ25" s="116" t="s">
        <v>19</v>
      </c>
    </row>
    <row r="26" spans="2:43" x14ac:dyDescent="0.2">
      <c r="B26" t="s">
        <v>903</v>
      </c>
      <c r="C26" t="s">
        <v>88</v>
      </c>
      <c r="D26" t="s">
        <v>406</v>
      </c>
      <c r="E26">
        <v>0</v>
      </c>
      <c r="F26">
        <v>440.4</v>
      </c>
      <c r="G26">
        <v>24</v>
      </c>
      <c r="I26" s="188" t="s">
        <v>403</v>
      </c>
      <c r="J26" s="188">
        <v>0</v>
      </c>
      <c r="K26" s="188" t="s">
        <v>426</v>
      </c>
      <c r="L26" s="188" t="s">
        <v>386</v>
      </c>
      <c r="M26" s="98">
        <v>62.4</v>
      </c>
      <c r="N26" s="188">
        <v>24</v>
      </c>
      <c r="P26" s="179" t="s">
        <v>116</v>
      </c>
      <c r="Q26" s="179" t="s">
        <v>376</v>
      </c>
      <c r="R26" s="179" t="s">
        <v>452</v>
      </c>
      <c r="S26" s="179" t="s">
        <v>371</v>
      </c>
      <c r="T26">
        <v>5.4000000000000006E-2</v>
      </c>
      <c r="U26">
        <v>24</v>
      </c>
      <c r="W26" t="s">
        <v>50</v>
      </c>
      <c r="X26">
        <v>21243</v>
      </c>
      <c r="Y26">
        <v>141900</v>
      </c>
      <c r="Z26">
        <v>0.14970401691331925</v>
      </c>
      <c r="AA26">
        <v>24</v>
      </c>
      <c r="AC26" s="116" t="s">
        <v>818</v>
      </c>
      <c r="AD26" s="188">
        <v>205</v>
      </c>
      <c r="AE26" s="188">
        <v>24</v>
      </c>
      <c r="AJ26" s="179" t="s">
        <v>94</v>
      </c>
      <c r="AK26" s="179" t="s">
        <v>376</v>
      </c>
      <c r="AL26" s="179" t="s">
        <v>452</v>
      </c>
      <c r="AM26" s="179" t="s">
        <v>373</v>
      </c>
      <c r="AN26">
        <v>0.28399999999999997</v>
      </c>
      <c r="AO26">
        <v>24</v>
      </c>
      <c r="AQ26" s="116" t="s">
        <v>2</v>
      </c>
    </row>
    <row r="27" spans="2:43" x14ac:dyDescent="0.2">
      <c r="B27" t="s">
        <v>808</v>
      </c>
      <c r="C27" t="s">
        <v>79</v>
      </c>
      <c r="D27" t="s">
        <v>79</v>
      </c>
      <c r="E27" t="s">
        <v>376</v>
      </c>
      <c r="F27">
        <v>440.5</v>
      </c>
      <c r="G27">
        <v>25</v>
      </c>
      <c r="I27" s="188" t="s">
        <v>2</v>
      </c>
      <c r="J27" s="188" t="s">
        <v>446</v>
      </c>
      <c r="K27" s="188" t="s">
        <v>426</v>
      </c>
      <c r="L27" s="188" t="s">
        <v>379</v>
      </c>
      <c r="M27" s="98">
        <v>62.6</v>
      </c>
      <c r="N27" s="188">
        <v>25</v>
      </c>
      <c r="P27" s="179" t="s">
        <v>58</v>
      </c>
      <c r="Q27" s="179" t="s">
        <v>376</v>
      </c>
      <c r="R27" s="179" t="s">
        <v>452</v>
      </c>
      <c r="S27" s="179" t="s">
        <v>373</v>
      </c>
      <c r="T27">
        <v>5.4000000000000006E-2</v>
      </c>
      <c r="U27">
        <v>24</v>
      </c>
      <c r="W27" t="s">
        <v>102</v>
      </c>
      <c r="X27">
        <v>22357</v>
      </c>
      <c r="Y27">
        <v>155700</v>
      </c>
      <c r="Z27">
        <v>0.14359023763648041</v>
      </c>
      <c r="AA27">
        <v>25</v>
      </c>
      <c r="AC27" s="57" t="s">
        <v>977</v>
      </c>
      <c r="AD27" s="188">
        <v>210</v>
      </c>
      <c r="AE27" s="188">
        <v>25</v>
      </c>
      <c r="AJ27" s="179" t="s">
        <v>381</v>
      </c>
      <c r="AK27" s="179" t="s">
        <v>446</v>
      </c>
      <c r="AL27" s="179" t="s">
        <v>426</v>
      </c>
      <c r="AM27" s="179" t="s">
        <v>379</v>
      </c>
      <c r="AN27">
        <v>0.28399999999999997</v>
      </c>
      <c r="AO27">
        <v>24</v>
      </c>
      <c r="AQ27" s="116" t="s">
        <v>1228</v>
      </c>
    </row>
    <row r="28" spans="2:43" x14ac:dyDescent="0.2">
      <c r="B28" t="s">
        <v>1034</v>
      </c>
      <c r="C28" t="s">
        <v>48</v>
      </c>
      <c r="D28" t="s">
        <v>48</v>
      </c>
      <c r="E28" t="s">
        <v>376</v>
      </c>
      <c r="F28">
        <v>440.7</v>
      </c>
      <c r="G28">
        <v>26</v>
      </c>
      <c r="I28" s="188" t="s">
        <v>389</v>
      </c>
      <c r="J28" s="188">
        <v>0</v>
      </c>
      <c r="K28" s="188" t="s">
        <v>426</v>
      </c>
      <c r="L28" s="188" t="s">
        <v>386</v>
      </c>
      <c r="M28" s="98">
        <v>62.6</v>
      </c>
      <c r="N28" s="188">
        <v>26</v>
      </c>
      <c r="P28" s="179" t="s">
        <v>43</v>
      </c>
      <c r="Q28" s="179" t="s">
        <v>374</v>
      </c>
      <c r="R28" s="179" t="s">
        <v>452</v>
      </c>
      <c r="S28" s="179" t="s">
        <v>379</v>
      </c>
      <c r="T28">
        <v>5.2999999999999999E-2</v>
      </c>
      <c r="U28">
        <v>26</v>
      </c>
      <c r="W28" t="s">
        <v>82</v>
      </c>
      <c r="X28">
        <v>34235</v>
      </c>
      <c r="Y28">
        <v>239200</v>
      </c>
      <c r="Z28">
        <v>0.14312290969899666</v>
      </c>
      <c r="AA28">
        <v>26</v>
      </c>
      <c r="AC28" s="57" t="s">
        <v>654</v>
      </c>
      <c r="AD28" s="188">
        <v>211</v>
      </c>
      <c r="AE28" s="188">
        <v>26</v>
      </c>
      <c r="AJ28" s="179" t="s">
        <v>65</v>
      </c>
      <c r="AK28" s="179" t="s">
        <v>376</v>
      </c>
      <c r="AL28" s="179" t="s">
        <v>452</v>
      </c>
      <c r="AM28" s="179" t="s">
        <v>373</v>
      </c>
      <c r="AN28">
        <v>0.28300000000000003</v>
      </c>
      <c r="AO28">
        <v>26</v>
      </c>
      <c r="AQ28" s="116" t="s">
        <v>110</v>
      </c>
    </row>
    <row r="29" spans="2:43" x14ac:dyDescent="0.2">
      <c r="B29" t="s">
        <v>587</v>
      </c>
      <c r="C29" t="s">
        <v>160</v>
      </c>
      <c r="D29" t="s">
        <v>160</v>
      </c>
      <c r="E29" t="s">
        <v>374</v>
      </c>
      <c r="F29">
        <v>442.1</v>
      </c>
      <c r="G29">
        <v>27</v>
      </c>
      <c r="I29" s="188" t="s">
        <v>96</v>
      </c>
      <c r="J29" s="188" t="s">
        <v>376</v>
      </c>
      <c r="K29" s="188" t="s">
        <v>452</v>
      </c>
      <c r="L29" s="188" t="s">
        <v>373</v>
      </c>
      <c r="M29" s="98">
        <v>62.6</v>
      </c>
      <c r="N29" s="188">
        <v>27</v>
      </c>
      <c r="P29" s="179" t="s">
        <v>74</v>
      </c>
      <c r="Q29" s="179" t="s">
        <v>375</v>
      </c>
      <c r="R29" s="179" t="s">
        <v>452</v>
      </c>
      <c r="S29" s="179" t="s">
        <v>373</v>
      </c>
      <c r="T29">
        <v>5.2000000000000005E-2</v>
      </c>
      <c r="U29">
        <v>27</v>
      </c>
      <c r="W29" t="s">
        <v>143</v>
      </c>
      <c r="X29">
        <v>36119</v>
      </c>
      <c r="Y29">
        <v>256600</v>
      </c>
      <c r="Z29">
        <v>0.14075993764614186</v>
      </c>
      <c r="AA29">
        <v>27</v>
      </c>
      <c r="AC29" s="116" t="s">
        <v>667</v>
      </c>
      <c r="AD29" s="188">
        <v>211</v>
      </c>
      <c r="AE29" s="188">
        <v>26</v>
      </c>
      <c r="AJ29" s="179" t="s">
        <v>54</v>
      </c>
      <c r="AK29" s="179" t="s">
        <v>376</v>
      </c>
      <c r="AL29" s="179" t="s">
        <v>452</v>
      </c>
      <c r="AM29" s="179" t="s">
        <v>373</v>
      </c>
      <c r="AN29">
        <v>0.28000000000000003</v>
      </c>
      <c r="AO29">
        <v>27</v>
      </c>
      <c r="AQ29" s="116" t="s">
        <v>6</v>
      </c>
    </row>
    <row r="30" spans="2:43" x14ac:dyDescent="0.2">
      <c r="B30" t="s">
        <v>961</v>
      </c>
      <c r="C30" t="s">
        <v>97</v>
      </c>
      <c r="D30" t="s">
        <v>97</v>
      </c>
      <c r="E30" t="s">
        <v>376</v>
      </c>
      <c r="F30">
        <v>442.7</v>
      </c>
      <c r="G30">
        <v>28</v>
      </c>
      <c r="I30" s="188" t="s">
        <v>105</v>
      </c>
      <c r="J30" s="188" t="s">
        <v>374</v>
      </c>
      <c r="K30" s="188" t="s">
        <v>452</v>
      </c>
      <c r="L30" s="188" t="s">
        <v>379</v>
      </c>
      <c r="M30" s="98">
        <v>62.6</v>
      </c>
      <c r="N30" s="188">
        <v>28</v>
      </c>
      <c r="P30" s="179" t="s">
        <v>90</v>
      </c>
      <c r="Q30" s="179" t="s">
        <v>374</v>
      </c>
      <c r="R30" s="179" t="s">
        <v>452</v>
      </c>
      <c r="S30" s="179" t="s">
        <v>379</v>
      </c>
      <c r="T30">
        <v>5.2000000000000005E-2</v>
      </c>
      <c r="U30">
        <v>27</v>
      </c>
      <c r="W30" t="s">
        <v>164</v>
      </c>
      <c r="X30">
        <v>19341</v>
      </c>
      <c r="Y30">
        <v>138800</v>
      </c>
      <c r="Z30">
        <v>0.1393443804034582</v>
      </c>
      <c r="AA30">
        <v>28</v>
      </c>
      <c r="AC30" s="57" t="s">
        <v>826</v>
      </c>
      <c r="AD30" s="188">
        <v>211</v>
      </c>
      <c r="AE30" s="188">
        <v>26</v>
      </c>
      <c r="AJ30" s="179" t="s">
        <v>55</v>
      </c>
      <c r="AK30" s="179" t="s">
        <v>376</v>
      </c>
      <c r="AL30" s="179" t="s">
        <v>452</v>
      </c>
      <c r="AM30" s="179" t="s">
        <v>373</v>
      </c>
      <c r="AN30">
        <v>0.28000000000000003</v>
      </c>
      <c r="AO30">
        <v>27</v>
      </c>
      <c r="AQ30" s="116" t="s">
        <v>95</v>
      </c>
    </row>
    <row r="31" spans="2:43" x14ac:dyDescent="0.2">
      <c r="B31" t="s">
        <v>814</v>
      </c>
      <c r="C31" t="s">
        <v>64</v>
      </c>
      <c r="D31" t="s">
        <v>399</v>
      </c>
      <c r="E31">
        <v>0</v>
      </c>
      <c r="F31">
        <v>444.5</v>
      </c>
      <c r="G31">
        <v>29</v>
      </c>
      <c r="I31" s="188" t="s">
        <v>416</v>
      </c>
      <c r="J31" s="188">
        <v>0</v>
      </c>
      <c r="K31" s="188" t="s">
        <v>447</v>
      </c>
      <c r="L31" s="188" t="s">
        <v>386</v>
      </c>
      <c r="M31" s="98">
        <v>62.6</v>
      </c>
      <c r="N31" s="188">
        <v>29</v>
      </c>
      <c r="P31" s="179" t="s">
        <v>39</v>
      </c>
      <c r="Q31" s="179" t="s">
        <v>375</v>
      </c>
      <c r="R31" s="179" t="s">
        <v>452</v>
      </c>
      <c r="S31" s="179" t="s">
        <v>379</v>
      </c>
      <c r="T31">
        <v>5.0999999999999997E-2</v>
      </c>
      <c r="U31">
        <v>29</v>
      </c>
      <c r="W31" t="s">
        <v>18</v>
      </c>
      <c r="X31">
        <v>84238</v>
      </c>
      <c r="Y31">
        <v>605000</v>
      </c>
      <c r="Z31">
        <v>0.13923636363636363</v>
      </c>
      <c r="AA31">
        <v>29</v>
      </c>
      <c r="AC31" s="116" t="s">
        <v>901</v>
      </c>
      <c r="AD31" s="188">
        <v>212</v>
      </c>
      <c r="AE31" s="188">
        <v>29</v>
      </c>
      <c r="AJ31" s="179" t="s">
        <v>384</v>
      </c>
      <c r="AK31" s="179" t="s">
        <v>374</v>
      </c>
      <c r="AL31" s="179" t="s">
        <v>452</v>
      </c>
      <c r="AM31" s="179" t="s">
        <v>379</v>
      </c>
      <c r="AN31">
        <v>0.28000000000000003</v>
      </c>
      <c r="AO31">
        <v>27</v>
      </c>
      <c r="AQ31" s="116" t="s">
        <v>128</v>
      </c>
    </row>
    <row r="32" spans="2:43" x14ac:dyDescent="0.2">
      <c r="B32" t="s">
        <v>616</v>
      </c>
      <c r="C32" t="s">
        <v>78</v>
      </c>
      <c r="D32" t="s">
        <v>78</v>
      </c>
      <c r="E32" t="s">
        <v>447</v>
      </c>
      <c r="F32">
        <v>444.6</v>
      </c>
      <c r="G32">
        <v>30</v>
      </c>
      <c r="I32" s="188" t="s">
        <v>398</v>
      </c>
      <c r="J32" s="188">
        <v>0</v>
      </c>
      <c r="K32" s="188" t="s">
        <v>447</v>
      </c>
      <c r="L32" s="188" t="s">
        <v>386</v>
      </c>
      <c r="M32" s="98">
        <v>62.7</v>
      </c>
      <c r="N32" s="188">
        <v>30</v>
      </c>
      <c r="P32" s="179" t="s">
        <v>96</v>
      </c>
      <c r="Q32" s="179" t="s">
        <v>376</v>
      </c>
      <c r="R32" s="179" t="s">
        <v>452</v>
      </c>
      <c r="S32" s="179" t="s">
        <v>373</v>
      </c>
      <c r="T32">
        <v>5.0999999999999997E-2</v>
      </c>
      <c r="U32">
        <v>29</v>
      </c>
      <c r="W32" t="s">
        <v>112</v>
      </c>
      <c r="X32">
        <v>23932</v>
      </c>
      <c r="Y32">
        <v>172200</v>
      </c>
      <c r="Z32">
        <v>0.13897793263646921</v>
      </c>
      <c r="AA32">
        <v>30</v>
      </c>
      <c r="AC32" s="116" t="s">
        <v>710</v>
      </c>
      <c r="AD32" s="188">
        <v>214</v>
      </c>
      <c r="AE32" s="188">
        <v>30</v>
      </c>
      <c r="AJ32" s="179" t="s">
        <v>42</v>
      </c>
      <c r="AK32" s="179" t="s">
        <v>447</v>
      </c>
      <c r="AL32" s="179" t="s">
        <v>447</v>
      </c>
      <c r="AM32" s="179" t="s">
        <v>379</v>
      </c>
      <c r="AN32">
        <v>0.27500000000000002</v>
      </c>
      <c r="AO32">
        <v>30</v>
      </c>
      <c r="AQ32" s="116" t="s">
        <v>3</v>
      </c>
    </row>
    <row r="33" spans="2:43" x14ac:dyDescent="0.2">
      <c r="B33" t="s">
        <v>849</v>
      </c>
      <c r="C33" t="s">
        <v>41</v>
      </c>
      <c r="D33" t="s">
        <v>41</v>
      </c>
      <c r="E33" t="s">
        <v>374</v>
      </c>
      <c r="F33">
        <v>445.7</v>
      </c>
      <c r="G33">
        <v>31</v>
      </c>
      <c r="I33" s="188" t="s">
        <v>49</v>
      </c>
      <c r="J33" s="188" t="s">
        <v>375</v>
      </c>
      <c r="K33" s="188" t="s">
        <v>452</v>
      </c>
      <c r="L33" s="188" t="s">
        <v>379</v>
      </c>
      <c r="M33" s="98">
        <v>62.8</v>
      </c>
      <c r="N33" s="188">
        <v>31</v>
      </c>
      <c r="P33" s="179" t="s">
        <v>130</v>
      </c>
      <c r="Q33" s="179" t="s">
        <v>376</v>
      </c>
      <c r="R33" s="179" t="s">
        <v>452</v>
      </c>
      <c r="S33" s="179" t="s">
        <v>371</v>
      </c>
      <c r="T33">
        <v>5.0999999999999997E-2</v>
      </c>
      <c r="U33">
        <v>29</v>
      </c>
      <c r="W33" t="s">
        <v>39</v>
      </c>
      <c r="X33">
        <v>13928</v>
      </c>
      <c r="Y33">
        <v>100500</v>
      </c>
      <c r="Z33">
        <v>0.13858706467661691</v>
      </c>
      <c r="AA33">
        <v>31</v>
      </c>
      <c r="AC33" s="116" t="s">
        <v>1034</v>
      </c>
      <c r="AD33" s="188">
        <v>214</v>
      </c>
      <c r="AE33" s="188">
        <v>30</v>
      </c>
      <c r="AJ33" s="179" t="s">
        <v>60</v>
      </c>
      <c r="AK33" s="179" t="s">
        <v>376</v>
      </c>
      <c r="AL33" s="179" t="s">
        <v>452</v>
      </c>
      <c r="AM33" s="179" t="s">
        <v>373</v>
      </c>
      <c r="AN33">
        <v>0.27500000000000002</v>
      </c>
      <c r="AO33">
        <v>30</v>
      </c>
      <c r="AQ33" s="116" t="s">
        <v>39</v>
      </c>
    </row>
    <row r="34" spans="2:43" x14ac:dyDescent="0.2">
      <c r="B34" t="s">
        <v>1028</v>
      </c>
      <c r="C34" t="s">
        <v>90</v>
      </c>
      <c r="D34" t="s">
        <v>90</v>
      </c>
      <c r="E34" t="s">
        <v>374</v>
      </c>
      <c r="F34">
        <v>445.9</v>
      </c>
      <c r="G34">
        <v>32</v>
      </c>
      <c r="I34" s="188" t="s">
        <v>396</v>
      </c>
      <c r="J34" s="188">
        <v>0</v>
      </c>
      <c r="K34" s="188" t="s">
        <v>447</v>
      </c>
      <c r="L34" s="188" t="s">
        <v>386</v>
      </c>
      <c r="M34" s="98">
        <v>62.8</v>
      </c>
      <c r="N34" s="188">
        <v>32</v>
      </c>
      <c r="P34" s="179" t="s">
        <v>117</v>
      </c>
      <c r="Q34" s="179" t="s">
        <v>376</v>
      </c>
      <c r="R34" s="179" t="s">
        <v>452</v>
      </c>
      <c r="S34" s="179" t="s">
        <v>371</v>
      </c>
      <c r="T34">
        <v>5.0999999999999997E-2</v>
      </c>
      <c r="U34">
        <v>29</v>
      </c>
      <c r="W34" t="s">
        <v>70</v>
      </c>
      <c r="X34">
        <v>35623</v>
      </c>
      <c r="Y34">
        <v>258700</v>
      </c>
      <c r="Z34">
        <v>0.13770003865481253</v>
      </c>
      <c r="AA34">
        <v>32</v>
      </c>
      <c r="AC34" s="116" t="s">
        <v>810</v>
      </c>
      <c r="AD34" s="188">
        <v>215</v>
      </c>
      <c r="AE34" s="188">
        <v>32</v>
      </c>
      <c r="AJ34" s="179" t="s">
        <v>43</v>
      </c>
      <c r="AK34" s="179" t="s">
        <v>374</v>
      </c>
      <c r="AL34" s="179" t="s">
        <v>452</v>
      </c>
      <c r="AM34" s="179" t="s">
        <v>379</v>
      </c>
      <c r="AN34">
        <v>0.27500000000000002</v>
      </c>
      <c r="AO34">
        <v>30</v>
      </c>
      <c r="AQ34" s="116" t="s">
        <v>82</v>
      </c>
    </row>
    <row r="35" spans="2:43" x14ac:dyDescent="0.2">
      <c r="B35" t="s">
        <v>577</v>
      </c>
      <c r="C35" t="s">
        <v>49</v>
      </c>
      <c r="D35" t="s">
        <v>49</v>
      </c>
      <c r="E35" t="s">
        <v>375</v>
      </c>
      <c r="F35">
        <v>446.2</v>
      </c>
      <c r="G35">
        <v>33</v>
      </c>
      <c r="I35" s="188" t="s">
        <v>14</v>
      </c>
      <c r="J35" s="188" t="s">
        <v>446</v>
      </c>
      <c r="K35" s="188" t="s">
        <v>426</v>
      </c>
      <c r="L35" s="188" t="s">
        <v>379</v>
      </c>
      <c r="M35" s="98">
        <v>62.8</v>
      </c>
      <c r="N35" s="188">
        <v>33</v>
      </c>
      <c r="P35" s="179" t="s">
        <v>48</v>
      </c>
      <c r="Q35" s="179" t="s">
        <v>376</v>
      </c>
      <c r="R35" s="179" t="s">
        <v>452</v>
      </c>
      <c r="S35" s="179" t="s">
        <v>373</v>
      </c>
      <c r="T35">
        <v>5.0999999999999997E-2</v>
      </c>
      <c r="U35">
        <v>29</v>
      </c>
      <c r="W35" t="s">
        <v>119</v>
      </c>
      <c r="X35">
        <v>37908</v>
      </c>
      <c r="Y35">
        <v>278000</v>
      </c>
      <c r="Z35">
        <v>0.13635971223021584</v>
      </c>
      <c r="AA35">
        <v>33</v>
      </c>
      <c r="AC35" s="116" t="s">
        <v>950</v>
      </c>
      <c r="AD35" s="188">
        <v>220</v>
      </c>
      <c r="AE35" s="188">
        <v>33</v>
      </c>
      <c r="AJ35" s="179" t="s">
        <v>50</v>
      </c>
      <c r="AK35" s="179" t="s">
        <v>374</v>
      </c>
      <c r="AL35" s="179" t="s">
        <v>452</v>
      </c>
      <c r="AM35" s="179" t="s">
        <v>379</v>
      </c>
      <c r="AN35">
        <v>0.27300000000000002</v>
      </c>
      <c r="AO35">
        <v>33</v>
      </c>
      <c r="AQ35" s="116" t="s">
        <v>85</v>
      </c>
    </row>
    <row r="36" spans="2:43" x14ac:dyDescent="0.2">
      <c r="B36" t="s">
        <v>667</v>
      </c>
      <c r="C36" t="s">
        <v>39</v>
      </c>
      <c r="D36" t="s">
        <v>39</v>
      </c>
      <c r="E36" t="s">
        <v>375</v>
      </c>
      <c r="F36">
        <v>448.3</v>
      </c>
      <c r="G36">
        <v>34</v>
      </c>
      <c r="I36" s="188" t="s">
        <v>57</v>
      </c>
      <c r="J36" s="188" t="s">
        <v>376</v>
      </c>
      <c r="K36" s="188" t="s">
        <v>452</v>
      </c>
      <c r="L36" s="188" t="s">
        <v>373</v>
      </c>
      <c r="M36" s="98">
        <v>62.8</v>
      </c>
      <c r="N36" s="188">
        <v>34</v>
      </c>
      <c r="P36" s="179" t="s">
        <v>95</v>
      </c>
      <c r="Q36" s="179" t="s">
        <v>374</v>
      </c>
      <c r="R36" s="179" t="s">
        <v>452</v>
      </c>
      <c r="S36" s="179" t="s">
        <v>373</v>
      </c>
      <c r="T36">
        <v>0.05</v>
      </c>
      <c r="U36">
        <v>34</v>
      </c>
      <c r="W36" t="s">
        <v>95</v>
      </c>
      <c r="X36">
        <v>42117</v>
      </c>
      <c r="Y36">
        <v>309800</v>
      </c>
      <c r="Z36">
        <v>0.1359489993544222</v>
      </c>
      <c r="AA36">
        <v>34</v>
      </c>
      <c r="AC36" s="116" t="s">
        <v>737</v>
      </c>
      <c r="AD36" s="188">
        <v>223</v>
      </c>
      <c r="AE36" s="188">
        <v>34</v>
      </c>
      <c r="AJ36" s="179" t="s">
        <v>56</v>
      </c>
      <c r="AK36" s="179" t="s">
        <v>376</v>
      </c>
      <c r="AL36" s="179" t="s">
        <v>452</v>
      </c>
      <c r="AM36" s="179" t="s">
        <v>373</v>
      </c>
      <c r="AN36">
        <v>0.27300000000000002</v>
      </c>
      <c r="AO36">
        <v>33</v>
      </c>
      <c r="AQ36" s="116" t="s">
        <v>7</v>
      </c>
    </row>
    <row r="37" spans="2:43" x14ac:dyDescent="0.2">
      <c r="B37" t="s">
        <v>983</v>
      </c>
      <c r="C37" t="s">
        <v>10</v>
      </c>
      <c r="D37" t="s">
        <v>409</v>
      </c>
      <c r="E37">
        <v>0</v>
      </c>
      <c r="F37">
        <v>449.2</v>
      </c>
      <c r="G37">
        <v>35</v>
      </c>
      <c r="I37" s="188" t="s">
        <v>42</v>
      </c>
      <c r="J37" s="188" t="s">
        <v>447</v>
      </c>
      <c r="K37" s="188" t="s">
        <v>447</v>
      </c>
      <c r="L37" s="188" t="s">
        <v>379</v>
      </c>
      <c r="M37" s="98">
        <v>62.8</v>
      </c>
      <c r="N37" s="188">
        <v>35</v>
      </c>
      <c r="P37" s="179" t="s">
        <v>57</v>
      </c>
      <c r="Q37" s="179" t="s">
        <v>376</v>
      </c>
      <c r="R37" s="179" t="s">
        <v>452</v>
      </c>
      <c r="S37" s="179" t="s">
        <v>373</v>
      </c>
      <c r="T37">
        <v>0.05</v>
      </c>
      <c r="U37">
        <v>34</v>
      </c>
      <c r="W37" t="s">
        <v>80</v>
      </c>
      <c r="X37">
        <v>104750</v>
      </c>
      <c r="Y37">
        <v>770800</v>
      </c>
      <c r="Z37">
        <v>0.1358977685521536</v>
      </c>
      <c r="AA37">
        <v>35</v>
      </c>
      <c r="AC37" s="116" t="s">
        <v>945</v>
      </c>
      <c r="AD37" s="188">
        <v>223</v>
      </c>
      <c r="AE37" s="188">
        <v>34</v>
      </c>
      <c r="AJ37" s="179" t="s">
        <v>143</v>
      </c>
      <c r="AK37" s="179" t="s">
        <v>374</v>
      </c>
      <c r="AL37" s="179" t="s">
        <v>452</v>
      </c>
      <c r="AM37" s="179" t="s">
        <v>379</v>
      </c>
      <c r="AN37">
        <v>0.27200000000000002</v>
      </c>
      <c r="AO37">
        <v>35</v>
      </c>
      <c r="AQ37" s="116" t="s">
        <v>74</v>
      </c>
    </row>
    <row r="38" spans="2:43" x14ac:dyDescent="0.2">
      <c r="B38" t="s">
        <v>707</v>
      </c>
      <c r="C38" t="s">
        <v>13</v>
      </c>
      <c r="D38" t="s">
        <v>13</v>
      </c>
      <c r="E38" t="s">
        <v>446</v>
      </c>
      <c r="F38">
        <v>450.4</v>
      </c>
      <c r="G38">
        <v>36</v>
      </c>
      <c r="I38" s="188" t="s">
        <v>387</v>
      </c>
      <c r="J38" s="188">
        <v>0</v>
      </c>
      <c r="K38" s="188" t="s">
        <v>447</v>
      </c>
      <c r="L38" s="188" t="s">
        <v>386</v>
      </c>
      <c r="M38" s="98">
        <v>62.9</v>
      </c>
      <c r="N38" s="188">
        <v>36</v>
      </c>
      <c r="P38" s="179" t="s">
        <v>67</v>
      </c>
      <c r="Q38" s="179" t="s">
        <v>376</v>
      </c>
      <c r="R38" s="179" t="s">
        <v>452</v>
      </c>
      <c r="S38" s="179" t="s">
        <v>373</v>
      </c>
      <c r="T38">
        <v>0.05</v>
      </c>
      <c r="U38">
        <v>34</v>
      </c>
      <c r="W38" t="s">
        <v>90</v>
      </c>
      <c r="X38">
        <v>32478</v>
      </c>
      <c r="Y38">
        <v>240100</v>
      </c>
      <c r="Z38">
        <v>0.13526863806747189</v>
      </c>
      <c r="AA38">
        <v>36</v>
      </c>
      <c r="AC38" s="57" t="s">
        <v>775</v>
      </c>
      <c r="AD38" s="188">
        <v>230</v>
      </c>
      <c r="AE38" s="188">
        <v>36</v>
      </c>
      <c r="AJ38" s="179" t="s">
        <v>75</v>
      </c>
      <c r="AK38" s="179" t="s">
        <v>374</v>
      </c>
      <c r="AL38" s="179" t="s">
        <v>452</v>
      </c>
      <c r="AM38" s="179" t="s">
        <v>373</v>
      </c>
      <c r="AN38">
        <v>0.27200000000000002</v>
      </c>
      <c r="AO38">
        <v>35</v>
      </c>
      <c r="AQ38" s="116" t="s">
        <v>8</v>
      </c>
    </row>
    <row r="39" spans="2:43" x14ac:dyDescent="0.2">
      <c r="B39" t="s">
        <v>1004</v>
      </c>
      <c r="C39" t="s">
        <v>47</v>
      </c>
      <c r="D39" t="s">
        <v>47</v>
      </c>
      <c r="E39" t="s">
        <v>376</v>
      </c>
      <c r="F39">
        <v>450.7</v>
      </c>
      <c r="G39">
        <v>37</v>
      </c>
      <c r="I39" s="188" t="s">
        <v>395</v>
      </c>
      <c r="J39" s="188">
        <v>0</v>
      </c>
      <c r="K39" s="188" t="s">
        <v>447</v>
      </c>
      <c r="L39" s="188" t="s">
        <v>386</v>
      </c>
      <c r="M39" s="98">
        <v>62.9</v>
      </c>
      <c r="N39" s="188">
        <v>37</v>
      </c>
      <c r="P39" s="179" t="s">
        <v>119</v>
      </c>
      <c r="Q39" s="179" t="s">
        <v>376</v>
      </c>
      <c r="R39" s="179" t="s">
        <v>452</v>
      </c>
      <c r="S39" s="179" t="s">
        <v>371</v>
      </c>
      <c r="T39">
        <v>0.05</v>
      </c>
      <c r="U39">
        <v>34</v>
      </c>
      <c r="W39" t="s">
        <v>100</v>
      </c>
      <c r="X39">
        <v>31849</v>
      </c>
      <c r="Y39">
        <v>236400</v>
      </c>
      <c r="Z39">
        <v>0.13472504230118443</v>
      </c>
      <c r="AA39">
        <v>37</v>
      </c>
      <c r="AC39" s="116" t="s">
        <v>1051</v>
      </c>
      <c r="AD39" s="188">
        <v>230</v>
      </c>
      <c r="AE39" s="188">
        <v>36</v>
      </c>
      <c r="AJ39" s="179" t="s">
        <v>82</v>
      </c>
      <c r="AK39" s="179" t="s">
        <v>375</v>
      </c>
      <c r="AL39" s="179" t="s">
        <v>452</v>
      </c>
      <c r="AM39" s="179" t="s">
        <v>379</v>
      </c>
      <c r="AN39">
        <v>0.27100000000000002</v>
      </c>
      <c r="AO39">
        <v>37</v>
      </c>
      <c r="AQ39" s="116" t="s">
        <v>96</v>
      </c>
    </row>
    <row r="40" spans="2:43" x14ac:dyDescent="0.2">
      <c r="B40" t="s">
        <v>804</v>
      </c>
      <c r="C40" t="s">
        <v>70</v>
      </c>
      <c r="D40" t="s">
        <v>382</v>
      </c>
      <c r="E40" t="s">
        <v>374</v>
      </c>
      <c r="F40">
        <v>451.1</v>
      </c>
      <c r="G40">
        <v>38</v>
      </c>
      <c r="I40" s="188" t="s">
        <v>405</v>
      </c>
      <c r="J40" s="188" t="s">
        <v>446</v>
      </c>
      <c r="K40" s="188" t="s">
        <v>426</v>
      </c>
      <c r="L40" s="188" t="s">
        <v>379</v>
      </c>
      <c r="M40" s="98">
        <v>63</v>
      </c>
      <c r="N40" s="188">
        <v>38</v>
      </c>
      <c r="P40" s="179" t="s">
        <v>77</v>
      </c>
      <c r="Q40" s="179" t="s">
        <v>376</v>
      </c>
      <c r="R40" s="179" t="s">
        <v>452</v>
      </c>
      <c r="S40" s="179" t="s">
        <v>373</v>
      </c>
      <c r="T40">
        <v>4.9000000000000002E-2</v>
      </c>
      <c r="U40">
        <v>38</v>
      </c>
      <c r="W40" t="s">
        <v>49</v>
      </c>
      <c r="X40">
        <v>18852</v>
      </c>
      <c r="Y40">
        <v>140700</v>
      </c>
      <c r="Z40">
        <v>0.13398720682302773</v>
      </c>
      <c r="AA40">
        <v>38</v>
      </c>
      <c r="AC40" s="116" t="s">
        <v>827</v>
      </c>
      <c r="AD40" s="188">
        <v>231</v>
      </c>
      <c r="AE40" s="188">
        <v>38</v>
      </c>
      <c r="AJ40" s="179" t="s">
        <v>4</v>
      </c>
      <c r="AK40" s="179" t="s">
        <v>445</v>
      </c>
      <c r="AL40" s="179" t="s">
        <v>426</v>
      </c>
      <c r="AM40" s="179" t="s">
        <v>379</v>
      </c>
      <c r="AN40">
        <v>0.27100000000000002</v>
      </c>
      <c r="AO40">
        <v>37</v>
      </c>
      <c r="AQ40" s="190" t="s">
        <v>381</v>
      </c>
    </row>
    <row r="41" spans="2:43" x14ac:dyDescent="0.2">
      <c r="B41" t="s">
        <v>710</v>
      </c>
      <c r="C41" t="s">
        <v>154</v>
      </c>
      <c r="D41" t="s">
        <v>393</v>
      </c>
      <c r="E41">
        <v>0</v>
      </c>
      <c r="F41">
        <v>452.2</v>
      </c>
      <c r="G41">
        <v>39</v>
      </c>
      <c r="I41" s="188" t="s">
        <v>97</v>
      </c>
      <c r="J41" s="188" t="s">
        <v>376</v>
      </c>
      <c r="K41" s="188" t="s">
        <v>452</v>
      </c>
      <c r="L41" s="188" t="s">
        <v>373</v>
      </c>
      <c r="M41" s="98">
        <v>63</v>
      </c>
      <c r="N41" s="188">
        <v>39</v>
      </c>
      <c r="P41" s="179" t="s">
        <v>44</v>
      </c>
      <c r="Q41" s="179" t="s">
        <v>376</v>
      </c>
      <c r="R41" s="179" t="s">
        <v>452</v>
      </c>
      <c r="S41" s="179" t="s">
        <v>373</v>
      </c>
      <c r="T41">
        <v>4.9000000000000002E-2</v>
      </c>
      <c r="U41">
        <v>38</v>
      </c>
      <c r="W41" t="s">
        <v>104</v>
      </c>
      <c r="X41">
        <v>21747</v>
      </c>
      <c r="Y41">
        <v>164000</v>
      </c>
      <c r="Z41">
        <v>0.13260365853658537</v>
      </c>
      <c r="AA41">
        <v>39</v>
      </c>
      <c r="AC41" s="116" t="s">
        <v>917</v>
      </c>
      <c r="AD41" s="188">
        <v>231</v>
      </c>
      <c r="AE41" s="188">
        <v>38</v>
      </c>
      <c r="AJ41" s="179" t="s">
        <v>406</v>
      </c>
      <c r="AK41" s="179">
        <v>0</v>
      </c>
      <c r="AL41" s="179" t="s">
        <v>447</v>
      </c>
      <c r="AM41" s="179" t="s">
        <v>386</v>
      </c>
      <c r="AN41">
        <v>0.27100000000000002</v>
      </c>
      <c r="AO41">
        <v>37</v>
      </c>
      <c r="AQ41" s="116" t="s">
        <v>129</v>
      </c>
    </row>
    <row r="42" spans="2:43" x14ac:dyDescent="0.2">
      <c r="B42" t="s">
        <v>1123</v>
      </c>
      <c r="C42" t="s">
        <v>100</v>
      </c>
      <c r="D42" t="s">
        <v>100</v>
      </c>
      <c r="E42" t="s">
        <v>376</v>
      </c>
      <c r="F42">
        <v>453.4</v>
      </c>
      <c r="G42">
        <v>40</v>
      </c>
      <c r="I42" s="188" t="s">
        <v>39</v>
      </c>
      <c r="J42" s="188" t="s">
        <v>375</v>
      </c>
      <c r="K42" s="188" t="s">
        <v>452</v>
      </c>
      <c r="L42" s="188" t="s">
        <v>379</v>
      </c>
      <c r="M42" s="98">
        <v>63.1</v>
      </c>
      <c r="N42" s="188">
        <v>40</v>
      </c>
      <c r="P42" s="179" t="s">
        <v>131</v>
      </c>
      <c r="Q42" s="179" t="s">
        <v>376</v>
      </c>
      <c r="R42" s="179" t="s">
        <v>452</v>
      </c>
      <c r="S42" s="179" t="s">
        <v>371</v>
      </c>
      <c r="T42">
        <v>4.9000000000000002E-2</v>
      </c>
      <c r="U42">
        <v>38</v>
      </c>
      <c r="W42" t="s">
        <v>160</v>
      </c>
      <c r="X42">
        <v>21671</v>
      </c>
      <c r="Y42">
        <v>163900</v>
      </c>
      <c r="Z42">
        <v>0.13222086638194019</v>
      </c>
      <c r="AA42">
        <v>40</v>
      </c>
      <c r="AC42" s="116" t="s">
        <v>1126</v>
      </c>
      <c r="AD42" s="188">
        <v>231</v>
      </c>
      <c r="AE42" s="188">
        <v>38</v>
      </c>
      <c r="AJ42" s="179" t="s">
        <v>96</v>
      </c>
      <c r="AK42" s="179" t="s">
        <v>376</v>
      </c>
      <c r="AL42" s="179" t="s">
        <v>452</v>
      </c>
      <c r="AM42" s="179" t="s">
        <v>373</v>
      </c>
      <c r="AN42">
        <v>0.27</v>
      </c>
      <c r="AO42">
        <v>40</v>
      </c>
      <c r="AQ42" s="116" t="s">
        <v>13</v>
      </c>
    </row>
    <row r="43" spans="2:43" x14ac:dyDescent="0.2">
      <c r="B43" t="s">
        <v>950</v>
      </c>
      <c r="C43" t="s">
        <v>75</v>
      </c>
      <c r="D43" t="s">
        <v>75</v>
      </c>
      <c r="E43" t="s">
        <v>374</v>
      </c>
      <c r="F43">
        <v>453.8</v>
      </c>
      <c r="G43">
        <v>41</v>
      </c>
      <c r="I43" s="188" t="s">
        <v>71</v>
      </c>
      <c r="J43" s="188" t="s">
        <v>375</v>
      </c>
      <c r="K43" s="188" t="s">
        <v>452</v>
      </c>
      <c r="L43" s="188" t="s">
        <v>379</v>
      </c>
      <c r="M43" s="98">
        <v>63.1</v>
      </c>
      <c r="N43" s="188">
        <v>41</v>
      </c>
      <c r="P43" s="179" t="s">
        <v>56</v>
      </c>
      <c r="Q43" s="179" t="s">
        <v>376</v>
      </c>
      <c r="R43" s="179" t="s">
        <v>452</v>
      </c>
      <c r="S43" s="179" t="s">
        <v>373</v>
      </c>
      <c r="T43">
        <v>4.9000000000000002E-2</v>
      </c>
      <c r="U43">
        <v>38</v>
      </c>
      <c r="W43" t="s">
        <v>91</v>
      </c>
      <c r="X43">
        <v>21279</v>
      </c>
      <c r="Y43">
        <v>162100</v>
      </c>
      <c r="Z43">
        <v>0.13127082048118446</v>
      </c>
      <c r="AA43">
        <v>41</v>
      </c>
      <c r="AC43" s="190" t="s">
        <v>562</v>
      </c>
      <c r="AD43" s="188">
        <v>232</v>
      </c>
      <c r="AE43" s="188">
        <v>41</v>
      </c>
      <c r="AJ43" s="179" t="s">
        <v>57</v>
      </c>
      <c r="AK43" s="179" t="s">
        <v>376</v>
      </c>
      <c r="AL43" s="179" t="s">
        <v>452</v>
      </c>
      <c r="AM43" s="179" t="s">
        <v>373</v>
      </c>
      <c r="AN43">
        <v>0.27</v>
      </c>
      <c r="AO43">
        <v>40</v>
      </c>
      <c r="AQ43" s="116" t="s">
        <v>154</v>
      </c>
    </row>
    <row r="44" spans="2:43" x14ac:dyDescent="0.2">
      <c r="B44" t="s">
        <v>956</v>
      </c>
      <c r="C44" t="s">
        <v>17</v>
      </c>
      <c r="D44" t="s">
        <v>17</v>
      </c>
      <c r="E44" t="s">
        <v>445</v>
      </c>
      <c r="F44">
        <v>453.9</v>
      </c>
      <c r="G44">
        <v>42</v>
      </c>
      <c r="I44" s="188" t="s">
        <v>54</v>
      </c>
      <c r="J44" s="188" t="s">
        <v>376</v>
      </c>
      <c r="K44" s="188" t="s">
        <v>452</v>
      </c>
      <c r="L44" s="188" t="s">
        <v>373</v>
      </c>
      <c r="M44" s="98">
        <v>63.3</v>
      </c>
      <c r="N44" s="188">
        <v>42</v>
      </c>
      <c r="P44" s="179" t="s">
        <v>73</v>
      </c>
      <c r="Q44" s="179" t="s">
        <v>375</v>
      </c>
      <c r="R44" s="179" t="s">
        <v>452</v>
      </c>
      <c r="S44" s="179" t="s">
        <v>373</v>
      </c>
      <c r="T44">
        <v>4.8000000000000001E-2</v>
      </c>
      <c r="U44">
        <v>42</v>
      </c>
      <c r="W44" t="s">
        <v>165</v>
      </c>
      <c r="X44">
        <v>33622</v>
      </c>
      <c r="Y44">
        <v>257700</v>
      </c>
      <c r="Z44">
        <v>0.13046953822273963</v>
      </c>
      <c r="AA44">
        <v>42</v>
      </c>
      <c r="AC44" s="57" t="s">
        <v>707</v>
      </c>
      <c r="AD44" s="188">
        <v>233</v>
      </c>
      <c r="AE44" s="188">
        <v>42</v>
      </c>
      <c r="AJ44" s="179" t="s">
        <v>125</v>
      </c>
      <c r="AK44" s="179" t="s">
        <v>376</v>
      </c>
      <c r="AL44" s="179" t="s">
        <v>452</v>
      </c>
      <c r="AM44" s="179" t="s">
        <v>371</v>
      </c>
      <c r="AN44">
        <v>0.26899999999999996</v>
      </c>
      <c r="AO44">
        <v>42</v>
      </c>
      <c r="AQ44" s="116" t="s">
        <v>130</v>
      </c>
    </row>
    <row r="45" spans="2:43" x14ac:dyDescent="0.2">
      <c r="B45" t="s">
        <v>1078</v>
      </c>
      <c r="C45" t="s">
        <v>99</v>
      </c>
      <c r="D45" t="s">
        <v>99</v>
      </c>
      <c r="E45" t="s">
        <v>376</v>
      </c>
      <c r="F45">
        <v>454</v>
      </c>
      <c r="G45">
        <v>43</v>
      </c>
      <c r="I45" s="188" t="s">
        <v>394</v>
      </c>
      <c r="J45" s="188">
        <v>0</v>
      </c>
      <c r="K45" s="188" t="s">
        <v>447</v>
      </c>
      <c r="L45" s="188" t="s">
        <v>386</v>
      </c>
      <c r="M45" s="98">
        <v>63.3</v>
      </c>
      <c r="N45" s="188">
        <v>43</v>
      </c>
      <c r="P45" s="179" t="s">
        <v>46</v>
      </c>
      <c r="Q45" s="179" t="s">
        <v>376</v>
      </c>
      <c r="R45" s="179" t="s">
        <v>452</v>
      </c>
      <c r="S45" s="179" t="s">
        <v>373</v>
      </c>
      <c r="T45">
        <v>4.8000000000000001E-2</v>
      </c>
      <c r="U45">
        <v>42</v>
      </c>
      <c r="W45" t="s">
        <v>167</v>
      </c>
      <c r="X45">
        <v>17480</v>
      </c>
      <c r="Y45">
        <v>134000</v>
      </c>
      <c r="Z45">
        <v>0.13044776119402984</v>
      </c>
      <c r="AA45">
        <v>43</v>
      </c>
      <c r="AC45" s="116" t="s">
        <v>814</v>
      </c>
      <c r="AD45" s="188">
        <v>235</v>
      </c>
      <c r="AE45" s="188">
        <v>43</v>
      </c>
      <c r="AJ45" s="179" t="s">
        <v>80</v>
      </c>
      <c r="AK45" s="179" t="s">
        <v>376</v>
      </c>
      <c r="AL45" s="179" t="s">
        <v>452</v>
      </c>
      <c r="AM45" s="179" t="s">
        <v>373</v>
      </c>
      <c r="AN45">
        <v>0.26899999999999996</v>
      </c>
      <c r="AO45">
        <v>42</v>
      </c>
      <c r="AQ45" s="116" t="s">
        <v>107</v>
      </c>
    </row>
    <row r="46" spans="2:43" x14ac:dyDescent="0.2">
      <c r="B46" t="s">
        <v>675</v>
      </c>
      <c r="C46" t="s">
        <v>85</v>
      </c>
      <c r="D46" t="s">
        <v>390</v>
      </c>
      <c r="E46">
        <v>0</v>
      </c>
      <c r="F46">
        <v>454.7</v>
      </c>
      <c r="G46">
        <v>44</v>
      </c>
      <c r="I46" s="188" t="s">
        <v>51</v>
      </c>
      <c r="J46" s="188" t="s">
        <v>447</v>
      </c>
      <c r="K46" s="188" t="s">
        <v>447</v>
      </c>
      <c r="L46" s="188" t="s">
        <v>379</v>
      </c>
      <c r="M46" s="98">
        <v>63.4</v>
      </c>
      <c r="N46" s="188">
        <v>44</v>
      </c>
      <c r="P46" s="179" t="s">
        <v>104</v>
      </c>
      <c r="Q46" s="179" t="s">
        <v>375</v>
      </c>
      <c r="R46" s="179" t="s">
        <v>452</v>
      </c>
      <c r="S46" s="179" t="s">
        <v>379</v>
      </c>
      <c r="T46">
        <v>4.8000000000000001E-2</v>
      </c>
      <c r="U46">
        <v>42</v>
      </c>
      <c r="W46" t="s">
        <v>53</v>
      </c>
      <c r="X46">
        <v>25582</v>
      </c>
      <c r="Y46">
        <v>196200</v>
      </c>
      <c r="Z46">
        <v>0.13038735983690111</v>
      </c>
      <c r="AA46">
        <v>44</v>
      </c>
      <c r="AC46" s="57" t="s">
        <v>983</v>
      </c>
      <c r="AD46" s="188">
        <v>236</v>
      </c>
      <c r="AE46" s="188">
        <v>44</v>
      </c>
      <c r="AJ46" s="179" t="s">
        <v>97</v>
      </c>
      <c r="AK46" s="179" t="s">
        <v>376</v>
      </c>
      <c r="AL46" s="179" t="s">
        <v>452</v>
      </c>
      <c r="AM46" s="179" t="s">
        <v>373</v>
      </c>
      <c r="AN46">
        <v>0.26899999999999996</v>
      </c>
      <c r="AO46">
        <v>42</v>
      </c>
      <c r="AQ46" s="116" t="s">
        <v>44</v>
      </c>
    </row>
    <row r="47" spans="2:43" x14ac:dyDescent="0.2">
      <c r="B47" t="s">
        <v>901</v>
      </c>
      <c r="C47" t="s">
        <v>84</v>
      </c>
      <c r="D47" t="s">
        <v>384</v>
      </c>
      <c r="E47" t="s">
        <v>374</v>
      </c>
      <c r="F47">
        <v>455.9</v>
      </c>
      <c r="G47">
        <v>45</v>
      </c>
      <c r="I47" s="188" t="s">
        <v>413</v>
      </c>
      <c r="J47" s="188">
        <v>0</v>
      </c>
      <c r="K47" s="188" t="s">
        <v>447</v>
      </c>
      <c r="L47" s="188" t="s">
        <v>386</v>
      </c>
      <c r="M47" s="98">
        <v>63.4</v>
      </c>
      <c r="N47" s="188">
        <v>45</v>
      </c>
      <c r="P47" s="179" t="s">
        <v>75</v>
      </c>
      <c r="Q47" s="179" t="s">
        <v>374</v>
      </c>
      <c r="R47" s="179" t="s">
        <v>452</v>
      </c>
      <c r="S47" s="179" t="s">
        <v>373</v>
      </c>
      <c r="T47">
        <v>4.8000000000000001E-2</v>
      </c>
      <c r="U47">
        <v>42</v>
      </c>
      <c r="W47" t="s">
        <v>67</v>
      </c>
      <c r="X47">
        <v>35791</v>
      </c>
      <c r="Y47">
        <v>275100</v>
      </c>
      <c r="Z47">
        <v>0.13010178117048346</v>
      </c>
      <c r="AA47">
        <v>45</v>
      </c>
      <c r="AC47" s="57" t="s">
        <v>657</v>
      </c>
      <c r="AD47" s="188">
        <v>240</v>
      </c>
      <c r="AE47" s="188">
        <v>45</v>
      </c>
      <c r="AJ47" s="179" t="s">
        <v>58</v>
      </c>
      <c r="AK47" s="179" t="s">
        <v>376</v>
      </c>
      <c r="AL47" s="179" t="s">
        <v>452</v>
      </c>
      <c r="AM47" s="179" t="s">
        <v>373</v>
      </c>
      <c r="AN47">
        <v>0.26800000000000002</v>
      </c>
      <c r="AO47">
        <v>45</v>
      </c>
      <c r="AQ47" s="116" t="s">
        <v>168</v>
      </c>
    </row>
    <row r="48" spans="2:43" x14ac:dyDescent="0.2">
      <c r="B48" t="s">
        <v>1051</v>
      </c>
      <c r="C48" t="s">
        <v>91</v>
      </c>
      <c r="D48" t="s">
        <v>385</v>
      </c>
      <c r="E48" t="s">
        <v>375</v>
      </c>
      <c r="F48">
        <v>459.4</v>
      </c>
      <c r="G48">
        <v>46</v>
      </c>
      <c r="I48" s="188" t="s">
        <v>390</v>
      </c>
      <c r="J48" s="188">
        <v>0</v>
      </c>
      <c r="K48" s="188" t="s">
        <v>447</v>
      </c>
      <c r="L48" s="188" t="s">
        <v>386</v>
      </c>
      <c r="M48" s="98">
        <v>63.5</v>
      </c>
      <c r="N48" s="188">
        <v>46</v>
      </c>
      <c r="P48" s="179" t="s">
        <v>114</v>
      </c>
      <c r="Q48" s="179" t="s">
        <v>376</v>
      </c>
      <c r="R48" s="179" t="s">
        <v>452</v>
      </c>
      <c r="S48" s="179" t="s">
        <v>371</v>
      </c>
      <c r="T48">
        <v>4.7E-2</v>
      </c>
      <c r="U48">
        <v>46</v>
      </c>
      <c r="W48" t="s">
        <v>74</v>
      </c>
      <c r="X48">
        <v>37619</v>
      </c>
      <c r="Y48">
        <v>291600</v>
      </c>
      <c r="Z48">
        <v>0.12900891632373113</v>
      </c>
      <c r="AA48">
        <v>46</v>
      </c>
      <c r="AC48" s="116" t="s">
        <v>587</v>
      </c>
      <c r="AD48" s="188">
        <v>241</v>
      </c>
      <c r="AE48" s="188">
        <v>46</v>
      </c>
      <c r="AJ48" s="179" t="s">
        <v>40</v>
      </c>
      <c r="AK48" s="179" t="s">
        <v>375</v>
      </c>
      <c r="AL48" s="179" t="s">
        <v>452</v>
      </c>
      <c r="AM48" s="179" t="s">
        <v>379</v>
      </c>
      <c r="AN48">
        <v>0.26700000000000002</v>
      </c>
      <c r="AO48">
        <v>46</v>
      </c>
      <c r="AQ48" s="116" t="s">
        <v>131</v>
      </c>
    </row>
    <row r="49" spans="2:43" x14ac:dyDescent="0.2">
      <c r="B49" t="s">
        <v>600</v>
      </c>
      <c r="C49" t="s">
        <v>143</v>
      </c>
      <c r="D49" t="s">
        <v>143</v>
      </c>
      <c r="E49" t="s">
        <v>374</v>
      </c>
      <c r="F49">
        <v>459.7</v>
      </c>
      <c r="G49">
        <v>47</v>
      </c>
      <c r="I49" s="188" t="s">
        <v>74</v>
      </c>
      <c r="J49" s="188" t="s">
        <v>375</v>
      </c>
      <c r="K49" s="188" t="s">
        <v>452</v>
      </c>
      <c r="L49" s="188" t="s">
        <v>373</v>
      </c>
      <c r="M49" s="98">
        <v>63.5</v>
      </c>
      <c r="N49" s="188">
        <v>47</v>
      </c>
      <c r="P49" s="179" t="s">
        <v>105</v>
      </c>
      <c r="Q49" s="179" t="s">
        <v>374</v>
      </c>
      <c r="R49" s="179" t="s">
        <v>452</v>
      </c>
      <c r="S49" s="179" t="s">
        <v>379</v>
      </c>
      <c r="T49">
        <v>4.7E-2</v>
      </c>
      <c r="U49">
        <v>46</v>
      </c>
      <c r="W49" t="s">
        <v>105</v>
      </c>
      <c r="X49">
        <v>21105</v>
      </c>
      <c r="Y49">
        <v>164300</v>
      </c>
      <c r="Z49">
        <v>0.12845404747413269</v>
      </c>
      <c r="AA49">
        <v>47</v>
      </c>
      <c r="AC49" s="57" t="s">
        <v>871</v>
      </c>
      <c r="AD49" s="188">
        <v>246</v>
      </c>
      <c r="AE49" s="188">
        <v>47</v>
      </c>
      <c r="AJ49" s="179" t="s">
        <v>141</v>
      </c>
      <c r="AK49" s="179" t="s">
        <v>376</v>
      </c>
      <c r="AL49" s="179" t="s">
        <v>452</v>
      </c>
      <c r="AM49" s="179" t="s">
        <v>371</v>
      </c>
      <c r="AN49">
        <v>0.26600000000000001</v>
      </c>
      <c r="AO49">
        <v>47</v>
      </c>
      <c r="AQ49" s="116" t="s">
        <v>111</v>
      </c>
    </row>
    <row r="50" spans="2:43" x14ac:dyDescent="0.2">
      <c r="B50" t="s">
        <v>894</v>
      </c>
      <c r="C50" t="s">
        <v>15</v>
      </c>
      <c r="D50" t="s">
        <v>403</v>
      </c>
      <c r="E50">
        <v>0</v>
      </c>
      <c r="F50">
        <v>460</v>
      </c>
      <c r="G50">
        <v>48</v>
      </c>
      <c r="I50" s="188" t="s">
        <v>133</v>
      </c>
      <c r="J50" s="188" t="s">
        <v>376</v>
      </c>
      <c r="K50" s="188" t="s">
        <v>452</v>
      </c>
      <c r="L50" s="188" t="s">
        <v>371</v>
      </c>
      <c r="M50" s="98">
        <v>63.6</v>
      </c>
      <c r="N50" s="188">
        <v>48</v>
      </c>
      <c r="P50" s="179" t="s">
        <v>54</v>
      </c>
      <c r="Q50" s="179" t="s">
        <v>376</v>
      </c>
      <c r="R50" s="179" t="s">
        <v>452</v>
      </c>
      <c r="S50" s="179" t="s">
        <v>373</v>
      </c>
      <c r="T50">
        <v>4.5999999999999999E-2</v>
      </c>
      <c r="U50">
        <v>48</v>
      </c>
      <c r="W50" t="s">
        <v>44</v>
      </c>
      <c r="X50">
        <v>24366</v>
      </c>
      <c r="Y50">
        <v>190600</v>
      </c>
      <c r="Z50">
        <v>0.12783840503672614</v>
      </c>
      <c r="AA50">
        <v>48</v>
      </c>
      <c r="AC50" s="116" t="s">
        <v>959</v>
      </c>
      <c r="AD50" s="188">
        <v>249</v>
      </c>
      <c r="AE50" s="188">
        <v>48</v>
      </c>
      <c r="AJ50" s="179" t="s">
        <v>382</v>
      </c>
      <c r="AK50" s="179" t="s">
        <v>374</v>
      </c>
      <c r="AL50" s="179" t="s">
        <v>452</v>
      </c>
      <c r="AM50" s="179" t="s">
        <v>379</v>
      </c>
      <c r="AN50">
        <v>0.26500000000000001</v>
      </c>
      <c r="AO50">
        <v>48</v>
      </c>
      <c r="AQ50" s="116" t="s">
        <v>52</v>
      </c>
    </row>
    <row r="51" spans="2:43" x14ac:dyDescent="0.2">
      <c r="B51" t="s">
        <v>896</v>
      </c>
      <c r="C51" t="s">
        <v>87</v>
      </c>
      <c r="D51" t="s">
        <v>404</v>
      </c>
      <c r="E51">
        <v>0</v>
      </c>
      <c r="F51">
        <v>460</v>
      </c>
      <c r="G51">
        <v>48</v>
      </c>
      <c r="I51" s="188" t="s">
        <v>410</v>
      </c>
      <c r="J51" s="188">
        <v>0</v>
      </c>
      <c r="K51" s="188" t="s">
        <v>447</v>
      </c>
      <c r="L51" s="188" t="s">
        <v>386</v>
      </c>
      <c r="M51" s="98">
        <v>63.6</v>
      </c>
      <c r="N51" s="188">
        <v>49</v>
      </c>
      <c r="P51" s="179" t="s">
        <v>78</v>
      </c>
      <c r="Q51" s="179" t="s">
        <v>447</v>
      </c>
      <c r="R51" s="179" t="s">
        <v>447</v>
      </c>
      <c r="S51" s="179" t="s">
        <v>373</v>
      </c>
      <c r="T51">
        <v>4.5999999999999999E-2</v>
      </c>
      <c r="U51">
        <v>48</v>
      </c>
      <c r="W51" t="s">
        <v>136</v>
      </c>
      <c r="X51">
        <v>20275</v>
      </c>
      <c r="Y51">
        <v>160100</v>
      </c>
      <c r="Z51">
        <v>0.12663960024984386</v>
      </c>
      <c r="AA51">
        <v>49</v>
      </c>
      <c r="AC51" s="57" t="s">
        <v>956</v>
      </c>
      <c r="AD51" s="188">
        <v>250</v>
      </c>
      <c r="AE51" s="188">
        <v>49</v>
      </c>
      <c r="AJ51" s="179" t="s">
        <v>415</v>
      </c>
      <c r="AK51" s="179" t="s">
        <v>446</v>
      </c>
      <c r="AL51" s="179" t="s">
        <v>426</v>
      </c>
      <c r="AM51" s="179" t="s">
        <v>379</v>
      </c>
      <c r="AN51">
        <v>0.26500000000000001</v>
      </c>
      <c r="AO51">
        <v>48</v>
      </c>
      <c r="AQ51" s="116" t="s">
        <v>112</v>
      </c>
    </row>
    <row r="52" spans="2:43" x14ac:dyDescent="0.2">
      <c r="B52" t="s">
        <v>1019</v>
      </c>
      <c r="C52" t="s">
        <v>92</v>
      </c>
      <c r="D52" t="s">
        <v>410</v>
      </c>
      <c r="E52">
        <v>0</v>
      </c>
      <c r="F52">
        <v>461.1</v>
      </c>
      <c r="G52">
        <v>50</v>
      </c>
      <c r="I52" s="188" t="s">
        <v>60</v>
      </c>
      <c r="J52" s="188" t="s">
        <v>376</v>
      </c>
      <c r="K52" s="188" t="s">
        <v>452</v>
      </c>
      <c r="L52" s="188" t="s">
        <v>373</v>
      </c>
      <c r="M52" s="98">
        <v>63.6</v>
      </c>
      <c r="N52" s="188">
        <v>50</v>
      </c>
      <c r="P52" s="179" t="s">
        <v>59</v>
      </c>
      <c r="Q52" s="179" t="s">
        <v>376</v>
      </c>
      <c r="R52" s="179" t="s">
        <v>452</v>
      </c>
      <c r="S52" s="179" t="s">
        <v>373</v>
      </c>
      <c r="T52">
        <v>4.5999999999999999E-2</v>
      </c>
      <c r="U52">
        <v>48</v>
      </c>
      <c r="W52" t="s">
        <v>71</v>
      </c>
      <c r="X52">
        <v>19841</v>
      </c>
      <c r="Y52">
        <v>158200</v>
      </c>
      <c r="Z52">
        <v>0.12541719342604299</v>
      </c>
      <c r="AA52">
        <v>50</v>
      </c>
      <c r="AC52" s="116" t="s">
        <v>808</v>
      </c>
      <c r="AD52" s="188">
        <v>251</v>
      </c>
      <c r="AE52" s="188">
        <v>50</v>
      </c>
      <c r="AJ52" s="179" t="s">
        <v>102</v>
      </c>
      <c r="AK52" s="179" t="s">
        <v>447</v>
      </c>
      <c r="AL52" s="179" t="s">
        <v>447</v>
      </c>
      <c r="AM52" s="179" t="s">
        <v>379</v>
      </c>
      <c r="AN52">
        <v>0.26300000000000001</v>
      </c>
      <c r="AO52">
        <v>50</v>
      </c>
      <c r="AQ52" s="116" t="s">
        <v>155</v>
      </c>
    </row>
    <row r="53" spans="2:43" x14ac:dyDescent="0.2">
      <c r="B53" t="s">
        <v>871</v>
      </c>
      <c r="C53" t="s">
        <v>20</v>
      </c>
      <c r="D53" t="s">
        <v>402</v>
      </c>
      <c r="E53">
        <v>0</v>
      </c>
      <c r="F53">
        <v>461.6</v>
      </c>
      <c r="G53">
        <v>51</v>
      </c>
      <c r="I53" s="188" t="s">
        <v>100</v>
      </c>
      <c r="J53" s="188" t="s">
        <v>376</v>
      </c>
      <c r="K53" s="188" t="s">
        <v>452</v>
      </c>
      <c r="L53" s="188" t="s">
        <v>373</v>
      </c>
      <c r="M53" s="98">
        <v>63.6</v>
      </c>
      <c r="N53" s="188">
        <v>51</v>
      </c>
      <c r="P53" s="179" t="s">
        <v>377</v>
      </c>
      <c r="Q53" s="179" t="s">
        <v>376</v>
      </c>
      <c r="R53" s="179" t="s">
        <v>452</v>
      </c>
      <c r="S53" s="179" t="s">
        <v>373</v>
      </c>
      <c r="T53">
        <v>4.5999999999999999E-2</v>
      </c>
      <c r="U53">
        <v>48</v>
      </c>
      <c r="W53" t="s">
        <v>64</v>
      </c>
      <c r="X53">
        <v>146310</v>
      </c>
      <c r="Y53">
        <v>1169000</v>
      </c>
      <c r="Z53">
        <v>0.12515825491873397</v>
      </c>
      <c r="AA53">
        <v>51</v>
      </c>
      <c r="AC53" s="116" t="s">
        <v>682</v>
      </c>
      <c r="AD53" s="188">
        <v>258</v>
      </c>
      <c r="AE53" s="188">
        <v>51</v>
      </c>
      <c r="AJ53" s="179" t="s">
        <v>74</v>
      </c>
      <c r="AK53" s="179" t="s">
        <v>375</v>
      </c>
      <c r="AL53" s="179" t="s">
        <v>452</v>
      </c>
      <c r="AM53" s="179" t="s">
        <v>373</v>
      </c>
      <c r="AN53">
        <v>0.26300000000000001</v>
      </c>
      <c r="AO53">
        <v>50</v>
      </c>
      <c r="AQ53" s="116" t="s">
        <v>113</v>
      </c>
    </row>
    <row r="54" spans="2:43" x14ac:dyDescent="0.2">
      <c r="B54" t="s">
        <v>1009</v>
      </c>
      <c r="C54" t="s">
        <v>105</v>
      </c>
      <c r="D54" t="s">
        <v>105</v>
      </c>
      <c r="E54" t="s">
        <v>374</v>
      </c>
      <c r="F54">
        <v>464</v>
      </c>
      <c r="G54">
        <v>52</v>
      </c>
      <c r="I54" s="188" t="s">
        <v>40</v>
      </c>
      <c r="J54" s="188" t="s">
        <v>375</v>
      </c>
      <c r="K54" s="188" t="s">
        <v>452</v>
      </c>
      <c r="L54" s="188" t="s">
        <v>379</v>
      </c>
      <c r="M54" s="98">
        <v>63.7</v>
      </c>
      <c r="N54" s="188">
        <v>52</v>
      </c>
      <c r="P54" s="179" t="s">
        <v>167</v>
      </c>
      <c r="Q54" s="179" t="s">
        <v>375</v>
      </c>
      <c r="R54" s="179" t="s">
        <v>452</v>
      </c>
      <c r="S54" s="179" t="s">
        <v>379</v>
      </c>
      <c r="T54">
        <v>4.5999999999999999E-2</v>
      </c>
      <c r="U54">
        <v>48</v>
      </c>
      <c r="W54" t="s">
        <v>48</v>
      </c>
      <c r="X54">
        <v>34935</v>
      </c>
      <c r="Y54">
        <v>280300</v>
      </c>
      <c r="Z54">
        <v>0.12463432037103103</v>
      </c>
      <c r="AA54">
        <v>52</v>
      </c>
      <c r="AC54" s="116" t="s">
        <v>612</v>
      </c>
      <c r="AD54" s="188">
        <v>259</v>
      </c>
      <c r="AE54" s="188">
        <v>52</v>
      </c>
      <c r="AJ54" s="179" t="s">
        <v>79</v>
      </c>
      <c r="AK54" s="179" t="s">
        <v>376</v>
      </c>
      <c r="AL54" s="179" t="s">
        <v>452</v>
      </c>
      <c r="AM54" s="179" t="s">
        <v>373</v>
      </c>
      <c r="AN54">
        <v>0.26200000000000001</v>
      </c>
      <c r="AO54">
        <v>52</v>
      </c>
      <c r="AQ54" s="116" t="s">
        <v>132</v>
      </c>
    </row>
    <row r="55" spans="2:43" x14ac:dyDescent="0.2">
      <c r="B55" t="s">
        <v>1026</v>
      </c>
      <c r="C55" t="s">
        <v>43</v>
      </c>
      <c r="D55" t="s">
        <v>43</v>
      </c>
      <c r="E55" t="s">
        <v>374</v>
      </c>
      <c r="F55">
        <v>464.9</v>
      </c>
      <c r="G55">
        <v>53</v>
      </c>
      <c r="I55" s="188" t="s">
        <v>399</v>
      </c>
      <c r="J55" s="188">
        <v>0</v>
      </c>
      <c r="K55" s="188" t="s">
        <v>447</v>
      </c>
      <c r="L55" s="188" t="s">
        <v>386</v>
      </c>
      <c r="M55" s="98">
        <v>63.7</v>
      </c>
      <c r="N55" s="188">
        <v>53</v>
      </c>
      <c r="P55" s="179" t="s">
        <v>69</v>
      </c>
      <c r="Q55" s="179" t="s">
        <v>374</v>
      </c>
      <c r="R55" s="179" t="s">
        <v>452</v>
      </c>
      <c r="S55" s="179" t="s">
        <v>373</v>
      </c>
      <c r="T55">
        <v>4.5999999999999999E-2</v>
      </c>
      <c r="U55">
        <v>48</v>
      </c>
      <c r="W55" t="s">
        <v>17</v>
      </c>
      <c r="X55">
        <v>4819</v>
      </c>
      <c r="Y55">
        <v>39200</v>
      </c>
      <c r="Z55">
        <v>0.12293367346938776</v>
      </c>
      <c r="AA55">
        <v>53</v>
      </c>
      <c r="AC55" s="116" t="s">
        <v>678</v>
      </c>
      <c r="AD55" s="188">
        <v>259</v>
      </c>
      <c r="AE55" s="188">
        <v>52</v>
      </c>
      <c r="AJ55" s="179" t="s">
        <v>73</v>
      </c>
      <c r="AK55" s="179" t="s">
        <v>375</v>
      </c>
      <c r="AL55" s="179" t="s">
        <v>452</v>
      </c>
      <c r="AM55" s="179" t="s">
        <v>373</v>
      </c>
      <c r="AN55">
        <v>0.26100000000000001</v>
      </c>
      <c r="AO55">
        <v>53</v>
      </c>
      <c r="AQ55" s="116" t="s">
        <v>40</v>
      </c>
    </row>
    <row r="56" spans="2:43" x14ac:dyDescent="0.2">
      <c r="B56" t="s">
        <v>1139</v>
      </c>
      <c r="C56" t="s">
        <v>51</v>
      </c>
      <c r="D56" t="s">
        <v>51</v>
      </c>
      <c r="E56" t="s">
        <v>447</v>
      </c>
      <c r="F56">
        <v>465.2</v>
      </c>
      <c r="G56">
        <v>54</v>
      </c>
      <c r="I56" s="188" t="s">
        <v>125</v>
      </c>
      <c r="J56" s="188" t="s">
        <v>376</v>
      </c>
      <c r="K56" s="188" t="s">
        <v>452</v>
      </c>
      <c r="L56" s="188" t="s">
        <v>371</v>
      </c>
      <c r="M56" s="98">
        <v>63.8</v>
      </c>
      <c r="N56" s="188">
        <v>54</v>
      </c>
      <c r="P56" s="179" t="s">
        <v>49</v>
      </c>
      <c r="Q56" s="179" t="s">
        <v>375</v>
      </c>
      <c r="R56" s="179" t="s">
        <v>452</v>
      </c>
      <c r="S56" s="179" t="s">
        <v>379</v>
      </c>
      <c r="T56">
        <v>4.4999999999999998E-2</v>
      </c>
      <c r="U56">
        <v>54</v>
      </c>
      <c r="W56" t="s">
        <v>8</v>
      </c>
      <c r="X56">
        <v>49886</v>
      </c>
      <c r="Y56">
        <v>407800</v>
      </c>
      <c r="Z56">
        <v>0.12232957332025503</v>
      </c>
      <c r="AA56">
        <v>54</v>
      </c>
      <c r="AC56" s="116" t="s">
        <v>1026</v>
      </c>
      <c r="AD56" s="188">
        <v>260</v>
      </c>
      <c r="AE56" s="188">
        <v>54</v>
      </c>
      <c r="AJ56" s="179" t="s">
        <v>408</v>
      </c>
      <c r="AK56" s="179" t="s">
        <v>446</v>
      </c>
      <c r="AL56" s="179" t="s">
        <v>426</v>
      </c>
      <c r="AM56" s="179" t="s">
        <v>379</v>
      </c>
      <c r="AN56">
        <v>0.26</v>
      </c>
      <c r="AO56">
        <v>54</v>
      </c>
      <c r="AQ56" s="116" t="s">
        <v>133</v>
      </c>
    </row>
    <row r="57" spans="2:43" x14ac:dyDescent="0.2">
      <c r="B57" t="s">
        <v>818</v>
      </c>
      <c r="C57" t="s">
        <v>83</v>
      </c>
      <c r="D57" t="s">
        <v>83</v>
      </c>
      <c r="E57" t="s">
        <v>374</v>
      </c>
      <c r="F57">
        <v>465.7</v>
      </c>
      <c r="G57">
        <v>55</v>
      </c>
      <c r="I57" s="188" t="s">
        <v>127</v>
      </c>
      <c r="J57" s="188" t="s">
        <v>376</v>
      </c>
      <c r="K57" s="188" t="s">
        <v>452</v>
      </c>
      <c r="L57" s="188" t="s">
        <v>371</v>
      </c>
      <c r="M57" s="98">
        <v>63.8</v>
      </c>
      <c r="N57" s="188">
        <v>55</v>
      </c>
      <c r="P57" s="179" t="s">
        <v>82</v>
      </c>
      <c r="Q57" s="179" t="s">
        <v>375</v>
      </c>
      <c r="R57" s="179" t="s">
        <v>452</v>
      </c>
      <c r="S57" s="179" t="s">
        <v>379</v>
      </c>
      <c r="T57">
        <v>4.4999999999999998E-2</v>
      </c>
      <c r="U57">
        <v>54</v>
      </c>
      <c r="W57" t="s">
        <v>115</v>
      </c>
      <c r="X57">
        <v>21832</v>
      </c>
      <c r="Y57">
        <v>180300</v>
      </c>
      <c r="Z57">
        <v>0.12108707709373266</v>
      </c>
      <c r="AA57">
        <v>55</v>
      </c>
      <c r="AC57" s="116" t="s">
        <v>919</v>
      </c>
      <c r="AD57" s="188">
        <v>264</v>
      </c>
      <c r="AE57" s="188">
        <v>55</v>
      </c>
      <c r="AJ57" s="179" t="s">
        <v>63</v>
      </c>
      <c r="AK57" s="179" t="s">
        <v>376</v>
      </c>
      <c r="AL57" s="179" t="s">
        <v>452</v>
      </c>
      <c r="AM57" s="179" t="s">
        <v>373</v>
      </c>
      <c r="AN57">
        <v>0.26</v>
      </c>
      <c r="AO57">
        <v>54</v>
      </c>
      <c r="AQ57" s="116" t="s">
        <v>89</v>
      </c>
    </row>
    <row r="58" spans="2:43" x14ac:dyDescent="0.2">
      <c r="B58" t="s">
        <v>830</v>
      </c>
      <c r="C58" t="s">
        <v>103</v>
      </c>
      <c r="D58" t="s">
        <v>103</v>
      </c>
      <c r="E58" t="s">
        <v>375</v>
      </c>
      <c r="F58">
        <v>466.3</v>
      </c>
      <c r="G58">
        <v>56</v>
      </c>
      <c r="I58" s="188" t="s">
        <v>75</v>
      </c>
      <c r="J58" s="188" t="s">
        <v>374</v>
      </c>
      <c r="K58" s="188" t="s">
        <v>452</v>
      </c>
      <c r="L58" s="188" t="s">
        <v>373</v>
      </c>
      <c r="M58" s="98">
        <v>63.8</v>
      </c>
      <c r="N58" s="188">
        <v>56</v>
      </c>
      <c r="P58" s="179" t="s">
        <v>14</v>
      </c>
      <c r="Q58" s="179" t="s">
        <v>446</v>
      </c>
      <c r="R58" s="179" t="s">
        <v>426</v>
      </c>
      <c r="S58" s="179" t="s">
        <v>379</v>
      </c>
      <c r="T58">
        <v>4.4999999999999998E-2</v>
      </c>
      <c r="U58">
        <v>54</v>
      </c>
      <c r="W58" t="s">
        <v>81</v>
      </c>
      <c r="X58">
        <v>38856</v>
      </c>
      <c r="Y58">
        <v>322300</v>
      </c>
      <c r="Z58">
        <v>0.12055848588271796</v>
      </c>
      <c r="AA58">
        <v>56</v>
      </c>
      <c r="AC58" s="116" t="s">
        <v>921</v>
      </c>
      <c r="AD58" s="188">
        <v>264</v>
      </c>
      <c r="AE58" s="188">
        <v>55</v>
      </c>
      <c r="AJ58" s="179" t="s">
        <v>98</v>
      </c>
      <c r="AK58" s="179" t="s">
        <v>376</v>
      </c>
      <c r="AL58" s="179" t="s">
        <v>452</v>
      </c>
      <c r="AM58" s="179" t="s">
        <v>373</v>
      </c>
      <c r="AN58">
        <v>0.25900000000000001</v>
      </c>
      <c r="AO58">
        <v>56</v>
      </c>
      <c r="AQ58" s="116" t="s">
        <v>108</v>
      </c>
    </row>
    <row r="59" spans="2:43" x14ac:dyDescent="0.2">
      <c r="B59" t="s">
        <v>1032</v>
      </c>
      <c r="C59" t="s">
        <v>21</v>
      </c>
      <c r="D59" t="s">
        <v>411</v>
      </c>
      <c r="E59">
        <v>0</v>
      </c>
      <c r="F59">
        <v>467</v>
      </c>
      <c r="G59">
        <v>57</v>
      </c>
      <c r="I59" s="188" t="s">
        <v>412</v>
      </c>
      <c r="J59" s="188" t="s">
        <v>420</v>
      </c>
      <c r="K59" s="188" t="s">
        <v>452</v>
      </c>
      <c r="L59" s="188" t="s">
        <v>386</v>
      </c>
      <c r="M59" s="98">
        <v>63.8</v>
      </c>
      <c r="N59" s="188">
        <v>57</v>
      </c>
      <c r="P59" s="179" t="s">
        <v>79</v>
      </c>
      <c r="Q59" s="179" t="s">
        <v>376</v>
      </c>
      <c r="R59" s="179" t="s">
        <v>452</v>
      </c>
      <c r="S59" s="179" t="s">
        <v>373</v>
      </c>
      <c r="T59">
        <v>4.4000000000000004E-2</v>
      </c>
      <c r="U59">
        <v>57</v>
      </c>
      <c r="W59" t="s">
        <v>65</v>
      </c>
      <c r="X59">
        <v>18146</v>
      </c>
      <c r="Y59">
        <v>150800</v>
      </c>
      <c r="Z59">
        <v>0.1203315649867374</v>
      </c>
      <c r="AA59">
        <v>57</v>
      </c>
      <c r="AC59" s="116" t="s">
        <v>933</v>
      </c>
      <c r="AD59" s="188">
        <v>264</v>
      </c>
      <c r="AE59" s="188">
        <v>55</v>
      </c>
      <c r="AJ59" s="179" t="s">
        <v>49</v>
      </c>
      <c r="AK59" s="179" t="s">
        <v>375</v>
      </c>
      <c r="AL59" s="179" t="s">
        <v>452</v>
      </c>
      <c r="AM59" s="179" t="s">
        <v>379</v>
      </c>
      <c r="AN59">
        <v>0.25800000000000001</v>
      </c>
      <c r="AO59">
        <v>57</v>
      </c>
      <c r="AQ59" s="116" t="s">
        <v>134</v>
      </c>
    </row>
    <row r="60" spans="2:43" x14ac:dyDescent="0.2">
      <c r="B60" t="s">
        <v>769</v>
      </c>
      <c r="C60" t="s">
        <v>40</v>
      </c>
      <c r="D60" t="s">
        <v>40</v>
      </c>
      <c r="E60" t="s">
        <v>375</v>
      </c>
      <c r="F60">
        <v>468.3</v>
      </c>
      <c r="G60">
        <v>58</v>
      </c>
      <c r="I60" s="188" t="s">
        <v>55</v>
      </c>
      <c r="J60" s="188" t="s">
        <v>376</v>
      </c>
      <c r="K60" s="188" t="s">
        <v>452</v>
      </c>
      <c r="L60" s="188" t="s">
        <v>373</v>
      </c>
      <c r="M60" s="98">
        <v>63.9</v>
      </c>
      <c r="N60" s="188">
        <v>58</v>
      </c>
      <c r="P60" s="179" t="s">
        <v>103</v>
      </c>
      <c r="Q60" s="179" t="s">
        <v>375</v>
      </c>
      <c r="R60" s="179" t="s">
        <v>452</v>
      </c>
      <c r="S60" s="179" t="s">
        <v>379</v>
      </c>
      <c r="T60">
        <v>4.4000000000000004E-2</v>
      </c>
      <c r="U60">
        <v>57</v>
      </c>
      <c r="W60" t="s">
        <v>77</v>
      </c>
      <c r="X60">
        <v>60274</v>
      </c>
      <c r="Y60">
        <v>501700</v>
      </c>
      <c r="Z60">
        <v>0.12013952561291609</v>
      </c>
      <c r="AA60">
        <v>58</v>
      </c>
      <c r="AC60" s="116" t="s">
        <v>1016</v>
      </c>
      <c r="AD60" s="188">
        <v>266</v>
      </c>
      <c r="AE60" s="188">
        <v>58</v>
      </c>
      <c r="AJ60" s="179" t="s">
        <v>403</v>
      </c>
      <c r="AK60" s="179">
        <v>0</v>
      </c>
      <c r="AL60" s="179" t="s">
        <v>426</v>
      </c>
      <c r="AM60" s="179" t="s">
        <v>386</v>
      </c>
      <c r="AN60">
        <v>0.25800000000000001</v>
      </c>
      <c r="AO60">
        <v>57</v>
      </c>
      <c r="AQ60" s="116" t="s">
        <v>135</v>
      </c>
    </row>
    <row r="61" spans="2:43" x14ac:dyDescent="0.2">
      <c r="B61" t="s">
        <v>612</v>
      </c>
      <c r="C61" t="s">
        <v>55</v>
      </c>
      <c r="D61" t="s">
        <v>55</v>
      </c>
      <c r="E61" t="s">
        <v>376</v>
      </c>
      <c r="F61">
        <v>468.5</v>
      </c>
      <c r="G61">
        <v>59</v>
      </c>
      <c r="I61" s="188" t="s">
        <v>58</v>
      </c>
      <c r="J61" s="188" t="s">
        <v>376</v>
      </c>
      <c r="K61" s="188" t="s">
        <v>452</v>
      </c>
      <c r="L61" s="188" t="s">
        <v>373</v>
      </c>
      <c r="M61" s="98">
        <v>63.9</v>
      </c>
      <c r="N61" s="188">
        <v>59</v>
      </c>
      <c r="P61" s="179" t="s">
        <v>61</v>
      </c>
      <c r="Q61" s="179" t="s">
        <v>376</v>
      </c>
      <c r="R61" s="179" t="s">
        <v>452</v>
      </c>
      <c r="S61" s="179" t="s">
        <v>373</v>
      </c>
      <c r="T61">
        <v>4.4000000000000004E-2</v>
      </c>
      <c r="U61">
        <v>57</v>
      </c>
      <c r="W61" t="s">
        <v>1</v>
      </c>
      <c r="X61">
        <v>36945</v>
      </c>
      <c r="Y61">
        <v>311000</v>
      </c>
      <c r="Z61">
        <v>0.11879421221864951</v>
      </c>
      <c r="AA61">
        <v>59</v>
      </c>
      <c r="AC61" s="116" t="s">
        <v>570</v>
      </c>
      <c r="AD61" s="188">
        <v>268</v>
      </c>
      <c r="AE61" s="188">
        <v>59</v>
      </c>
      <c r="AJ61" s="179" t="s">
        <v>100</v>
      </c>
      <c r="AK61" s="179" t="s">
        <v>376</v>
      </c>
      <c r="AL61" s="179" t="s">
        <v>452</v>
      </c>
      <c r="AM61" s="179" t="s">
        <v>373</v>
      </c>
      <c r="AN61">
        <v>0.25700000000000001</v>
      </c>
      <c r="AO61">
        <v>59</v>
      </c>
      <c r="AQ61" s="116" t="s">
        <v>4</v>
      </c>
    </row>
    <row r="62" spans="2:43" x14ac:dyDescent="0.2">
      <c r="B62" t="s">
        <v>919</v>
      </c>
      <c r="C62" t="s">
        <v>163</v>
      </c>
      <c r="D62" t="s">
        <v>163</v>
      </c>
      <c r="E62" t="s">
        <v>375</v>
      </c>
      <c r="F62">
        <v>468.9</v>
      </c>
      <c r="G62">
        <v>60</v>
      </c>
      <c r="I62" s="188" t="s">
        <v>123</v>
      </c>
      <c r="J62" s="188" t="s">
        <v>376</v>
      </c>
      <c r="K62" s="188" t="s">
        <v>452</v>
      </c>
      <c r="L62" s="188" t="s">
        <v>371</v>
      </c>
      <c r="M62" s="98">
        <v>64</v>
      </c>
      <c r="N62" s="188">
        <v>60</v>
      </c>
      <c r="P62" s="179" t="s">
        <v>63</v>
      </c>
      <c r="Q62" s="179" t="s">
        <v>376</v>
      </c>
      <c r="R62" s="179" t="s">
        <v>452</v>
      </c>
      <c r="S62" s="179" t="s">
        <v>373</v>
      </c>
      <c r="T62">
        <v>4.4000000000000004E-2</v>
      </c>
      <c r="U62">
        <v>57</v>
      </c>
      <c r="W62" t="s">
        <v>131</v>
      </c>
      <c r="X62">
        <v>26434</v>
      </c>
      <c r="Y62">
        <v>222900</v>
      </c>
      <c r="Z62">
        <v>0.11859129654553612</v>
      </c>
      <c r="AA62">
        <v>60</v>
      </c>
      <c r="AC62" s="116" t="s">
        <v>1139</v>
      </c>
      <c r="AD62" s="188">
        <v>270</v>
      </c>
      <c r="AE62" s="188">
        <v>60</v>
      </c>
      <c r="AJ62" s="179" t="s">
        <v>105</v>
      </c>
      <c r="AK62" s="179" t="s">
        <v>374</v>
      </c>
      <c r="AL62" s="179" t="s">
        <v>452</v>
      </c>
      <c r="AM62" s="179" t="s">
        <v>379</v>
      </c>
      <c r="AN62">
        <v>0.25600000000000001</v>
      </c>
      <c r="AO62">
        <v>60</v>
      </c>
      <c r="AQ62" s="116" t="s">
        <v>114</v>
      </c>
    </row>
    <row r="63" spans="2:43" x14ac:dyDescent="0.2">
      <c r="B63" t="s">
        <v>917</v>
      </c>
      <c r="C63" t="s">
        <v>104</v>
      </c>
      <c r="D63" t="s">
        <v>104</v>
      </c>
      <c r="E63" t="s">
        <v>375</v>
      </c>
      <c r="F63">
        <v>469.5</v>
      </c>
      <c r="G63">
        <v>61</v>
      </c>
      <c r="I63" s="188" t="s">
        <v>77</v>
      </c>
      <c r="J63" s="188" t="s">
        <v>376</v>
      </c>
      <c r="K63" s="188" t="s">
        <v>452</v>
      </c>
      <c r="L63" s="188" t="s">
        <v>373</v>
      </c>
      <c r="M63" s="98">
        <v>64</v>
      </c>
      <c r="N63" s="188">
        <v>61</v>
      </c>
      <c r="P63" s="179" t="s">
        <v>128</v>
      </c>
      <c r="Q63" s="179" t="s">
        <v>376</v>
      </c>
      <c r="R63" s="179" t="s">
        <v>452</v>
      </c>
      <c r="S63" s="179" t="s">
        <v>371</v>
      </c>
      <c r="T63">
        <v>4.2999999999999997E-2</v>
      </c>
      <c r="U63">
        <v>61</v>
      </c>
      <c r="W63" t="s">
        <v>4</v>
      </c>
      <c r="X63">
        <v>16533</v>
      </c>
      <c r="Y63">
        <v>140200</v>
      </c>
      <c r="Z63">
        <v>0.1179243937232525</v>
      </c>
      <c r="AA63">
        <v>61</v>
      </c>
      <c r="AC63" s="116" t="s">
        <v>1004</v>
      </c>
      <c r="AD63" s="188">
        <v>272</v>
      </c>
      <c r="AE63" s="188">
        <v>61</v>
      </c>
      <c r="AJ63" s="179" t="s">
        <v>159</v>
      </c>
      <c r="AK63" s="179" t="s">
        <v>447</v>
      </c>
      <c r="AL63" s="179" t="s">
        <v>447</v>
      </c>
      <c r="AM63" s="179" t="s">
        <v>379</v>
      </c>
      <c r="AN63">
        <v>0.255</v>
      </c>
      <c r="AO63">
        <v>61</v>
      </c>
      <c r="AQ63" s="116" t="s">
        <v>115</v>
      </c>
    </row>
    <row r="64" spans="2:43" x14ac:dyDescent="0.2">
      <c r="B64" t="s">
        <v>638</v>
      </c>
      <c r="C64" t="s">
        <v>2</v>
      </c>
      <c r="D64" t="s">
        <v>2</v>
      </c>
      <c r="E64" t="s">
        <v>446</v>
      </c>
      <c r="F64">
        <v>470</v>
      </c>
      <c r="G64">
        <v>62</v>
      </c>
      <c r="I64" s="188" t="s">
        <v>406</v>
      </c>
      <c r="J64" s="188">
        <v>0</v>
      </c>
      <c r="K64" s="188" t="s">
        <v>447</v>
      </c>
      <c r="L64" s="188" t="s">
        <v>386</v>
      </c>
      <c r="M64" s="98">
        <v>64</v>
      </c>
      <c r="N64" s="188">
        <v>62</v>
      </c>
      <c r="P64" s="179" t="s">
        <v>45</v>
      </c>
      <c r="Q64" s="179" t="s">
        <v>376</v>
      </c>
      <c r="R64" s="179" t="s">
        <v>452</v>
      </c>
      <c r="S64" s="179" t="s">
        <v>373</v>
      </c>
      <c r="T64">
        <v>4.2999999999999997E-2</v>
      </c>
      <c r="U64">
        <v>61</v>
      </c>
      <c r="W64" t="s">
        <v>168</v>
      </c>
      <c r="X64">
        <v>68694</v>
      </c>
      <c r="Y64">
        <v>582600</v>
      </c>
      <c r="Z64">
        <v>0.11790937178166838</v>
      </c>
      <c r="AA64">
        <v>62</v>
      </c>
      <c r="AC64" s="116" t="s">
        <v>972</v>
      </c>
      <c r="AD64" s="188">
        <v>273</v>
      </c>
      <c r="AE64" s="188">
        <v>62</v>
      </c>
      <c r="AJ64" s="179" t="s">
        <v>131</v>
      </c>
      <c r="AK64" s="179" t="s">
        <v>376</v>
      </c>
      <c r="AL64" s="179" t="s">
        <v>452</v>
      </c>
      <c r="AM64" s="179" t="s">
        <v>371</v>
      </c>
      <c r="AN64">
        <v>0.254</v>
      </c>
      <c r="AO64">
        <v>62</v>
      </c>
      <c r="AQ64" s="116" t="s">
        <v>156</v>
      </c>
    </row>
    <row r="65" spans="2:43" x14ac:dyDescent="0.2">
      <c r="B65" t="s">
        <v>743</v>
      </c>
      <c r="C65" t="s">
        <v>168</v>
      </c>
      <c r="D65" t="s">
        <v>395</v>
      </c>
      <c r="E65">
        <v>0</v>
      </c>
      <c r="F65">
        <v>470.4</v>
      </c>
      <c r="G65">
        <v>63</v>
      </c>
      <c r="I65" s="188" t="s">
        <v>62</v>
      </c>
      <c r="J65" s="188" t="s">
        <v>376</v>
      </c>
      <c r="K65" s="188" t="s">
        <v>452</v>
      </c>
      <c r="L65" s="188" t="s">
        <v>373</v>
      </c>
      <c r="M65" s="98">
        <v>64</v>
      </c>
      <c r="N65" s="188">
        <v>63</v>
      </c>
      <c r="P65" s="179" t="s">
        <v>81</v>
      </c>
      <c r="Q65" s="179" t="s">
        <v>447</v>
      </c>
      <c r="R65" s="179" t="s">
        <v>447</v>
      </c>
      <c r="S65" s="179" t="s">
        <v>373</v>
      </c>
      <c r="T65">
        <v>4.2999999999999997E-2</v>
      </c>
      <c r="U65">
        <v>61</v>
      </c>
      <c r="W65" t="s">
        <v>121</v>
      </c>
      <c r="X65">
        <v>33475</v>
      </c>
      <c r="Y65">
        <v>284000</v>
      </c>
      <c r="Z65">
        <v>0.11786971830985915</v>
      </c>
      <c r="AA65">
        <v>63</v>
      </c>
      <c r="AC65" s="116" t="s">
        <v>864</v>
      </c>
      <c r="AD65" s="188">
        <v>274</v>
      </c>
      <c r="AE65" s="188">
        <v>63</v>
      </c>
      <c r="AJ65" s="179" t="s">
        <v>167</v>
      </c>
      <c r="AK65" s="179" t="s">
        <v>375</v>
      </c>
      <c r="AL65" s="179" t="s">
        <v>452</v>
      </c>
      <c r="AM65" s="179" t="s">
        <v>379</v>
      </c>
      <c r="AN65">
        <v>0.254</v>
      </c>
      <c r="AO65">
        <v>62</v>
      </c>
      <c r="AQ65" s="116" t="s">
        <v>70</v>
      </c>
    </row>
    <row r="66" spans="2:43" x14ac:dyDescent="0.2">
      <c r="B66" t="s">
        <v>793</v>
      </c>
      <c r="C66" t="s">
        <v>4</v>
      </c>
      <c r="D66" t="s">
        <v>4</v>
      </c>
      <c r="E66" t="s">
        <v>445</v>
      </c>
      <c r="F66">
        <v>470.4</v>
      </c>
      <c r="G66">
        <v>63</v>
      </c>
      <c r="I66" s="188" t="s">
        <v>78</v>
      </c>
      <c r="J66" s="188" t="s">
        <v>447</v>
      </c>
      <c r="K66" s="188" t="s">
        <v>447</v>
      </c>
      <c r="L66" s="188" t="s">
        <v>373</v>
      </c>
      <c r="M66" s="98">
        <v>64.2</v>
      </c>
      <c r="N66" s="188">
        <v>64</v>
      </c>
      <c r="P66" s="179" t="s">
        <v>112</v>
      </c>
      <c r="Q66" s="179" t="s">
        <v>376</v>
      </c>
      <c r="R66" s="179" t="s">
        <v>452</v>
      </c>
      <c r="S66" s="179" t="s">
        <v>371</v>
      </c>
      <c r="T66">
        <v>4.2000000000000003E-2</v>
      </c>
      <c r="U66">
        <v>64</v>
      </c>
      <c r="W66" t="s">
        <v>55</v>
      </c>
      <c r="X66">
        <v>21553</v>
      </c>
      <c r="Y66">
        <v>183100</v>
      </c>
      <c r="Z66">
        <v>0.11771163298743856</v>
      </c>
      <c r="AA66">
        <v>64</v>
      </c>
      <c r="AC66" s="57" t="s">
        <v>1032</v>
      </c>
      <c r="AD66" s="188">
        <v>274</v>
      </c>
      <c r="AE66" s="188">
        <v>63</v>
      </c>
      <c r="AJ66" s="179" t="s">
        <v>51</v>
      </c>
      <c r="AK66" s="179" t="s">
        <v>447</v>
      </c>
      <c r="AL66" s="179" t="s">
        <v>447</v>
      </c>
      <c r="AM66" s="179" t="s">
        <v>379</v>
      </c>
      <c r="AN66">
        <v>0.253</v>
      </c>
      <c r="AO66">
        <v>64</v>
      </c>
      <c r="AQ66" s="116" t="s">
        <v>136</v>
      </c>
    </row>
    <row r="67" spans="2:43" x14ac:dyDescent="0.2">
      <c r="B67" t="s">
        <v>737</v>
      </c>
      <c r="C67" t="s">
        <v>44</v>
      </c>
      <c r="D67" t="s">
        <v>44</v>
      </c>
      <c r="E67" t="s">
        <v>376</v>
      </c>
      <c r="F67">
        <v>471.2</v>
      </c>
      <c r="G67">
        <v>65</v>
      </c>
      <c r="I67" s="188" t="s">
        <v>377</v>
      </c>
      <c r="J67" s="188" t="s">
        <v>376</v>
      </c>
      <c r="K67" s="188" t="s">
        <v>452</v>
      </c>
      <c r="L67" s="188" t="s">
        <v>373</v>
      </c>
      <c r="M67" s="98">
        <v>64.2</v>
      </c>
      <c r="N67" s="188">
        <v>65</v>
      </c>
      <c r="P67" s="179" t="s">
        <v>4</v>
      </c>
      <c r="Q67" s="179" t="s">
        <v>445</v>
      </c>
      <c r="R67" s="179" t="s">
        <v>426</v>
      </c>
      <c r="S67" s="179" t="s">
        <v>379</v>
      </c>
      <c r="T67">
        <v>4.2000000000000003E-2</v>
      </c>
      <c r="U67">
        <v>64</v>
      </c>
      <c r="W67" t="s">
        <v>10</v>
      </c>
      <c r="X67">
        <v>61738</v>
      </c>
      <c r="Y67">
        <v>525800</v>
      </c>
      <c r="Z67">
        <v>0.11741726892354508</v>
      </c>
      <c r="AA67">
        <v>65</v>
      </c>
      <c r="AC67" s="116" t="s">
        <v>616</v>
      </c>
      <c r="AD67" s="188">
        <v>276</v>
      </c>
      <c r="AE67" s="188">
        <v>65</v>
      </c>
      <c r="AJ67" s="179" t="s">
        <v>392</v>
      </c>
      <c r="AK67" s="179">
        <v>0</v>
      </c>
      <c r="AL67" s="179" t="s">
        <v>426</v>
      </c>
      <c r="AM67" s="179" t="s">
        <v>386</v>
      </c>
      <c r="AN67">
        <v>0.252</v>
      </c>
      <c r="AO67">
        <v>65</v>
      </c>
      <c r="AQ67" s="116" t="s">
        <v>79</v>
      </c>
    </row>
    <row r="68" spans="2:43" x14ac:dyDescent="0.2">
      <c r="B68" t="s">
        <v>959</v>
      </c>
      <c r="C68" t="s">
        <v>59</v>
      </c>
      <c r="D68" t="s">
        <v>59</v>
      </c>
      <c r="E68" t="s">
        <v>376</v>
      </c>
      <c r="F68">
        <v>471.4</v>
      </c>
      <c r="G68">
        <v>66</v>
      </c>
      <c r="I68" s="188" t="s">
        <v>150</v>
      </c>
      <c r="J68" s="188" t="s">
        <v>447</v>
      </c>
      <c r="K68" s="188" t="s">
        <v>447</v>
      </c>
      <c r="L68" s="188" t="s">
        <v>379</v>
      </c>
      <c r="M68" s="98">
        <v>64.2</v>
      </c>
      <c r="N68" s="188">
        <v>66</v>
      </c>
      <c r="P68" s="179" t="s">
        <v>80</v>
      </c>
      <c r="Q68" s="179" t="s">
        <v>376</v>
      </c>
      <c r="R68" s="179" t="s">
        <v>452</v>
      </c>
      <c r="S68" s="179" t="s">
        <v>373</v>
      </c>
      <c r="T68">
        <v>4.2000000000000003E-2</v>
      </c>
      <c r="U68">
        <v>64</v>
      </c>
      <c r="W68" t="s">
        <v>12</v>
      </c>
      <c r="X68">
        <v>34100</v>
      </c>
      <c r="Y68">
        <v>292800</v>
      </c>
      <c r="Z68">
        <v>0.11646174863387979</v>
      </c>
      <c r="AA68">
        <v>66</v>
      </c>
      <c r="AC68" s="116" t="s">
        <v>1075</v>
      </c>
      <c r="AD68" s="188">
        <v>278</v>
      </c>
      <c r="AE68" s="188">
        <v>66</v>
      </c>
      <c r="AJ68" s="179" t="s">
        <v>149</v>
      </c>
      <c r="AK68" s="179" t="s">
        <v>374</v>
      </c>
      <c r="AL68" s="179" t="s">
        <v>452</v>
      </c>
      <c r="AM68" s="179" t="s">
        <v>379</v>
      </c>
      <c r="AN68">
        <v>0.252</v>
      </c>
      <c r="AO68">
        <v>65</v>
      </c>
      <c r="AQ68" s="116" t="s">
        <v>65</v>
      </c>
    </row>
    <row r="69" spans="2:43" x14ac:dyDescent="0.2">
      <c r="B69" t="s">
        <v>820</v>
      </c>
      <c r="C69" t="s">
        <v>86</v>
      </c>
      <c r="D69" t="s">
        <v>400</v>
      </c>
      <c r="E69">
        <v>0</v>
      </c>
      <c r="F69">
        <v>471.9</v>
      </c>
      <c r="G69">
        <v>67</v>
      </c>
      <c r="I69" s="188" t="s">
        <v>151</v>
      </c>
      <c r="J69" s="188" t="s">
        <v>375</v>
      </c>
      <c r="K69" s="188" t="s">
        <v>452</v>
      </c>
      <c r="L69" s="188" t="s">
        <v>379</v>
      </c>
      <c r="M69" s="98">
        <v>64.2</v>
      </c>
      <c r="N69" s="188">
        <v>67</v>
      </c>
      <c r="P69" s="179" t="s">
        <v>76</v>
      </c>
      <c r="Q69" s="179" t="s">
        <v>374</v>
      </c>
      <c r="R69" s="179" t="s">
        <v>452</v>
      </c>
      <c r="S69" s="179" t="s">
        <v>373</v>
      </c>
      <c r="T69">
        <v>4.2000000000000003E-2</v>
      </c>
      <c r="U69">
        <v>64</v>
      </c>
      <c r="W69" t="s">
        <v>7</v>
      </c>
      <c r="X69">
        <v>87856</v>
      </c>
      <c r="Y69">
        <v>754700</v>
      </c>
      <c r="Z69">
        <v>0.11641181926593348</v>
      </c>
      <c r="AA69">
        <v>67</v>
      </c>
      <c r="AC69" s="116" t="s">
        <v>1045</v>
      </c>
      <c r="AD69" s="188">
        <v>280</v>
      </c>
      <c r="AE69" s="188">
        <v>67</v>
      </c>
      <c r="AJ69" s="179" t="s">
        <v>391</v>
      </c>
      <c r="AK69" s="179">
        <v>0</v>
      </c>
      <c r="AL69" s="179" t="s">
        <v>426</v>
      </c>
      <c r="AM69" s="179" t="s">
        <v>386</v>
      </c>
      <c r="AN69">
        <v>0.251</v>
      </c>
      <c r="AO69">
        <v>67</v>
      </c>
      <c r="AQ69" s="116" t="s">
        <v>116</v>
      </c>
    </row>
    <row r="70" spans="2:43" x14ac:dyDescent="0.2">
      <c r="B70" t="s">
        <v>678</v>
      </c>
      <c r="C70" t="s">
        <v>74</v>
      </c>
      <c r="D70" t="s">
        <v>74</v>
      </c>
      <c r="E70" t="s">
        <v>375</v>
      </c>
      <c r="F70">
        <v>472.4</v>
      </c>
      <c r="G70">
        <v>68</v>
      </c>
      <c r="I70" s="188" t="s">
        <v>73</v>
      </c>
      <c r="J70" s="188" t="s">
        <v>375</v>
      </c>
      <c r="K70" s="188" t="s">
        <v>452</v>
      </c>
      <c r="L70" s="188" t="s">
        <v>373</v>
      </c>
      <c r="M70" s="98">
        <v>64.400000000000006</v>
      </c>
      <c r="N70" s="188">
        <v>68</v>
      </c>
      <c r="P70" s="179" t="s">
        <v>383</v>
      </c>
      <c r="Q70" s="179" t="s">
        <v>375</v>
      </c>
      <c r="R70" s="179" t="s">
        <v>452</v>
      </c>
      <c r="S70" s="179" t="s">
        <v>379</v>
      </c>
      <c r="T70">
        <v>4.0999999999999995E-2</v>
      </c>
      <c r="U70">
        <v>68</v>
      </c>
      <c r="W70" t="s">
        <v>145</v>
      </c>
      <c r="X70">
        <v>27013</v>
      </c>
      <c r="Y70">
        <v>232200</v>
      </c>
      <c r="Z70">
        <v>0.11633505598621878</v>
      </c>
      <c r="AA70">
        <v>68</v>
      </c>
      <c r="AC70" s="116" t="s">
        <v>835</v>
      </c>
      <c r="AD70" s="188">
        <v>281</v>
      </c>
      <c r="AE70" s="188">
        <v>68</v>
      </c>
      <c r="AJ70" s="179" t="s">
        <v>114</v>
      </c>
      <c r="AK70" s="179" t="s">
        <v>376</v>
      </c>
      <c r="AL70" s="179" t="s">
        <v>452</v>
      </c>
      <c r="AM70" s="179" t="s">
        <v>371</v>
      </c>
      <c r="AN70">
        <v>0.251</v>
      </c>
      <c r="AO70">
        <v>67</v>
      </c>
      <c r="AQ70" s="116" t="s">
        <v>64</v>
      </c>
    </row>
    <row r="71" spans="2:43" x14ac:dyDescent="0.2">
      <c r="B71" t="s">
        <v>1113</v>
      </c>
      <c r="C71" t="s">
        <v>11</v>
      </c>
      <c r="D71" t="s">
        <v>415</v>
      </c>
      <c r="E71" t="s">
        <v>446</v>
      </c>
      <c r="F71">
        <v>472.4</v>
      </c>
      <c r="G71">
        <v>68</v>
      </c>
      <c r="I71" s="188" t="s">
        <v>400</v>
      </c>
      <c r="J71" s="188">
        <v>0</v>
      </c>
      <c r="K71" s="188" t="s">
        <v>447</v>
      </c>
      <c r="L71" s="188" t="s">
        <v>386</v>
      </c>
      <c r="M71" s="98">
        <v>64.400000000000006</v>
      </c>
      <c r="N71" s="188">
        <v>69</v>
      </c>
      <c r="P71" s="179" t="s">
        <v>385</v>
      </c>
      <c r="Q71" s="179" t="s">
        <v>375</v>
      </c>
      <c r="R71" s="179" t="s">
        <v>452</v>
      </c>
      <c r="S71" s="179" t="s">
        <v>379</v>
      </c>
      <c r="T71">
        <v>4.0999999999999995E-2</v>
      </c>
      <c r="U71">
        <v>68</v>
      </c>
      <c r="W71" t="s">
        <v>156</v>
      </c>
      <c r="X71">
        <v>161224</v>
      </c>
      <c r="Y71">
        <v>1406600</v>
      </c>
      <c r="Z71">
        <v>0.11461965022038959</v>
      </c>
      <c r="AA71">
        <v>69</v>
      </c>
      <c r="AC71" s="116" t="s">
        <v>801</v>
      </c>
      <c r="AD71" s="188">
        <v>283</v>
      </c>
      <c r="AE71" s="188">
        <v>69</v>
      </c>
      <c r="AJ71" s="179" t="s">
        <v>13</v>
      </c>
      <c r="AK71" s="179" t="s">
        <v>446</v>
      </c>
      <c r="AL71" s="179" t="s">
        <v>426</v>
      </c>
      <c r="AM71" s="179" t="s">
        <v>379</v>
      </c>
      <c r="AN71">
        <v>0.25</v>
      </c>
      <c r="AO71">
        <v>69</v>
      </c>
      <c r="AQ71" s="116" t="s">
        <v>80</v>
      </c>
    </row>
    <row r="72" spans="2:43" x14ac:dyDescent="0.2">
      <c r="B72" t="s">
        <v>810</v>
      </c>
      <c r="C72" t="s">
        <v>65</v>
      </c>
      <c r="D72" t="s">
        <v>65</v>
      </c>
      <c r="E72" t="s">
        <v>376</v>
      </c>
      <c r="F72">
        <v>474.3</v>
      </c>
      <c r="G72">
        <v>70</v>
      </c>
      <c r="I72" s="188" t="s">
        <v>397</v>
      </c>
      <c r="J72" s="188" t="s">
        <v>420</v>
      </c>
      <c r="K72" s="188" t="s">
        <v>452</v>
      </c>
      <c r="L72" s="188" t="s">
        <v>386</v>
      </c>
      <c r="M72" s="98">
        <v>64.5</v>
      </c>
      <c r="N72" s="188">
        <v>70</v>
      </c>
      <c r="P72" s="179" t="s">
        <v>106</v>
      </c>
      <c r="Q72" s="179" t="s">
        <v>375</v>
      </c>
      <c r="R72" s="179" t="s">
        <v>452</v>
      </c>
      <c r="S72" s="179" t="s">
        <v>379</v>
      </c>
      <c r="T72">
        <v>4.0999999999999995E-2</v>
      </c>
      <c r="U72">
        <v>68</v>
      </c>
      <c r="W72" t="s">
        <v>128</v>
      </c>
      <c r="X72">
        <v>38998</v>
      </c>
      <c r="Y72">
        <v>341800</v>
      </c>
      <c r="Z72">
        <v>0.11409596255119953</v>
      </c>
      <c r="AA72">
        <v>70</v>
      </c>
      <c r="AC72" s="116" t="s">
        <v>743</v>
      </c>
      <c r="AD72" s="188">
        <v>285</v>
      </c>
      <c r="AE72" s="188">
        <v>70</v>
      </c>
      <c r="AJ72" s="179" t="s">
        <v>402</v>
      </c>
      <c r="AK72" s="179">
        <v>0</v>
      </c>
      <c r="AL72" s="179" t="s">
        <v>426</v>
      </c>
      <c r="AM72" s="179" t="s">
        <v>386</v>
      </c>
      <c r="AN72">
        <v>0.247</v>
      </c>
      <c r="AO72">
        <v>70</v>
      </c>
      <c r="AQ72" s="116" t="s">
        <v>83</v>
      </c>
    </row>
    <row r="73" spans="2:43" x14ac:dyDescent="0.2">
      <c r="B73" t="s">
        <v>972</v>
      </c>
      <c r="C73" t="s">
        <v>76</v>
      </c>
      <c r="D73" t="s">
        <v>76</v>
      </c>
      <c r="E73" t="s">
        <v>374</v>
      </c>
      <c r="F73">
        <v>474.5</v>
      </c>
      <c r="G73">
        <v>71</v>
      </c>
      <c r="I73" s="188" t="s">
        <v>90</v>
      </c>
      <c r="J73" s="188" t="s">
        <v>374</v>
      </c>
      <c r="K73" s="188" t="s">
        <v>452</v>
      </c>
      <c r="L73" s="188" t="s">
        <v>379</v>
      </c>
      <c r="M73" s="98">
        <v>64.5</v>
      </c>
      <c r="N73" s="188">
        <v>71</v>
      </c>
      <c r="P73" s="179" t="s">
        <v>381</v>
      </c>
      <c r="Q73" s="179" t="s">
        <v>446</v>
      </c>
      <c r="R73" s="179" t="s">
        <v>426</v>
      </c>
      <c r="S73" s="179" t="s">
        <v>379</v>
      </c>
      <c r="T73">
        <v>0.04</v>
      </c>
      <c r="U73">
        <v>71</v>
      </c>
      <c r="W73" t="s">
        <v>69</v>
      </c>
      <c r="X73">
        <v>35024</v>
      </c>
      <c r="Y73">
        <v>309500</v>
      </c>
      <c r="Z73">
        <v>0.11316316639741518</v>
      </c>
      <c r="AA73">
        <v>71</v>
      </c>
      <c r="AC73" s="116" t="s">
        <v>889</v>
      </c>
      <c r="AD73" s="188">
        <v>286</v>
      </c>
      <c r="AE73" s="188">
        <v>71</v>
      </c>
      <c r="AJ73" s="179" t="s">
        <v>165</v>
      </c>
      <c r="AK73" s="179" t="s">
        <v>374</v>
      </c>
      <c r="AL73" s="179" t="s">
        <v>452</v>
      </c>
      <c r="AM73" s="179" t="s">
        <v>379</v>
      </c>
      <c r="AN73">
        <v>0.247</v>
      </c>
      <c r="AO73">
        <v>70</v>
      </c>
      <c r="AQ73" s="116" t="s">
        <v>86</v>
      </c>
    </row>
    <row r="74" spans="2:43" x14ac:dyDescent="0.2">
      <c r="B74" t="s">
        <v>630</v>
      </c>
      <c r="C74" t="s">
        <v>19</v>
      </c>
      <c r="D74" t="s">
        <v>417</v>
      </c>
      <c r="E74" t="s">
        <v>446</v>
      </c>
      <c r="F74">
        <v>475.2</v>
      </c>
      <c r="G74">
        <v>72</v>
      </c>
      <c r="I74" s="188" t="s">
        <v>44</v>
      </c>
      <c r="J74" s="188" t="s">
        <v>376</v>
      </c>
      <c r="K74" s="188" t="s">
        <v>452</v>
      </c>
      <c r="L74" s="188" t="s">
        <v>373</v>
      </c>
      <c r="M74" s="98">
        <v>64.599999999999994</v>
      </c>
      <c r="N74" s="188">
        <v>72</v>
      </c>
      <c r="P74" s="179" t="s">
        <v>129</v>
      </c>
      <c r="Q74" s="179" t="s">
        <v>376</v>
      </c>
      <c r="R74" s="179" t="s">
        <v>452</v>
      </c>
      <c r="S74" s="179" t="s">
        <v>371</v>
      </c>
      <c r="T74">
        <v>3.9E-2</v>
      </c>
      <c r="U74">
        <v>72</v>
      </c>
      <c r="W74" t="s">
        <v>157</v>
      </c>
      <c r="X74">
        <v>125360</v>
      </c>
      <c r="Y74">
        <v>1109700</v>
      </c>
      <c r="Z74">
        <v>0.11296746868523025</v>
      </c>
      <c r="AA74">
        <v>72</v>
      </c>
      <c r="AC74" s="116" t="s">
        <v>600</v>
      </c>
      <c r="AD74" s="188">
        <v>291</v>
      </c>
      <c r="AE74" s="188">
        <v>72</v>
      </c>
      <c r="AJ74" s="179" t="s">
        <v>113</v>
      </c>
      <c r="AK74" s="179" t="s">
        <v>376</v>
      </c>
      <c r="AL74" s="179" t="s">
        <v>452</v>
      </c>
      <c r="AM74" s="179" t="s">
        <v>371</v>
      </c>
      <c r="AN74">
        <v>0.24600000000000002</v>
      </c>
      <c r="AO74">
        <v>72</v>
      </c>
      <c r="AQ74" s="116" t="s">
        <v>117</v>
      </c>
    </row>
    <row r="75" spans="2:43" x14ac:dyDescent="0.2">
      <c r="B75" t="s">
        <v>889</v>
      </c>
      <c r="C75" t="s">
        <v>46</v>
      </c>
      <c r="D75" t="s">
        <v>46</v>
      </c>
      <c r="E75" t="s">
        <v>376</v>
      </c>
      <c r="F75">
        <v>475.7</v>
      </c>
      <c r="G75">
        <v>73</v>
      </c>
      <c r="I75" s="188" t="s">
        <v>79</v>
      </c>
      <c r="J75" s="188" t="s">
        <v>376</v>
      </c>
      <c r="K75" s="188" t="s">
        <v>452</v>
      </c>
      <c r="L75" s="188" t="s">
        <v>373</v>
      </c>
      <c r="M75" s="98">
        <v>64.599999999999994</v>
      </c>
      <c r="N75" s="188">
        <v>73</v>
      </c>
      <c r="P75" s="179" t="s">
        <v>144</v>
      </c>
      <c r="Q75" s="179" t="s">
        <v>375</v>
      </c>
      <c r="R75" s="179" t="s">
        <v>452</v>
      </c>
      <c r="S75" s="179" t="s">
        <v>379</v>
      </c>
      <c r="T75">
        <v>3.9E-2</v>
      </c>
      <c r="U75">
        <v>72</v>
      </c>
      <c r="W75" t="s">
        <v>166</v>
      </c>
      <c r="X75">
        <v>21700</v>
      </c>
      <c r="Y75">
        <v>192900</v>
      </c>
      <c r="Z75">
        <v>0.11249351995852773</v>
      </c>
      <c r="AA75">
        <v>73</v>
      </c>
      <c r="AC75" s="116" t="s">
        <v>1111</v>
      </c>
      <c r="AD75" s="188">
        <v>291</v>
      </c>
      <c r="AE75" s="188">
        <v>72</v>
      </c>
      <c r="AJ75" s="179" t="s">
        <v>396</v>
      </c>
      <c r="AK75" s="179">
        <v>0</v>
      </c>
      <c r="AL75" s="179" t="s">
        <v>447</v>
      </c>
      <c r="AM75" s="179" t="s">
        <v>386</v>
      </c>
      <c r="AN75">
        <v>0.245</v>
      </c>
      <c r="AO75">
        <v>73</v>
      </c>
      <c r="AQ75" s="116" t="s">
        <v>16</v>
      </c>
    </row>
    <row r="76" spans="2:43" x14ac:dyDescent="0.2">
      <c r="B76" t="s">
        <v>1075</v>
      </c>
      <c r="C76" t="s">
        <v>81</v>
      </c>
      <c r="D76" t="s">
        <v>81</v>
      </c>
      <c r="E76" t="s">
        <v>447</v>
      </c>
      <c r="F76">
        <v>476.2</v>
      </c>
      <c r="G76">
        <v>74</v>
      </c>
      <c r="I76" s="188" t="s">
        <v>65</v>
      </c>
      <c r="J76" s="188" t="s">
        <v>376</v>
      </c>
      <c r="K76" s="188" t="s">
        <v>452</v>
      </c>
      <c r="L76" s="188" t="s">
        <v>373</v>
      </c>
      <c r="M76" s="98">
        <v>64.599999999999994</v>
      </c>
      <c r="N76" s="188">
        <v>74</v>
      </c>
      <c r="P76" s="179" t="s">
        <v>405</v>
      </c>
      <c r="Q76" s="179" t="s">
        <v>446</v>
      </c>
      <c r="R76" s="179" t="s">
        <v>426</v>
      </c>
      <c r="S76" s="179" t="s">
        <v>379</v>
      </c>
      <c r="T76">
        <v>3.9E-2</v>
      </c>
      <c r="U76">
        <v>72</v>
      </c>
      <c r="W76" t="s">
        <v>11</v>
      </c>
      <c r="X76">
        <v>50944</v>
      </c>
      <c r="Y76">
        <v>455500</v>
      </c>
      <c r="Z76">
        <v>0.11184193194291987</v>
      </c>
      <c r="AA76">
        <v>74</v>
      </c>
      <c r="AC76" s="116" t="s">
        <v>830</v>
      </c>
      <c r="AD76" s="188">
        <v>293</v>
      </c>
      <c r="AE76" s="188">
        <v>74</v>
      </c>
      <c r="AJ76" s="179" t="s">
        <v>117</v>
      </c>
      <c r="AK76" s="179" t="s">
        <v>376</v>
      </c>
      <c r="AL76" s="179" t="s">
        <v>452</v>
      </c>
      <c r="AM76" s="179" t="s">
        <v>371</v>
      </c>
      <c r="AN76">
        <v>0.245</v>
      </c>
      <c r="AO76">
        <v>73</v>
      </c>
      <c r="AQ76" s="116" t="s">
        <v>66</v>
      </c>
    </row>
    <row r="77" spans="2:43" x14ac:dyDescent="0.2">
      <c r="B77" t="s">
        <v>864</v>
      </c>
      <c r="C77" t="s">
        <v>45</v>
      </c>
      <c r="D77" t="s">
        <v>45</v>
      </c>
      <c r="E77" t="s">
        <v>376</v>
      </c>
      <c r="F77">
        <v>477.1</v>
      </c>
      <c r="G77">
        <v>75</v>
      </c>
      <c r="I77" s="188" t="s">
        <v>385</v>
      </c>
      <c r="J77" s="188" t="s">
        <v>375</v>
      </c>
      <c r="K77" s="188" t="s">
        <v>452</v>
      </c>
      <c r="L77" s="188" t="s">
        <v>379</v>
      </c>
      <c r="M77" s="98">
        <v>64.599999999999994</v>
      </c>
      <c r="N77" s="188">
        <v>75</v>
      </c>
      <c r="P77" s="179" t="s">
        <v>163</v>
      </c>
      <c r="Q77" s="179" t="s">
        <v>375</v>
      </c>
      <c r="R77" s="179" t="s">
        <v>452</v>
      </c>
      <c r="S77" s="179" t="s">
        <v>379</v>
      </c>
      <c r="T77">
        <v>3.7999999999999999E-2</v>
      </c>
      <c r="U77">
        <v>75</v>
      </c>
      <c r="W77" t="s">
        <v>134</v>
      </c>
      <c r="X77">
        <v>28315</v>
      </c>
      <c r="Y77">
        <v>253200</v>
      </c>
      <c r="Z77">
        <v>0.11182859399684045</v>
      </c>
      <c r="AA77">
        <v>75</v>
      </c>
      <c r="AC77" s="116" t="s">
        <v>903</v>
      </c>
      <c r="AD77" s="188">
        <v>294</v>
      </c>
      <c r="AE77" s="188">
        <v>75</v>
      </c>
      <c r="AJ77" s="179" t="s">
        <v>6</v>
      </c>
      <c r="AK77" s="179" t="s">
        <v>445</v>
      </c>
      <c r="AL77" s="179" t="s">
        <v>426</v>
      </c>
      <c r="AM77" s="179" t="s">
        <v>379</v>
      </c>
      <c r="AN77">
        <v>0.24399999999999999</v>
      </c>
      <c r="AO77">
        <v>75</v>
      </c>
      <c r="AQ77" s="116" t="s">
        <v>103</v>
      </c>
    </row>
    <row r="78" spans="2:43" x14ac:dyDescent="0.2">
      <c r="B78" t="s">
        <v>878</v>
      </c>
      <c r="C78" t="s">
        <v>71</v>
      </c>
      <c r="D78" t="s">
        <v>71</v>
      </c>
      <c r="E78" t="s">
        <v>375</v>
      </c>
      <c r="F78">
        <v>477.5</v>
      </c>
      <c r="G78">
        <v>76</v>
      </c>
      <c r="I78" s="188" t="s">
        <v>63</v>
      </c>
      <c r="J78" s="188" t="s">
        <v>376</v>
      </c>
      <c r="K78" s="188" t="s">
        <v>452</v>
      </c>
      <c r="L78" s="188" t="s">
        <v>373</v>
      </c>
      <c r="M78" s="98">
        <v>64.599999999999994</v>
      </c>
      <c r="N78" s="188">
        <v>76</v>
      </c>
      <c r="P78" s="179" t="s">
        <v>138</v>
      </c>
      <c r="Q78" s="179" t="s">
        <v>376</v>
      </c>
      <c r="R78" s="179" t="s">
        <v>452</v>
      </c>
      <c r="S78" s="179" t="s">
        <v>371</v>
      </c>
      <c r="T78">
        <v>3.7999999999999999E-2</v>
      </c>
      <c r="U78">
        <v>75</v>
      </c>
      <c r="W78" t="s">
        <v>154</v>
      </c>
      <c r="X78">
        <v>56844</v>
      </c>
      <c r="Y78">
        <v>509900</v>
      </c>
      <c r="Z78">
        <v>0.11148068248676211</v>
      </c>
      <c r="AA78">
        <v>76</v>
      </c>
      <c r="AC78" s="57" t="s">
        <v>884</v>
      </c>
      <c r="AD78" s="188">
        <v>295</v>
      </c>
      <c r="AE78" s="188">
        <v>76</v>
      </c>
      <c r="AJ78" s="179" t="s">
        <v>401</v>
      </c>
      <c r="AK78" s="179">
        <v>0</v>
      </c>
      <c r="AL78" s="179" t="s">
        <v>426</v>
      </c>
      <c r="AM78" s="179" t="s">
        <v>386</v>
      </c>
      <c r="AN78">
        <v>0.24399999999999999</v>
      </c>
      <c r="AO78">
        <v>75</v>
      </c>
      <c r="AQ78" s="116" t="s">
        <v>56</v>
      </c>
    </row>
    <row r="79" spans="2:43" x14ac:dyDescent="0.2">
      <c r="B79" t="s">
        <v>755</v>
      </c>
      <c r="C79" t="s">
        <v>52</v>
      </c>
      <c r="D79" t="s">
        <v>52</v>
      </c>
      <c r="E79" t="s">
        <v>375</v>
      </c>
      <c r="F79">
        <v>482.9</v>
      </c>
      <c r="G79">
        <v>77</v>
      </c>
      <c r="I79" s="188" t="s">
        <v>404</v>
      </c>
      <c r="J79" s="188">
        <v>0</v>
      </c>
      <c r="K79" s="188" t="s">
        <v>447</v>
      </c>
      <c r="L79" s="188" t="s">
        <v>386</v>
      </c>
      <c r="M79" s="98">
        <v>64.7</v>
      </c>
      <c r="N79" s="188">
        <v>77</v>
      </c>
      <c r="P79" s="179" t="s">
        <v>148</v>
      </c>
      <c r="Q79" s="179" t="s">
        <v>375</v>
      </c>
      <c r="R79" s="179" t="s">
        <v>452</v>
      </c>
      <c r="S79" s="179" t="s">
        <v>379</v>
      </c>
      <c r="T79">
        <v>3.7999999999999999E-2</v>
      </c>
      <c r="U79">
        <v>75</v>
      </c>
      <c r="W79" t="s">
        <v>13</v>
      </c>
      <c r="X79">
        <v>37322</v>
      </c>
      <c r="Y79">
        <v>335000</v>
      </c>
      <c r="Z79">
        <v>0.1114089552238806</v>
      </c>
      <c r="AA79">
        <v>77</v>
      </c>
      <c r="AC79" s="57" t="s">
        <v>894</v>
      </c>
      <c r="AD79" s="188">
        <v>298</v>
      </c>
      <c r="AE79" s="188">
        <v>77</v>
      </c>
      <c r="AJ79" s="179" t="s">
        <v>71</v>
      </c>
      <c r="AK79" s="179" t="s">
        <v>375</v>
      </c>
      <c r="AL79" s="179" t="s">
        <v>452</v>
      </c>
      <c r="AM79" s="179" t="s">
        <v>379</v>
      </c>
      <c r="AN79">
        <v>0.24399999999999999</v>
      </c>
      <c r="AO79">
        <v>75</v>
      </c>
      <c r="AQ79" s="116" t="s">
        <v>144</v>
      </c>
    </row>
    <row r="80" spans="2:43" x14ac:dyDescent="0.2">
      <c r="B80" t="s">
        <v>1134</v>
      </c>
      <c r="C80" t="s">
        <v>72</v>
      </c>
      <c r="D80" t="s">
        <v>72</v>
      </c>
      <c r="E80" t="s">
        <v>375</v>
      </c>
      <c r="F80">
        <v>482.9</v>
      </c>
      <c r="G80">
        <v>77</v>
      </c>
      <c r="I80" s="188" t="s">
        <v>61</v>
      </c>
      <c r="J80" s="188" t="s">
        <v>376</v>
      </c>
      <c r="K80" s="188" t="s">
        <v>452</v>
      </c>
      <c r="L80" s="188" t="s">
        <v>373</v>
      </c>
      <c r="M80" s="98">
        <v>64.7</v>
      </c>
      <c r="N80" s="188">
        <v>78</v>
      </c>
      <c r="P80" s="179" t="s">
        <v>380</v>
      </c>
      <c r="Q80" s="179" t="s">
        <v>374</v>
      </c>
      <c r="R80" s="179" t="s">
        <v>452</v>
      </c>
      <c r="S80" s="179" t="s">
        <v>379</v>
      </c>
      <c r="T80">
        <v>3.7000000000000005E-2</v>
      </c>
      <c r="U80">
        <v>78</v>
      </c>
      <c r="W80" t="s">
        <v>111</v>
      </c>
      <c r="X80">
        <v>23523</v>
      </c>
      <c r="Y80">
        <v>212200</v>
      </c>
      <c r="Z80">
        <v>0.11085296889726673</v>
      </c>
      <c r="AA80">
        <v>78</v>
      </c>
      <c r="AC80" s="57" t="s">
        <v>1113</v>
      </c>
      <c r="AD80" s="188">
        <v>299</v>
      </c>
      <c r="AE80" s="188">
        <v>78</v>
      </c>
      <c r="AJ80" s="179" t="s">
        <v>164</v>
      </c>
      <c r="AK80" s="179" t="s">
        <v>374</v>
      </c>
      <c r="AL80" s="179" t="s">
        <v>452</v>
      </c>
      <c r="AM80" s="179" t="s">
        <v>379</v>
      </c>
      <c r="AN80">
        <v>0.24399999999999999</v>
      </c>
      <c r="AO80">
        <v>75</v>
      </c>
      <c r="AQ80" s="116" t="s">
        <v>137</v>
      </c>
    </row>
    <row r="81" spans="2:43" x14ac:dyDescent="0.2">
      <c r="B81" t="s">
        <v>933</v>
      </c>
      <c r="C81" t="s">
        <v>42</v>
      </c>
      <c r="D81" t="s">
        <v>42</v>
      </c>
      <c r="E81" t="s">
        <v>447</v>
      </c>
      <c r="F81">
        <v>488.1</v>
      </c>
      <c r="G81">
        <v>79</v>
      </c>
      <c r="I81" s="188" t="s">
        <v>130</v>
      </c>
      <c r="J81" s="188" t="s">
        <v>376</v>
      </c>
      <c r="K81" s="188" t="s">
        <v>452</v>
      </c>
      <c r="L81" s="188" t="s">
        <v>371</v>
      </c>
      <c r="M81" s="98">
        <v>64.8</v>
      </c>
      <c r="N81" s="188">
        <v>79</v>
      </c>
      <c r="P81" s="179" t="s">
        <v>55</v>
      </c>
      <c r="Q81" s="179" t="s">
        <v>376</v>
      </c>
      <c r="R81" s="179" t="s">
        <v>452</v>
      </c>
      <c r="S81" s="179" t="s">
        <v>373</v>
      </c>
      <c r="T81">
        <v>3.7000000000000005E-2</v>
      </c>
      <c r="U81">
        <v>78</v>
      </c>
      <c r="W81" t="s">
        <v>51</v>
      </c>
      <c r="X81">
        <v>36401</v>
      </c>
      <c r="Y81">
        <v>328600</v>
      </c>
      <c r="Z81">
        <v>0.11077601947656726</v>
      </c>
      <c r="AA81">
        <v>79</v>
      </c>
      <c r="AC81" s="116" t="s">
        <v>659</v>
      </c>
      <c r="AD81" s="188">
        <v>300</v>
      </c>
      <c r="AE81" s="188">
        <v>79</v>
      </c>
      <c r="AJ81" s="179" t="s">
        <v>136</v>
      </c>
      <c r="AK81" s="179" t="s">
        <v>376</v>
      </c>
      <c r="AL81" s="179" t="s">
        <v>452</v>
      </c>
      <c r="AM81" s="179" t="s">
        <v>371</v>
      </c>
      <c r="AN81">
        <v>0.24199999999999999</v>
      </c>
      <c r="AO81">
        <v>79</v>
      </c>
      <c r="AQ81" s="116" t="s">
        <v>41</v>
      </c>
    </row>
    <row r="82" spans="2:43" x14ac:dyDescent="0.2">
      <c r="B82" t="s">
        <v>570</v>
      </c>
      <c r="C82" t="s">
        <v>102</v>
      </c>
      <c r="D82" t="s">
        <v>102</v>
      </c>
      <c r="E82" t="s">
        <v>447</v>
      </c>
      <c r="F82">
        <v>488.5</v>
      </c>
      <c r="G82">
        <v>80</v>
      </c>
      <c r="I82" s="188" t="s">
        <v>46</v>
      </c>
      <c r="J82" s="188" t="s">
        <v>376</v>
      </c>
      <c r="K82" s="188" t="s">
        <v>452</v>
      </c>
      <c r="L82" s="188" t="s">
        <v>373</v>
      </c>
      <c r="M82" s="98">
        <v>64.8</v>
      </c>
      <c r="N82" s="188">
        <v>80</v>
      </c>
      <c r="P82" s="179" t="s">
        <v>98</v>
      </c>
      <c r="Q82" s="179" t="s">
        <v>376</v>
      </c>
      <c r="R82" s="179" t="s">
        <v>452</v>
      </c>
      <c r="S82" s="179" t="s">
        <v>373</v>
      </c>
      <c r="T82">
        <v>3.7000000000000005E-2</v>
      </c>
      <c r="U82">
        <v>78</v>
      </c>
      <c r="W82" t="s">
        <v>127</v>
      </c>
      <c r="X82">
        <v>33346</v>
      </c>
      <c r="Y82">
        <v>302600</v>
      </c>
      <c r="Z82">
        <v>0.11019828155981494</v>
      </c>
      <c r="AA82">
        <v>80</v>
      </c>
      <c r="AC82" s="116" t="s">
        <v>675</v>
      </c>
      <c r="AD82" s="188">
        <v>300</v>
      </c>
      <c r="AE82" s="188">
        <v>79</v>
      </c>
      <c r="AJ82" s="179" t="s">
        <v>411</v>
      </c>
      <c r="AK82" s="179">
        <v>0</v>
      </c>
      <c r="AL82" s="179" t="s">
        <v>426</v>
      </c>
      <c r="AM82" s="179" t="s">
        <v>386</v>
      </c>
      <c r="AN82">
        <v>0.24199999999999999</v>
      </c>
      <c r="AO82">
        <v>79</v>
      </c>
      <c r="AQ82" s="116" t="s">
        <v>145</v>
      </c>
    </row>
    <row r="83" spans="2:43" x14ac:dyDescent="0.2">
      <c r="B83" t="s">
        <v>1107</v>
      </c>
      <c r="C83" t="s">
        <v>158</v>
      </c>
      <c r="D83" t="s">
        <v>414</v>
      </c>
      <c r="E83">
        <v>0</v>
      </c>
      <c r="F83">
        <v>489.1</v>
      </c>
      <c r="G83">
        <v>81</v>
      </c>
      <c r="I83" s="188" t="s">
        <v>53</v>
      </c>
      <c r="J83" s="188" t="s">
        <v>375</v>
      </c>
      <c r="K83" s="188" t="s">
        <v>452</v>
      </c>
      <c r="L83" s="188" t="s">
        <v>379</v>
      </c>
      <c r="M83" s="98">
        <v>64.8</v>
      </c>
      <c r="N83" s="188">
        <v>81</v>
      </c>
      <c r="P83" s="179" t="s">
        <v>102</v>
      </c>
      <c r="Q83" s="179" t="s">
        <v>447</v>
      </c>
      <c r="R83" s="179" t="s">
        <v>447</v>
      </c>
      <c r="S83" s="179" t="s">
        <v>379</v>
      </c>
      <c r="T83">
        <v>3.6000000000000004E-2</v>
      </c>
      <c r="U83">
        <v>81</v>
      </c>
      <c r="W83" t="s">
        <v>75</v>
      </c>
      <c r="X83">
        <v>27882</v>
      </c>
      <c r="Y83">
        <v>253900</v>
      </c>
      <c r="Z83">
        <v>0.1098148877510831</v>
      </c>
      <c r="AA83">
        <v>81</v>
      </c>
      <c r="AC83" s="116" t="s">
        <v>673</v>
      </c>
      <c r="AD83" s="188">
        <v>301</v>
      </c>
      <c r="AE83" s="188">
        <v>81</v>
      </c>
      <c r="AJ83" s="179" t="s">
        <v>417</v>
      </c>
      <c r="AK83" s="179" t="s">
        <v>446</v>
      </c>
      <c r="AL83" s="179" t="s">
        <v>426</v>
      </c>
      <c r="AM83" s="179" t="s">
        <v>379</v>
      </c>
      <c r="AN83">
        <v>0.24100000000000002</v>
      </c>
      <c r="AO83">
        <v>81</v>
      </c>
      <c r="AQ83" s="116" t="s">
        <v>45</v>
      </c>
    </row>
    <row r="84" spans="2:43" x14ac:dyDescent="0.2">
      <c r="B84" t="s">
        <v>801</v>
      </c>
      <c r="C84" t="s">
        <v>156</v>
      </c>
      <c r="D84" t="s">
        <v>398</v>
      </c>
      <c r="E84">
        <v>0</v>
      </c>
      <c r="F84">
        <v>489.2</v>
      </c>
      <c r="G84">
        <v>82</v>
      </c>
      <c r="I84" s="188" t="s">
        <v>102</v>
      </c>
      <c r="J84" s="188" t="s">
        <v>447</v>
      </c>
      <c r="K84" s="188" t="s">
        <v>447</v>
      </c>
      <c r="L84" s="188" t="s">
        <v>379</v>
      </c>
      <c r="M84" s="98">
        <v>64.900000000000006</v>
      </c>
      <c r="N84" s="188">
        <v>82</v>
      </c>
      <c r="P84" s="179" t="s">
        <v>160</v>
      </c>
      <c r="Q84" s="179" t="s">
        <v>374</v>
      </c>
      <c r="R84" s="179" t="s">
        <v>452</v>
      </c>
      <c r="S84" s="179" t="s">
        <v>379</v>
      </c>
      <c r="T84">
        <v>3.6000000000000004E-2</v>
      </c>
      <c r="U84">
        <v>81</v>
      </c>
      <c r="W84" t="s">
        <v>54</v>
      </c>
      <c r="X84">
        <v>28620</v>
      </c>
      <c r="Y84">
        <v>262800</v>
      </c>
      <c r="Z84">
        <v>0.10890410958904109</v>
      </c>
      <c r="AA84">
        <v>82</v>
      </c>
      <c r="AC84" s="116" t="s">
        <v>816</v>
      </c>
      <c r="AD84" s="188">
        <v>307</v>
      </c>
      <c r="AE84" s="188">
        <v>82</v>
      </c>
      <c r="AJ84" s="179" t="s">
        <v>383</v>
      </c>
      <c r="AK84" s="179" t="s">
        <v>375</v>
      </c>
      <c r="AL84" s="179" t="s">
        <v>452</v>
      </c>
      <c r="AM84" s="179" t="s">
        <v>379</v>
      </c>
      <c r="AN84">
        <v>0.24100000000000002</v>
      </c>
      <c r="AO84">
        <v>81</v>
      </c>
      <c r="AQ84" s="116" t="s">
        <v>118</v>
      </c>
    </row>
    <row r="85" spans="2:43" x14ac:dyDescent="0.2">
      <c r="B85" t="s">
        <v>816</v>
      </c>
      <c r="C85" t="s">
        <v>80</v>
      </c>
      <c r="D85" t="s">
        <v>80</v>
      </c>
      <c r="E85" t="s">
        <v>376</v>
      </c>
      <c r="F85">
        <v>490.3</v>
      </c>
      <c r="G85">
        <v>83</v>
      </c>
      <c r="I85" s="188" t="s">
        <v>94</v>
      </c>
      <c r="J85" s="188" t="s">
        <v>376</v>
      </c>
      <c r="K85" s="188" t="s">
        <v>452</v>
      </c>
      <c r="L85" s="188" t="s">
        <v>373</v>
      </c>
      <c r="M85" s="98">
        <v>64.900000000000006</v>
      </c>
      <c r="N85" s="188">
        <v>83</v>
      </c>
      <c r="P85" s="179" t="s">
        <v>147</v>
      </c>
      <c r="Q85" s="179" t="s">
        <v>374</v>
      </c>
      <c r="R85" s="179" t="s">
        <v>452</v>
      </c>
      <c r="S85" s="179" t="s">
        <v>379</v>
      </c>
      <c r="T85">
        <v>3.5000000000000003E-2</v>
      </c>
      <c r="U85">
        <v>83</v>
      </c>
      <c r="W85" t="s">
        <v>40</v>
      </c>
      <c r="X85">
        <v>9920</v>
      </c>
      <c r="Y85">
        <v>91700</v>
      </c>
      <c r="Z85">
        <v>0.10817884405670665</v>
      </c>
      <c r="AA85">
        <v>83</v>
      </c>
      <c r="AC85" s="116" t="s">
        <v>896</v>
      </c>
      <c r="AD85" s="188">
        <v>307</v>
      </c>
      <c r="AE85" s="188">
        <v>82</v>
      </c>
      <c r="AJ85" s="179" t="s">
        <v>62</v>
      </c>
      <c r="AK85" s="179" t="s">
        <v>376</v>
      </c>
      <c r="AL85" s="179" t="s">
        <v>452</v>
      </c>
      <c r="AM85" s="179" t="s">
        <v>373</v>
      </c>
      <c r="AN85">
        <v>0.24100000000000002</v>
      </c>
      <c r="AO85">
        <v>81</v>
      </c>
      <c r="AQ85" s="116" t="s">
        <v>20</v>
      </c>
    </row>
    <row r="86" spans="2:43" x14ac:dyDescent="0.2">
      <c r="B86" t="s">
        <v>1087</v>
      </c>
      <c r="C86" t="s">
        <v>93</v>
      </c>
      <c r="D86" t="s">
        <v>413</v>
      </c>
      <c r="E86">
        <v>0</v>
      </c>
      <c r="F86">
        <v>490.6</v>
      </c>
      <c r="G86">
        <v>84</v>
      </c>
      <c r="I86" s="188" t="s">
        <v>381</v>
      </c>
      <c r="J86" s="188" t="s">
        <v>446</v>
      </c>
      <c r="K86" s="188" t="s">
        <v>426</v>
      </c>
      <c r="L86" s="188" t="s">
        <v>379</v>
      </c>
      <c r="M86" s="98">
        <v>64.900000000000006</v>
      </c>
      <c r="N86" s="188">
        <v>84</v>
      </c>
      <c r="P86" s="179" t="s">
        <v>166</v>
      </c>
      <c r="Q86" s="179" t="s">
        <v>375</v>
      </c>
      <c r="R86" s="179" t="s">
        <v>452</v>
      </c>
      <c r="S86" s="179" t="s">
        <v>379</v>
      </c>
      <c r="T86">
        <v>3.5000000000000003E-2</v>
      </c>
      <c r="U86">
        <v>83</v>
      </c>
      <c r="W86" t="s">
        <v>103</v>
      </c>
      <c r="X86">
        <v>20699</v>
      </c>
      <c r="Y86">
        <v>191800</v>
      </c>
      <c r="Z86">
        <v>0.10791970802919708</v>
      </c>
      <c r="AA86">
        <v>84</v>
      </c>
      <c r="AC86" s="116" t="s">
        <v>719</v>
      </c>
      <c r="AD86" s="188">
        <v>312</v>
      </c>
      <c r="AE86" s="188">
        <v>84</v>
      </c>
      <c r="AJ86" s="179" t="s">
        <v>116</v>
      </c>
      <c r="AK86" s="179" t="s">
        <v>376</v>
      </c>
      <c r="AL86" s="179" t="s">
        <v>452</v>
      </c>
      <c r="AM86" s="179" t="s">
        <v>371</v>
      </c>
      <c r="AN86">
        <v>0.24</v>
      </c>
      <c r="AO86">
        <v>84</v>
      </c>
      <c r="AQ86" s="116" t="s">
        <v>71</v>
      </c>
    </row>
    <row r="87" spans="2:43" x14ac:dyDescent="0.2">
      <c r="B87" t="s">
        <v>923</v>
      </c>
      <c r="C87" t="s">
        <v>146</v>
      </c>
      <c r="D87" t="s">
        <v>146</v>
      </c>
      <c r="E87" t="s">
        <v>374</v>
      </c>
      <c r="F87">
        <v>492.6</v>
      </c>
      <c r="G87">
        <v>85</v>
      </c>
      <c r="I87" s="188" t="s">
        <v>165</v>
      </c>
      <c r="J87" s="188" t="s">
        <v>374</v>
      </c>
      <c r="K87" s="188" t="s">
        <v>452</v>
      </c>
      <c r="L87" s="188" t="s">
        <v>379</v>
      </c>
      <c r="M87" s="98">
        <v>64.900000000000006</v>
      </c>
      <c r="N87" s="188">
        <v>85</v>
      </c>
      <c r="P87" s="179" t="s">
        <v>143</v>
      </c>
      <c r="Q87" s="179" t="s">
        <v>374</v>
      </c>
      <c r="R87" s="179" t="s">
        <v>452</v>
      </c>
      <c r="S87" s="179" t="s">
        <v>379</v>
      </c>
      <c r="T87">
        <v>3.4000000000000002E-2</v>
      </c>
      <c r="U87">
        <v>85</v>
      </c>
      <c r="W87" t="s">
        <v>6</v>
      </c>
      <c r="X87">
        <v>57415</v>
      </c>
      <c r="Y87">
        <v>532200</v>
      </c>
      <c r="Z87">
        <v>0.10788237504697482</v>
      </c>
      <c r="AA87">
        <v>85</v>
      </c>
      <c r="AC87" s="116" t="s">
        <v>1107</v>
      </c>
      <c r="AD87" s="188">
        <v>313</v>
      </c>
      <c r="AE87" s="188">
        <v>85</v>
      </c>
      <c r="AJ87" s="179" t="s">
        <v>59</v>
      </c>
      <c r="AK87" s="179" t="s">
        <v>376</v>
      </c>
      <c r="AL87" s="179" t="s">
        <v>452</v>
      </c>
      <c r="AM87" s="179" t="s">
        <v>373</v>
      </c>
      <c r="AN87">
        <v>0.24</v>
      </c>
      <c r="AO87">
        <v>84</v>
      </c>
      <c r="AQ87" s="116" t="s">
        <v>14</v>
      </c>
    </row>
    <row r="88" spans="2:43" x14ac:dyDescent="0.2">
      <c r="B88" t="s">
        <v>568</v>
      </c>
      <c r="C88" t="s">
        <v>159</v>
      </c>
      <c r="D88" t="s">
        <v>159</v>
      </c>
      <c r="E88" t="s">
        <v>447</v>
      </c>
      <c r="F88">
        <v>492.8</v>
      </c>
      <c r="G88">
        <v>86</v>
      </c>
      <c r="I88" s="188" t="s">
        <v>47</v>
      </c>
      <c r="J88" s="188" t="s">
        <v>376</v>
      </c>
      <c r="K88" s="188" t="s">
        <v>452</v>
      </c>
      <c r="L88" s="188" t="s">
        <v>373</v>
      </c>
      <c r="M88" s="98">
        <v>65</v>
      </c>
      <c r="N88" s="188">
        <v>86</v>
      </c>
      <c r="P88" s="179" t="s">
        <v>133</v>
      </c>
      <c r="Q88" s="179" t="s">
        <v>376</v>
      </c>
      <c r="R88" s="179" t="s">
        <v>452</v>
      </c>
      <c r="S88" s="179" t="s">
        <v>371</v>
      </c>
      <c r="T88">
        <v>3.4000000000000002E-2</v>
      </c>
      <c r="U88">
        <v>85</v>
      </c>
      <c r="W88" t="s">
        <v>60</v>
      </c>
      <c r="X88">
        <v>30276</v>
      </c>
      <c r="Y88">
        <v>281000</v>
      </c>
      <c r="Z88">
        <v>0.10774377224199289</v>
      </c>
      <c r="AA88">
        <v>86</v>
      </c>
      <c r="AC88" s="116" t="s">
        <v>923</v>
      </c>
      <c r="AD88" s="188">
        <v>316</v>
      </c>
      <c r="AE88" s="188">
        <v>86</v>
      </c>
      <c r="AJ88" s="179" t="s">
        <v>160</v>
      </c>
      <c r="AK88" s="179" t="s">
        <v>374</v>
      </c>
      <c r="AL88" s="179" t="s">
        <v>452</v>
      </c>
      <c r="AM88" s="179" t="s">
        <v>379</v>
      </c>
      <c r="AN88">
        <v>0.23800000000000002</v>
      </c>
      <c r="AO88">
        <v>86</v>
      </c>
      <c r="AQ88" s="116" t="s">
        <v>9</v>
      </c>
    </row>
    <row r="89" spans="2:43" x14ac:dyDescent="0.2">
      <c r="B89" t="s">
        <v>1024</v>
      </c>
      <c r="C89" t="s">
        <v>60</v>
      </c>
      <c r="D89" t="s">
        <v>60</v>
      </c>
      <c r="E89" t="s">
        <v>376</v>
      </c>
      <c r="F89">
        <v>492.9</v>
      </c>
      <c r="G89">
        <v>87</v>
      </c>
      <c r="I89" s="188" t="s">
        <v>81</v>
      </c>
      <c r="J89" s="188" t="s">
        <v>447</v>
      </c>
      <c r="K89" s="188" t="s">
        <v>447</v>
      </c>
      <c r="L89" s="188" t="s">
        <v>373</v>
      </c>
      <c r="M89" s="98">
        <v>65</v>
      </c>
      <c r="N89" s="188">
        <v>87</v>
      </c>
      <c r="P89" s="179" t="s">
        <v>404</v>
      </c>
      <c r="Q89" s="179">
        <v>0</v>
      </c>
      <c r="R89" s="179" t="s">
        <v>447</v>
      </c>
      <c r="S89" s="179" t="s">
        <v>386</v>
      </c>
      <c r="T89">
        <v>3.4000000000000002E-2</v>
      </c>
      <c r="U89">
        <v>85</v>
      </c>
      <c r="W89" t="s">
        <v>101</v>
      </c>
      <c r="X89">
        <v>60011</v>
      </c>
      <c r="Y89">
        <v>557600</v>
      </c>
      <c r="Z89">
        <v>0.10762374461979914</v>
      </c>
      <c r="AA89">
        <v>87</v>
      </c>
      <c r="AC89" s="116" t="s">
        <v>1019</v>
      </c>
      <c r="AD89" s="188">
        <v>316</v>
      </c>
      <c r="AE89" s="188">
        <v>86</v>
      </c>
      <c r="AJ89" s="179" t="s">
        <v>380</v>
      </c>
      <c r="AK89" s="179" t="s">
        <v>374</v>
      </c>
      <c r="AL89" s="179" t="s">
        <v>452</v>
      </c>
      <c r="AM89" s="179" t="s">
        <v>379</v>
      </c>
      <c r="AN89">
        <v>0.23800000000000002</v>
      </c>
      <c r="AO89">
        <v>86</v>
      </c>
      <c r="AQ89" s="116" t="s">
        <v>46</v>
      </c>
    </row>
    <row r="90" spans="2:43" x14ac:dyDescent="0.2">
      <c r="B90" t="s">
        <v>1070</v>
      </c>
      <c r="C90" t="s">
        <v>62</v>
      </c>
      <c r="D90" t="s">
        <v>62</v>
      </c>
      <c r="E90" t="s">
        <v>376</v>
      </c>
      <c r="F90">
        <v>493.2</v>
      </c>
      <c r="G90">
        <v>88</v>
      </c>
      <c r="I90" s="188" t="s">
        <v>417</v>
      </c>
      <c r="J90" s="188" t="s">
        <v>446</v>
      </c>
      <c r="K90" s="188" t="s">
        <v>426</v>
      </c>
      <c r="L90" s="188" t="s">
        <v>379</v>
      </c>
      <c r="M90" s="98">
        <v>65.099999999999994</v>
      </c>
      <c r="N90" s="188">
        <v>88</v>
      </c>
      <c r="P90" s="179" t="s">
        <v>146</v>
      </c>
      <c r="Q90" s="179" t="s">
        <v>374</v>
      </c>
      <c r="R90" s="179" t="s">
        <v>452</v>
      </c>
      <c r="S90" s="179" t="s">
        <v>379</v>
      </c>
      <c r="T90">
        <v>3.4000000000000002E-2</v>
      </c>
      <c r="U90">
        <v>85</v>
      </c>
      <c r="W90" t="s">
        <v>20</v>
      </c>
      <c r="X90">
        <v>91226</v>
      </c>
      <c r="Y90">
        <v>850800</v>
      </c>
      <c r="Z90">
        <v>0.10722378937470615</v>
      </c>
      <c r="AA90">
        <v>88</v>
      </c>
      <c r="AC90" s="116" t="s">
        <v>1084</v>
      </c>
      <c r="AD90" s="188">
        <v>316</v>
      </c>
      <c r="AE90" s="188">
        <v>86</v>
      </c>
      <c r="AJ90" s="179" t="s">
        <v>109</v>
      </c>
      <c r="AK90" s="179" t="s">
        <v>376</v>
      </c>
      <c r="AL90" s="179" t="s">
        <v>452</v>
      </c>
      <c r="AM90" s="179" t="s">
        <v>371</v>
      </c>
      <c r="AN90">
        <v>0.23800000000000002</v>
      </c>
      <c r="AO90">
        <v>86</v>
      </c>
      <c r="AQ90" s="116" t="s">
        <v>15</v>
      </c>
    </row>
    <row r="91" spans="2:43" x14ac:dyDescent="0.2">
      <c r="B91" t="s">
        <v>884</v>
      </c>
      <c r="C91" t="s">
        <v>14</v>
      </c>
      <c r="D91" t="s">
        <v>14</v>
      </c>
      <c r="E91" t="s">
        <v>446</v>
      </c>
      <c r="F91">
        <v>496.3</v>
      </c>
      <c r="G91">
        <v>89</v>
      </c>
      <c r="I91" s="188" t="s">
        <v>104</v>
      </c>
      <c r="J91" s="188" t="s">
        <v>375</v>
      </c>
      <c r="K91" s="188" t="s">
        <v>452</v>
      </c>
      <c r="L91" s="188" t="s">
        <v>379</v>
      </c>
      <c r="M91" s="98">
        <v>65.099999999999994</v>
      </c>
      <c r="N91" s="188">
        <v>89</v>
      </c>
      <c r="P91" s="179" t="s">
        <v>390</v>
      </c>
      <c r="Q91" s="179">
        <v>0</v>
      </c>
      <c r="R91" s="179" t="s">
        <v>447</v>
      </c>
      <c r="S91" s="179" t="s">
        <v>386</v>
      </c>
      <c r="T91">
        <v>3.3000000000000002E-2</v>
      </c>
      <c r="U91">
        <v>89</v>
      </c>
      <c r="W91" t="s">
        <v>96</v>
      </c>
      <c r="X91">
        <v>32651</v>
      </c>
      <c r="Y91">
        <v>306500</v>
      </c>
      <c r="Z91">
        <v>0.10652854812398042</v>
      </c>
      <c r="AA91">
        <v>89</v>
      </c>
      <c r="AC91" s="116" t="s">
        <v>1024</v>
      </c>
      <c r="AD91" s="188">
        <v>320</v>
      </c>
      <c r="AE91" s="188">
        <v>89</v>
      </c>
      <c r="AJ91" s="179" t="s">
        <v>111</v>
      </c>
      <c r="AK91" s="179" t="s">
        <v>376</v>
      </c>
      <c r="AL91" s="179" t="s">
        <v>452</v>
      </c>
      <c r="AM91" s="179" t="s">
        <v>371</v>
      </c>
      <c r="AN91">
        <v>0.23800000000000002</v>
      </c>
      <c r="AO91">
        <v>86</v>
      </c>
      <c r="AQ91" s="116" t="s">
        <v>87</v>
      </c>
    </row>
    <row r="92" spans="2:43" x14ac:dyDescent="0.2">
      <c r="B92" t="s">
        <v>1038</v>
      </c>
      <c r="C92" t="s">
        <v>140</v>
      </c>
      <c r="D92" t="s">
        <v>140</v>
      </c>
      <c r="E92" t="s">
        <v>376</v>
      </c>
      <c r="F92">
        <v>497</v>
      </c>
      <c r="G92">
        <v>90</v>
      </c>
      <c r="I92" s="188" t="s">
        <v>52</v>
      </c>
      <c r="J92" s="188" t="s">
        <v>375</v>
      </c>
      <c r="K92" s="188" t="s">
        <v>452</v>
      </c>
      <c r="L92" s="188" t="s">
        <v>379</v>
      </c>
      <c r="M92" s="98">
        <v>65.2</v>
      </c>
      <c r="N92" s="188">
        <v>90</v>
      </c>
      <c r="P92" s="179" t="s">
        <v>401</v>
      </c>
      <c r="Q92" s="179">
        <v>0</v>
      </c>
      <c r="R92" s="179" t="s">
        <v>426</v>
      </c>
      <c r="S92" s="179" t="s">
        <v>386</v>
      </c>
      <c r="T92">
        <v>3.3000000000000002E-2</v>
      </c>
      <c r="U92">
        <v>89</v>
      </c>
      <c r="W92" t="s">
        <v>43</v>
      </c>
      <c r="X92">
        <v>20408</v>
      </c>
      <c r="Y92">
        <v>191900</v>
      </c>
      <c r="Z92">
        <v>0.1063470557582074</v>
      </c>
      <c r="AA92">
        <v>90</v>
      </c>
      <c r="AC92" s="57" t="s">
        <v>638</v>
      </c>
      <c r="AD92" s="188">
        <v>321</v>
      </c>
      <c r="AE92" s="188">
        <v>90</v>
      </c>
      <c r="AJ92" s="179" t="s">
        <v>52</v>
      </c>
      <c r="AK92" s="179" t="s">
        <v>375</v>
      </c>
      <c r="AL92" s="179" t="s">
        <v>452</v>
      </c>
      <c r="AM92" s="179" t="s">
        <v>379</v>
      </c>
      <c r="AN92">
        <v>0.23800000000000002</v>
      </c>
      <c r="AO92">
        <v>86</v>
      </c>
      <c r="AQ92" s="116" t="s">
        <v>1</v>
      </c>
    </row>
    <row r="93" spans="2:43" x14ac:dyDescent="0.2">
      <c r="B93" t="s">
        <v>827</v>
      </c>
      <c r="C93" t="s">
        <v>66</v>
      </c>
      <c r="D93" t="s">
        <v>66</v>
      </c>
      <c r="E93" t="s">
        <v>376</v>
      </c>
      <c r="F93">
        <v>498.1</v>
      </c>
      <c r="G93">
        <v>91</v>
      </c>
      <c r="I93" s="188" t="s">
        <v>43</v>
      </c>
      <c r="J93" s="188" t="s">
        <v>374</v>
      </c>
      <c r="K93" s="188" t="s">
        <v>452</v>
      </c>
      <c r="L93" s="188" t="s">
        <v>379</v>
      </c>
      <c r="M93" s="98">
        <v>65.2</v>
      </c>
      <c r="N93" s="188">
        <v>91</v>
      </c>
      <c r="P93" s="179" t="s">
        <v>402</v>
      </c>
      <c r="Q93" s="179">
        <v>0</v>
      </c>
      <c r="R93" s="179" t="s">
        <v>426</v>
      </c>
      <c r="S93" s="179" t="s">
        <v>386</v>
      </c>
      <c r="T93">
        <v>3.3000000000000002E-2</v>
      </c>
      <c r="U93">
        <v>89</v>
      </c>
      <c r="W93" t="s">
        <v>46</v>
      </c>
      <c r="X93">
        <v>20915</v>
      </c>
      <c r="Y93">
        <v>197300</v>
      </c>
      <c r="Z93">
        <v>0.10600608210846427</v>
      </c>
      <c r="AA93">
        <v>91</v>
      </c>
      <c r="AC93" s="116" t="s">
        <v>812</v>
      </c>
      <c r="AD93" s="188">
        <v>326</v>
      </c>
      <c r="AE93" s="188">
        <v>91</v>
      </c>
      <c r="AJ93" s="179" t="s">
        <v>409</v>
      </c>
      <c r="AK93" s="179">
        <v>0</v>
      </c>
      <c r="AL93" s="179" t="s">
        <v>426</v>
      </c>
      <c r="AM93" s="179" t="s">
        <v>386</v>
      </c>
      <c r="AN93">
        <v>0.23600000000000002</v>
      </c>
      <c r="AO93">
        <v>91</v>
      </c>
      <c r="AQ93" s="116" t="s">
        <v>84</v>
      </c>
    </row>
    <row r="94" spans="2:43" x14ac:dyDescent="0.2">
      <c r="B94" t="s">
        <v>724</v>
      </c>
      <c r="C94" t="s">
        <v>107</v>
      </c>
      <c r="D94" t="s">
        <v>394</v>
      </c>
      <c r="E94">
        <v>0</v>
      </c>
      <c r="F94">
        <v>498.7</v>
      </c>
      <c r="G94">
        <v>92</v>
      </c>
      <c r="I94" s="188" t="s">
        <v>82</v>
      </c>
      <c r="J94" s="188" t="s">
        <v>375</v>
      </c>
      <c r="K94" s="188" t="s">
        <v>452</v>
      </c>
      <c r="L94" s="188" t="s">
        <v>379</v>
      </c>
      <c r="M94" s="98">
        <v>65.3</v>
      </c>
      <c r="N94" s="188">
        <v>92</v>
      </c>
      <c r="P94" s="179" t="s">
        <v>53</v>
      </c>
      <c r="Q94" s="179" t="s">
        <v>375</v>
      </c>
      <c r="R94" s="179" t="s">
        <v>452</v>
      </c>
      <c r="S94" s="179" t="s">
        <v>379</v>
      </c>
      <c r="T94">
        <v>3.3000000000000002E-2</v>
      </c>
      <c r="U94">
        <v>89</v>
      </c>
      <c r="W94" t="s">
        <v>3</v>
      </c>
      <c r="X94">
        <v>52542</v>
      </c>
      <c r="Y94">
        <v>496600</v>
      </c>
      <c r="Z94">
        <v>0.10580346355215466</v>
      </c>
      <c r="AA94">
        <v>92</v>
      </c>
      <c r="AC94" s="116" t="s">
        <v>602</v>
      </c>
      <c r="AD94" s="188">
        <v>328</v>
      </c>
      <c r="AE94" s="188">
        <v>92</v>
      </c>
      <c r="AJ94" s="179" t="s">
        <v>90</v>
      </c>
      <c r="AK94" s="179" t="s">
        <v>374</v>
      </c>
      <c r="AL94" s="179" t="s">
        <v>452</v>
      </c>
      <c r="AM94" s="179" t="s">
        <v>379</v>
      </c>
      <c r="AN94">
        <v>0.23499999999999999</v>
      </c>
      <c r="AO94">
        <v>92</v>
      </c>
      <c r="AQ94" s="116" t="s">
        <v>88</v>
      </c>
    </row>
    <row r="95" spans="2:43" x14ac:dyDescent="0.2">
      <c r="B95" t="s">
        <v>835</v>
      </c>
      <c r="C95" t="s">
        <v>56</v>
      </c>
      <c r="D95" t="s">
        <v>56</v>
      </c>
      <c r="E95" t="s">
        <v>376</v>
      </c>
      <c r="F95">
        <v>498.8</v>
      </c>
      <c r="G95">
        <v>93</v>
      </c>
      <c r="I95" s="188" t="s">
        <v>160</v>
      </c>
      <c r="J95" s="188" t="s">
        <v>374</v>
      </c>
      <c r="K95" s="188" t="s">
        <v>452</v>
      </c>
      <c r="L95" s="188" t="s">
        <v>379</v>
      </c>
      <c r="M95" s="98">
        <v>65.400000000000006</v>
      </c>
      <c r="N95" s="188">
        <v>93</v>
      </c>
      <c r="P95" s="179" t="s">
        <v>51</v>
      </c>
      <c r="Q95" s="179" t="s">
        <v>447</v>
      </c>
      <c r="R95" s="179" t="s">
        <v>447</v>
      </c>
      <c r="S95" s="179" t="s">
        <v>379</v>
      </c>
      <c r="T95">
        <v>3.2000000000000001E-2</v>
      </c>
      <c r="U95">
        <v>93</v>
      </c>
      <c r="W95" t="s">
        <v>0</v>
      </c>
      <c r="X95">
        <v>53609</v>
      </c>
      <c r="Y95">
        <v>508500</v>
      </c>
      <c r="Z95">
        <v>0.10542576204523108</v>
      </c>
      <c r="AA95">
        <v>93</v>
      </c>
      <c r="AC95" s="116" t="s">
        <v>1068</v>
      </c>
      <c r="AD95" s="188">
        <v>328</v>
      </c>
      <c r="AE95" s="188">
        <v>92</v>
      </c>
      <c r="AJ95" s="179" t="s">
        <v>416</v>
      </c>
      <c r="AK95" s="179">
        <v>0</v>
      </c>
      <c r="AL95" s="179" t="s">
        <v>447</v>
      </c>
      <c r="AM95" s="179" t="s">
        <v>386</v>
      </c>
      <c r="AN95">
        <v>0.23499999999999999</v>
      </c>
      <c r="AO95">
        <v>92</v>
      </c>
      <c r="AQ95" s="116" t="s">
        <v>57</v>
      </c>
    </row>
    <row r="96" spans="2:43" x14ac:dyDescent="0.2">
      <c r="B96" t="s">
        <v>574</v>
      </c>
      <c r="C96" t="s">
        <v>94</v>
      </c>
      <c r="D96" t="s">
        <v>94</v>
      </c>
      <c r="E96" t="s">
        <v>376</v>
      </c>
      <c r="F96">
        <v>499.9</v>
      </c>
      <c r="G96">
        <v>94</v>
      </c>
      <c r="I96" s="188" t="s">
        <v>407</v>
      </c>
      <c r="J96" s="188">
        <v>0</v>
      </c>
      <c r="K96" s="188" t="s">
        <v>426</v>
      </c>
      <c r="L96" s="188" t="s">
        <v>386</v>
      </c>
      <c r="M96" s="98">
        <v>65.5</v>
      </c>
      <c r="N96" s="188">
        <v>94</v>
      </c>
      <c r="P96" s="179" t="s">
        <v>406</v>
      </c>
      <c r="Q96" s="179">
        <v>0</v>
      </c>
      <c r="R96" s="179" t="s">
        <v>447</v>
      </c>
      <c r="S96" s="179" t="s">
        <v>386</v>
      </c>
      <c r="T96">
        <v>3.2000000000000001E-2</v>
      </c>
      <c r="U96">
        <v>93</v>
      </c>
      <c r="W96" t="s">
        <v>158</v>
      </c>
      <c r="X96">
        <v>82266</v>
      </c>
      <c r="Y96">
        <v>781500</v>
      </c>
      <c r="Z96">
        <v>0.10526679462571976</v>
      </c>
      <c r="AA96">
        <v>94</v>
      </c>
      <c r="AC96" s="116" t="s">
        <v>1134</v>
      </c>
      <c r="AD96" s="188">
        <v>331</v>
      </c>
      <c r="AE96" s="188">
        <v>94</v>
      </c>
      <c r="AJ96" s="179" t="s">
        <v>385</v>
      </c>
      <c r="AK96" s="179" t="s">
        <v>375</v>
      </c>
      <c r="AL96" s="179" t="s">
        <v>452</v>
      </c>
      <c r="AM96" s="179" t="s">
        <v>379</v>
      </c>
      <c r="AN96">
        <v>0.23399999999999999</v>
      </c>
      <c r="AO96">
        <v>94</v>
      </c>
      <c r="AQ96" s="116" t="s">
        <v>5</v>
      </c>
    </row>
    <row r="97" spans="2:43" x14ac:dyDescent="0.2">
      <c r="B97" t="s">
        <v>921</v>
      </c>
      <c r="C97" t="s">
        <v>164</v>
      </c>
      <c r="D97" t="s">
        <v>164</v>
      </c>
      <c r="E97" t="s">
        <v>374</v>
      </c>
      <c r="F97">
        <v>500.4</v>
      </c>
      <c r="G97">
        <v>95</v>
      </c>
      <c r="I97" s="188" t="s">
        <v>388</v>
      </c>
      <c r="J97" s="188">
        <v>0</v>
      </c>
      <c r="K97" s="188" t="s">
        <v>426</v>
      </c>
      <c r="L97" s="188" t="s">
        <v>386</v>
      </c>
      <c r="M97" s="98">
        <v>65.7</v>
      </c>
      <c r="N97" s="188">
        <v>95</v>
      </c>
      <c r="P97" s="179" t="s">
        <v>149</v>
      </c>
      <c r="Q97" s="179" t="s">
        <v>374</v>
      </c>
      <c r="R97" s="179" t="s">
        <v>452</v>
      </c>
      <c r="S97" s="179" t="s">
        <v>379</v>
      </c>
      <c r="T97">
        <v>3.2000000000000001E-2</v>
      </c>
      <c r="U97">
        <v>93</v>
      </c>
      <c r="W97" t="s">
        <v>16</v>
      </c>
      <c r="X97">
        <v>72894</v>
      </c>
      <c r="Y97">
        <v>698000</v>
      </c>
      <c r="Z97">
        <v>0.104432664756447</v>
      </c>
      <c r="AA97">
        <v>95</v>
      </c>
      <c r="AC97" s="116" t="s">
        <v>663</v>
      </c>
      <c r="AD97" s="188">
        <v>333</v>
      </c>
      <c r="AE97" s="188">
        <v>95</v>
      </c>
      <c r="AJ97" s="179" t="s">
        <v>127</v>
      </c>
      <c r="AK97" s="179" t="s">
        <v>376</v>
      </c>
      <c r="AL97" s="179" t="s">
        <v>452</v>
      </c>
      <c r="AM97" s="179" t="s">
        <v>371</v>
      </c>
      <c r="AN97">
        <v>0.23300000000000001</v>
      </c>
      <c r="AO97">
        <v>95</v>
      </c>
      <c r="AQ97" s="116" t="s">
        <v>104</v>
      </c>
    </row>
    <row r="98" spans="2:43" x14ac:dyDescent="0.2">
      <c r="B98" t="s">
        <v>887</v>
      </c>
      <c r="C98" t="s">
        <v>9</v>
      </c>
      <c r="D98" t="s">
        <v>9</v>
      </c>
      <c r="E98" t="s">
        <v>446</v>
      </c>
      <c r="F98">
        <v>501.8</v>
      </c>
      <c r="G98">
        <v>96</v>
      </c>
      <c r="I98" s="188" t="s">
        <v>103</v>
      </c>
      <c r="J98" s="188" t="s">
        <v>375</v>
      </c>
      <c r="K98" s="188" t="s">
        <v>452</v>
      </c>
      <c r="L98" s="188" t="s">
        <v>379</v>
      </c>
      <c r="M98" s="98">
        <v>65.7</v>
      </c>
      <c r="N98" s="188">
        <v>96</v>
      </c>
      <c r="P98" s="179" t="s">
        <v>416</v>
      </c>
      <c r="Q98" s="179">
        <v>0</v>
      </c>
      <c r="R98" s="179" t="s">
        <v>447</v>
      </c>
      <c r="S98" s="179" t="s">
        <v>386</v>
      </c>
      <c r="T98">
        <v>3.2000000000000001E-2</v>
      </c>
      <c r="U98">
        <v>93</v>
      </c>
      <c r="W98" t="s">
        <v>79</v>
      </c>
      <c r="X98">
        <v>41749</v>
      </c>
      <c r="Y98">
        <v>403900</v>
      </c>
      <c r="Z98">
        <v>0.10336469423124536</v>
      </c>
      <c r="AA98">
        <v>96</v>
      </c>
      <c r="AC98" s="116" t="s">
        <v>755</v>
      </c>
      <c r="AD98" s="188">
        <v>336</v>
      </c>
      <c r="AE98" s="188">
        <v>96</v>
      </c>
      <c r="AJ98" s="179" t="s">
        <v>61</v>
      </c>
      <c r="AK98" s="179" t="s">
        <v>376</v>
      </c>
      <c r="AL98" s="179" t="s">
        <v>452</v>
      </c>
      <c r="AM98" s="179" t="s">
        <v>373</v>
      </c>
      <c r="AN98">
        <v>0.23300000000000001</v>
      </c>
      <c r="AO98">
        <v>95</v>
      </c>
      <c r="AQ98" s="116" t="s">
        <v>163</v>
      </c>
    </row>
    <row r="99" spans="2:43" x14ac:dyDescent="0.2">
      <c r="B99" t="s">
        <v>602</v>
      </c>
      <c r="C99" t="s">
        <v>161</v>
      </c>
      <c r="D99" t="s">
        <v>380</v>
      </c>
      <c r="E99" t="s">
        <v>374</v>
      </c>
      <c r="F99">
        <v>503.6</v>
      </c>
      <c r="G99">
        <v>97</v>
      </c>
      <c r="I99" s="188" t="s">
        <v>41</v>
      </c>
      <c r="J99" s="188" t="s">
        <v>374</v>
      </c>
      <c r="K99" s="188" t="s">
        <v>452</v>
      </c>
      <c r="L99" s="188" t="s">
        <v>379</v>
      </c>
      <c r="M99" s="98">
        <v>65.7</v>
      </c>
      <c r="N99" s="188">
        <v>97</v>
      </c>
      <c r="P99" s="179" t="s">
        <v>13</v>
      </c>
      <c r="Q99" s="179" t="s">
        <v>446</v>
      </c>
      <c r="R99" s="179" t="s">
        <v>426</v>
      </c>
      <c r="S99" s="179" t="s">
        <v>379</v>
      </c>
      <c r="T99">
        <v>3.1E-2</v>
      </c>
      <c r="U99">
        <v>97</v>
      </c>
      <c r="W99" t="s">
        <v>87</v>
      </c>
      <c r="X99">
        <v>70791</v>
      </c>
      <c r="Y99">
        <v>685000</v>
      </c>
      <c r="Z99">
        <v>0.10334452554744526</v>
      </c>
      <c r="AA99">
        <v>97</v>
      </c>
      <c r="AC99" s="116" t="s">
        <v>981</v>
      </c>
      <c r="AD99" s="188">
        <v>337</v>
      </c>
      <c r="AE99" s="188">
        <v>97</v>
      </c>
      <c r="AJ99" s="179" t="s">
        <v>53</v>
      </c>
      <c r="AK99" s="179" t="s">
        <v>375</v>
      </c>
      <c r="AL99" s="179" t="s">
        <v>452</v>
      </c>
      <c r="AM99" s="179" t="s">
        <v>379</v>
      </c>
      <c r="AN99">
        <v>0.23300000000000001</v>
      </c>
      <c r="AO99">
        <v>95</v>
      </c>
      <c r="AQ99" s="116" t="s">
        <v>164</v>
      </c>
    </row>
    <row r="100" spans="2:43" x14ac:dyDescent="0.2">
      <c r="B100" t="s">
        <v>838</v>
      </c>
      <c r="C100" t="s">
        <v>144</v>
      </c>
      <c r="D100" t="s">
        <v>144</v>
      </c>
      <c r="E100" t="s">
        <v>375</v>
      </c>
      <c r="F100">
        <v>503.9</v>
      </c>
      <c r="G100">
        <v>98</v>
      </c>
      <c r="I100" s="188" t="s">
        <v>124</v>
      </c>
      <c r="J100" s="188" t="s">
        <v>376</v>
      </c>
      <c r="K100" s="188" t="s">
        <v>452</v>
      </c>
      <c r="L100" s="188" t="s">
        <v>371</v>
      </c>
      <c r="M100" s="98">
        <v>65.8</v>
      </c>
      <c r="N100" s="188">
        <v>98</v>
      </c>
      <c r="P100" s="179" t="s">
        <v>393</v>
      </c>
      <c r="Q100" s="179">
        <v>0</v>
      </c>
      <c r="R100" s="179" t="s">
        <v>447</v>
      </c>
      <c r="S100" s="179" t="s">
        <v>386</v>
      </c>
      <c r="T100">
        <v>3.1E-2</v>
      </c>
      <c r="U100">
        <v>97</v>
      </c>
      <c r="W100" t="s">
        <v>89</v>
      </c>
      <c r="X100">
        <v>18519</v>
      </c>
      <c r="Y100">
        <v>179300</v>
      </c>
      <c r="Z100">
        <v>0.10328499721137759</v>
      </c>
      <c r="AA100">
        <v>98</v>
      </c>
      <c r="AC100" s="116" t="s">
        <v>748</v>
      </c>
      <c r="AD100" s="188">
        <v>341</v>
      </c>
      <c r="AE100" s="188">
        <v>98</v>
      </c>
      <c r="AJ100" s="179" t="s">
        <v>133</v>
      </c>
      <c r="AK100" s="179" t="s">
        <v>376</v>
      </c>
      <c r="AL100" s="179" t="s">
        <v>452</v>
      </c>
      <c r="AM100" s="179" t="s">
        <v>371</v>
      </c>
      <c r="AN100">
        <v>0.23199999999999998</v>
      </c>
      <c r="AO100">
        <v>98</v>
      </c>
      <c r="AQ100" s="116" t="s">
        <v>146</v>
      </c>
    </row>
    <row r="101" spans="2:43" x14ac:dyDescent="0.2">
      <c r="B101" t="s">
        <v>719</v>
      </c>
      <c r="C101" t="s">
        <v>130</v>
      </c>
      <c r="D101" t="s">
        <v>130</v>
      </c>
      <c r="E101" t="s">
        <v>376</v>
      </c>
      <c r="F101">
        <v>509.7</v>
      </c>
      <c r="G101">
        <v>99</v>
      </c>
      <c r="I101" s="188" t="s">
        <v>159</v>
      </c>
      <c r="J101" s="188" t="s">
        <v>447</v>
      </c>
      <c r="K101" s="188" t="s">
        <v>447</v>
      </c>
      <c r="L101" s="188" t="s">
        <v>379</v>
      </c>
      <c r="M101" s="98">
        <v>65.8</v>
      </c>
      <c r="N101" s="188">
        <v>99</v>
      </c>
      <c r="P101" s="179" t="s">
        <v>135</v>
      </c>
      <c r="Q101" s="179" t="s">
        <v>376</v>
      </c>
      <c r="R101" s="179" t="s">
        <v>452</v>
      </c>
      <c r="S101" s="179" t="s">
        <v>371</v>
      </c>
      <c r="T101">
        <v>3.1E-2</v>
      </c>
      <c r="U101">
        <v>97</v>
      </c>
      <c r="W101" t="s">
        <v>144</v>
      </c>
      <c r="X101">
        <v>26017</v>
      </c>
      <c r="Y101">
        <v>253500</v>
      </c>
      <c r="Z101">
        <v>0.10263116370808678</v>
      </c>
      <c r="AA101">
        <v>99</v>
      </c>
      <c r="AC101" s="116" t="s">
        <v>568</v>
      </c>
      <c r="AD101" s="188">
        <v>346</v>
      </c>
      <c r="AE101" s="188">
        <v>99</v>
      </c>
      <c r="AJ101" s="179" t="s">
        <v>390</v>
      </c>
      <c r="AK101" s="179">
        <v>0</v>
      </c>
      <c r="AL101" s="179" t="s">
        <v>447</v>
      </c>
      <c r="AM101" s="179" t="s">
        <v>386</v>
      </c>
      <c r="AN101">
        <v>0.23</v>
      </c>
      <c r="AO101">
        <v>99</v>
      </c>
      <c r="AQ101" s="116" t="s">
        <v>147</v>
      </c>
    </row>
    <row r="102" spans="2:43" x14ac:dyDescent="0.2">
      <c r="B102" t="s">
        <v>766</v>
      </c>
      <c r="C102" t="s">
        <v>132</v>
      </c>
      <c r="D102" t="s">
        <v>132</v>
      </c>
      <c r="E102" t="s">
        <v>376</v>
      </c>
      <c r="F102">
        <v>510.4</v>
      </c>
      <c r="G102">
        <v>100</v>
      </c>
      <c r="I102" s="188" t="s">
        <v>144</v>
      </c>
      <c r="J102" s="188" t="s">
        <v>375</v>
      </c>
      <c r="K102" s="188" t="s">
        <v>452</v>
      </c>
      <c r="L102" s="188" t="s">
        <v>379</v>
      </c>
      <c r="M102" s="98">
        <v>65.8</v>
      </c>
      <c r="N102" s="188">
        <v>100</v>
      </c>
      <c r="P102" s="179" t="s">
        <v>60</v>
      </c>
      <c r="Q102" s="179" t="s">
        <v>376</v>
      </c>
      <c r="R102" s="179" t="s">
        <v>452</v>
      </c>
      <c r="S102" s="179" t="s">
        <v>373</v>
      </c>
      <c r="T102">
        <v>3.1E-2</v>
      </c>
      <c r="U102">
        <v>97</v>
      </c>
      <c r="W102" t="s">
        <v>21</v>
      </c>
      <c r="X102">
        <v>73152</v>
      </c>
      <c r="Y102">
        <v>715700</v>
      </c>
      <c r="Z102">
        <v>0.10221042336174374</v>
      </c>
      <c r="AA102">
        <v>100</v>
      </c>
      <c r="AC102" s="116" t="s">
        <v>558</v>
      </c>
      <c r="AD102" s="188">
        <v>347</v>
      </c>
      <c r="AE102" s="188">
        <v>100</v>
      </c>
      <c r="AJ102" s="179" t="s">
        <v>129</v>
      </c>
      <c r="AK102" s="179" t="s">
        <v>376</v>
      </c>
      <c r="AL102" s="179" t="s">
        <v>452</v>
      </c>
      <c r="AM102" s="179" t="s">
        <v>371</v>
      </c>
      <c r="AN102">
        <v>0.22899999999999998</v>
      </c>
      <c r="AO102">
        <v>100</v>
      </c>
      <c r="AQ102" s="116" t="s">
        <v>138</v>
      </c>
    </row>
    <row r="103" spans="2:43" x14ac:dyDescent="0.2">
      <c r="B103" t="s">
        <v>659</v>
      </c>
      <c r="C103" t="s">
        <v>95</v>
      </c>
      <c r="D103" t="s">
        <v>95</v>
      </c>
      <c r="E103" t="s">
        <v>374</v>
      </c>
      <c r="F103">
        <v>510.7</v>
      </c>
      <c r="G103">
        <v>101</v>
      </c>
      <c r="I103" s="188" t="s">
        <v>138</v>
      </c>
      <c r="J103" s="188" t="s">
        <v>376</v>
      </c>
      <c r="K103" s="188" t="s">
        <v>452</v>
      </c>
      <c r="L103" s="188" t="s">
        <v>371</v>
      </c>
      <c r="M103" s="98">
        <v>65.900000000000006</v>
      </c>
      <c r="N103" s="188">
        <v>101</v>
      </c>
      <c r="P103" s="179" t="s">
        <v>62</v>
      </c>
      <c r="Q103" s="179" t="s">
        <v>376</v>
      </c>
      <c r="R103" s="179" t="s">
        <v>452</v>
      </c>
      <c r="S103" s="179" t="s">
        <v>373</v>
      </c>
      <c r="T103">
        <v>3.1E-2</v>
      </c>
      <c r="U103">
        <v>97</v>
      </c>
      <c r="W103" t="s">
        <v>118</v>
      </c>
      <c r="X103">
        <v>25424</v>
      </c>
      <c r="Y103">
        <v>249500</v>
      </c>
      <c r="Z103">
        <v>0.1018997995991984</v>
      </c>
      <c r="AA103">
        <v>101</v>
      </c>
      <c r="AC103" s="116" t="s">
        <v>797</v>
      </c>
      <c r="AD103" s="188">
        <v>347</v>
      </c>
      <c r="AE103" s="188">
        <v>100</v>
      </c>
      <c r="AJ103" s="179" t="s">
        <v>413</v>
      </c>
      <c r="AK103" s="179">
        <v>0</v>
      </c>
      <c r="AL103" s="179" t="s">
        <v>447</v>
      </c>
      <c r="AM103" s="179" t="s">
        <v>386</v>
      </c>
      <c r="AN103">
        <v>0.22899999999999998</v>
      </c>
      <c r="AO103">
        <v>100</v>
      </c>
      <c r="AQ103" s="116" t="s">
        <v>42</v>
      </c>
    </row>
    <row r="104" spans="2:43" x14ac:dyDescent="0.2">
      <c r="B104" t="s">
        <v>1084</v>
      </c>
      <c r="C104" t="s">
        <v>53</v>
      </c>
      <c r="D104" t="s">
        <v>53</v>
      </c>
      <c r="E104" t="s">
        <v>375</v>
      </c>
      <c r="F104">
        <v>512.79999999999995</v>
      </c>
      <c r="G104">
        <v>102</v>
      </c>
      <c r="I104" s="188" t="s">
        <v>106</v>
      </c>
      <c r="J104" s="188" t="s">
        <v>375</v>
      </c>
      <c r="K104" s="188" t="s">
        <v>452</v>
      </c>
      <c r="L104" s="188" t="s">
        <v>379</v>
      </c>
      <c r="M104" s="98">
        <v>65.900000000000006</v>
      </c>
      <c r="N104" s="188">
        <v>102</v>
      </c>
      <c r="P104" s="179" t="s">
        <v>124</v>
      </c>
      <c r="Q104" s="179" t="s">
        <v>376</v>
      </c>
      <c r="R104" s="179" t="s">
        <v>452</v>
      </c>
      <c r="S104" s="179" t="s">
        <v>371</v>
      </c>
      <c r="T104">
        <v>0.03</v>
      </c>
      <c r="U104">
        <v>102</v>
      </c>
      <c r="W104" t="s">
        <v>73</v>
      </c>
      <c r="X104">
        <v>22927</v>
      </c>
      <c r="Y104">
        <v>225900</v>
      </c>
      <c r="Z104">
        <v>0.10149181053563523</v>
      </c>
      <c r="AA104">
        <v>102</v>
      </c>
      <c r="AC104" s="116" t="s">
        <v>867</v>
      </c>
      <c r="AD104" s="188">
        <v>347</v>
      </c>
      <c r="AE104" s="188">
        <v>100</v>
      </c>
      <c r="AJ104" s="179" t="s">
        <v>398</v>
      </c>
      <c r="AK104" s="179">
        <v>0</v>
      </c>
      <c r="AL104" s="179" t="s">
        <v>447</v>
      </c>
      <c r="AM104" s="179" t="s">
        <v>386</v>
      </c>
      <c r="AN104">
        <v>0.22800000000000001</v>
      </c>
      <c r="AO104">
        <v>102</v>
      </c>
      <c r="AQ104" s="116" t="s">
        <v>139</v>
      </c>
    </row>
    <row r="105" spans="2:43" x14ac:dyDescent="0.2">
      <c r="B105" t="s">
        <v>595</v>
      </c>
      <c r="C105" t="s">
        <v>126</v>
      </c>
      <c r="D105" t="s">
        <v>126</v>
      </c>
      <c r="E105" t="s">
        <v>376</v>
      </c>
      <c r="F105">
        <v>515.1</v>
      </c>
      <c r="G105">
        <v>103</v>
      </c>
      <c r="I105" s="188" t="s">
        <v>152</v>
      </c>
      <c r="J105" s="188" t="s">
        <v>374</v>
      </c>
      <c r="K105" s="188" t="s">
        <v>452</v>
      </c>
      <c r="L105" s="188" t="s">
        <v>379</v>
      </c>
      <c r="M105" s="98">
        <v>65.900000000000006</v>
      </c>
      <c r="N105" s="188">
        <v>103</v>
      </c>
      <c r="P105" s="179" t="s">
        <v>125</v>
      </c>
      <c r="Q105" s="179" t="s">
        <v>376</v>
      </c>
      <c r="R105" s="179" t="s">
        <v>452</v>
      </c>
      <c r="S105" s="179" t="s">
        <v>371</v>
      </c>
      <c r="T105">
        <v>0.03</v>
      </c>
      <c r="U105">
        <v>102</v>
      </c>
      <c r="W105" t="s">
        <v>151</v>
      </c>
      <c r="X105">
        <v>14466</v>
      </c>
      <c r="Y105">
        <v>142800</v>
      </c>
      <c r="Z105">
        <v>0.10130252100840337</v>
      </c>
      <c r="AA105">
        <v>103</v>
      </c>
      <c r="AC105" s="116" t="s">
        <v>1087</v>
      </c>
      <c r="AD105" s="188">
        <v>348</v>
      </c>
      <c r="AE105" s="188">
        <v>103</v>
      </c>
      <c r="AJ105" s="179" t="s">
        <v>400</v>
      </c>
      <c r="AK105" s="179">
        <v>0</v>
      </c>
      <c r="AL105" s="179" t="s">
        <v>447</v>
      </c>
      <c r="AM105" s="179" t="s">
        <v>386</v>
      </c>
      <c r="AN105">
        <v>0.22800000000000001</v>
      </c>
      <c r="AO105">
        <v>102</v>
      </c>
      <c r="AQ105" s="116" t="s">
        <v>58</v>
      </c>
    </row>
    <row r="106" spans="2:43" x14ac:dyDescent="0.2">
      <c r="B106" t="s">
        <v>853</v>
      </c>
      <c r="C106" t="s">
        <v>145</v>
      </c>
      <c r="D106" t="s">
        <v>383</v>
      </c>
      <c r="E106" t="s">
        <v>375</v>
      </c>
      <c r="F106">
        <v>518.1</v>
      </c>
      <c r="G106">
        <v>104</v>
      </c>
      <c r="I106" s="188" t="s">
        <v>128</v>
      </c>
      <c r="J106" s="188" t="s">
        <v>376</v>
      </c>
      <c r="K106" s="188" t="s">
        <v>452</v>
      </c>
      <c r="L106" s="188" t="s">
        <v>371</v>
      </c>
      <c r="M106" s="98">
        <v>66</v>
      </c>
      <c r="N106" s="188">
        <v>104</v>
      </c>
      <c r="P106" s="179" t="s">
        <v>109</v>
      </c>
      <c r="Q106" s="179" t="s">
        <v>376</v>
      </c>
      <c r="R106" s="179" t="s">
        <v>452</v>
      </c>
      <c r="S106" s="179" t="s">
        <v>371</v>
      </c>
      <c r="T106">
        <v>0.03</v>
      </c>
      <c r="U106">
        <v>102</v>
      </c>
      <c r="W106" t="s">
        <v>93</v>
      </c>
      <c r="X106">
        <v>53684</v>
      </c>
      <c r="Y106">
        <v>530700</v>
      </c>
      <c r="Z106">
        <v>0.10115696250235538</v>
      </c>
      <c r="AA106">
        <v>104</v>
      </c>
      <c r="AC106" s="116" t="s">
        <v>753</v>
      </c>
      <c r="AD106" s="188">
        <v>353</v>
      </c>
      <c r="AE106" s="188">
        <v>104</v>
      </c>
      <c r="AJ106" s="179" t="s">
        <v>394</v>
      </c>
      <c r="AK106" s="179">
        <v>0</v>
      </c>
      <c r="AL106" s="179" t="s">
        <v>447</v>
      </c>
      <c r="AM106" s="179" t="s">
        <v>386</v>
      </c>
      <c r="AN106">
        <v>0.22699999999999998</v>
      </c>
      <c r="AO106">
        <v>104</v>
      </c>
      <c r="AQ106" s="116" t="s">
        <v>75</v>
      </c>
    </row>
    <row r="107" spans="2:43" x14ac:dyDescent="0.2">
      <c r="B107" t="s">
        <v>572</v>
      </c>
      <c r="C107" t="s">
        <v>125</v>
      </c>
      <c r="D107" t="s">
        <v>125</v>
      </c>
      <c r="E107" t="s">
        <v>376</v>
      </c>
      <c r="F107">
        <v>520.9</v>
      </c>
      <c r="G107">
        <v>105</v>
      </c>
      <c r="I107" s="188" t="s">
        <v>95</v>
      </c>
      <c r="J107" s="188" t="s">
        <v>374</v>
      </c>
      <c r="K107" s="188" t="s">
        <v>452</v>
      </c>
      <c r="L107" s="188" t="s">
        <v>373</v>
      </c>
      <c r="M107" s="98">
        <v>66.099999999999994</v>
      </c>
      <c r="N107" s="188">
        <v>105</v>
      </c>
      <c r="P107" s="179" t="s">
        <v>394</v>
      </c>
      <c r="Q107" s="179">
        <v>0</v>
      </c>
      <c r="R107" s="179" t="s">
        <v>447</v>
      </c>
      <c r="S107" s="179" t="s">
        <v>386</v>
      </c>
      <c r="T107">
        <v>0.03</v>
      </c>
      <c r="U107">
        <v>102</v>
      </c>
      <c r="W107" t="s">
        <v>130</v>
      </c>
      <c r="X107">
        <v>29029</v>
      </c>
      <c r="Y107">
        <v>287600</v>
      </c>
      <c r="Z107">
        <v>0.10093532684283728</v>
      </c>
      <c r="AA107">
        <v>105</v>
      </c>
      <c r="AC107" s="116" t="s">
        <v>853</v>
      </c>
      <c r="AD107" s="188">
        <v>353</v>
      </c>
      <c r="AE107" s="188">
        <v>104</v>
      </c>
      <c r="AJ107" s="179" t="s">
        <v>395</v>
      </c>
      <c r="AK107" s="179">
        <v>0</v>
      </c>
      <c r="AL107" s="179" t="s">
        <v>447</v>
      </c>
      <c r="AM107" s="179" t="s">
        <v>386</v>
      </c>
      <c r="AN107">
        <v>0.22699999999999998</v>
      </c>
      <c r="AO107">
        <v>104</v>
      </c>
      <c r="AQ107" s="116" t="s">
        <v>17</v>
      </c>
    </row>
    <row r="108" spans="2:43" x14ac:dyDescent="0.2">
      <c r="B108" t="s">
        <v>1043</v>
      </c>
      <c r="C108" t="s">
        <v>166</v>
      </c>
      <c r="D108" t="s">
        <v>166</v>
      </c>
      <c r="E108" t="s">
        <v>375</v>
      </c>
      <c r="F108">
        <v>521.4</v>
      </c>
      <c r="G108">
        <v>106</v>
      </c>
      <c r="I108" s="188" t="s">
        <v>166</v>
      </c>
      <c r="J108" s="188" t="s">
        <v>375</v>
      </c>
      <c r="K108" s="188" t="s">
        <v>452</v>
      </c>
      <c r="L108" s="188" t="s">
        <v>379</v>
      </c>
      <c r="M108" s="98">
        <v>66.099999999999994</v>
      </c>
      <c r="N108" s="188">
        <v>106</v>
      </c>
      <c r="P108" s="179" t="s">
        <v>115</v>
      </c>
      <c r="Q108" s="179" t="s">
        <v>376</v>
      </c>
      <c r="R108" s="179" t="s">
        <v>452</v>
      </c>
      <c r="S108" s="179" t="s">
        <v>371</v>
      </c>
      <c r="T108">
        <v>0.03</v>
      </c>
      <c r="U108">
        <v>102</v>
      </c>
      <c r="W108" t="s">
        <v>15</v>
      </c>
      <c r="X108">
        <v>60105</v>
      </c>
      <c r="Y108">
        <v>599200</v>
      </c>
      <c r="Z108">
        <v>0.10030874499332443</v>
      </c>
      <c r="AA108">
        <v>106</v>
      </c>
      <c r="AC108" s="116" t="s">
        <v>1011</v>
      </c>
      <c r="AD108" s="188">
        <v>355</v>
      </c>
      <c r="AE108" s="188">
        <v>106</v>
      </c>
      <c r="AJ108" s="179" t="s">
        <v>393</v>
      </c>
      <c r="AK108" s="179">
        <v>0</v>
      </c>
      <c r="AL108" s="179" t="s">
        <v>447</v>
      </c>
      <c r="AM108" s="179" t="s">
        <v>386</v>
      </c>
      <c r="AN108">
        <v>0.22600000000000001</v>
      </c>
      <c r="AO108">
        <v>106</v>
      </c>
      <c r="AQ108" s="116" t="s">
        <v>59</v>
      </c>
    </row>
    <row r="109" spans="2:43" x14ac:dyDescent="0.2">
      <c r="B109" t="s">
        <v>760</v>
      </c>
      <c r="C109" t="s">
        <v>155</v>
      </c>
      <c r="D109" t="s">
        <v>396</v>
      </c>
      <c r="E109">
        <v>0</v>
      </c>
      <c r="F109">
        <v>523.20000000000005</v>
      </c>
      <c r="G109">
        <v>107</v>
      </c>
      <c r="I109" s="188" t="s">
        <v>48</v>
      </c>
      <c r="J109" s="188" t="s">
        <v>376</v>
      </c>
      <c r="K109" s="188" t="s">
        <v>452</v>
      </c>
      <c r="L109" s="188" t="s">
        <v>373</v>
      </c>
      <c r="M109" s="98">
        <v>66.2</v>
      </c>
      <c r="N109" s="188">
        <v>107</v>
      </c>
      <c r="P109" s="179" t="s">
        <v>398</v>
      </c>
      <c r="Q109" s="179">
        <v>0</v>
      </c>
      <c r="R109" s="179" t="s">
        <v>447</v>
      </c>
      <c r="S109" s="179" t="s">
        <v>386</v>
      </c>
      <c r="T109">
        <v>0.03</v>
      </c>
      <c r="U109">
        <v>102</v>
      </c>
      <c r="W109" t="s">
        <v>92</v>
      </c>
      <c r="X109">
        <v>83091</v>
      </c>
      <c r="Y109">
        <v>828900</v>
      </c>
      <c r="Z109">
        <v>0.10024249004705031</v>
      </c>
      <c r="AA109">
        <v>107</v>
      </c>
      <c r="AC109" s="116" t="s">
        <v>724</v>
      </c>
      <c r="AD109" s="188">
        <v>360</v>
      </c>
      <c r="AE109" s="188">
        <v>107</v>
      </c>
      <c r="AJ109" s="179" t="s">
        <v>83</v>
      </c>
      <c r="AK109" s="179" t="s">
        <v>374</v>
      </c>
      <c r="AL109" s="179" t="s">
        <v>452</v>
      </c>
      <c r="AM109" s="179" t="s">
        <v>379</v>
      </c>
      <c r="AN109">
        <v>0.22600000000000001</v>
      </c>
      <c r="AO109">
        <v>106</v>
      </c>
      <c r="AQ109" s="116" t="s">
        <v>97</v>
      </c>
    </row>
    <row r="110" spans="2:43" x14ac:dyDescent="0.2">
      <c r="B110" t="s">
        <v>990</v>
      </c>
      <c r="C110" t="s">
        <v>165</v>
      </c>
      <c r="D110" t="s">
        <v>165</v>
      </c>
      <c r="E110" t="s">
        <v>374</v>
      </c>
      <c r="F110">
        <v>523.70000000000005</v>
      </c>
      <c r="G110">
        <v>108</v>
      </c>
      <c r="I110" s="188" t="s">
        <v>140</v>
      </c>
      <c r="J110" s="188" t="s">
        <v>376</v>
      </c>
      <c r="K110" s="188" t="s">
        <v>452</v>
      </c>
      <c r="L110" s="188" t="s">
        <v>371</v>
      </c>
      <c r="M110" s="98">
        <v>66.2</v>
      </c>
      <c r="N110" s="188">
        <v>108</v>
      </c>
      <c r="P110" s="179" t="s">
        <v>399</v>
      </c>
      <c r="Q110" s="179">
        <v>0</v>
      </c>
      <c r="R110" s="179" t="s">
        <v>447</v>
      </c>
      <c r="S110" s="179" t="s">
        <v>386</v>
      </c>
      <c r="T110">
        <v>0.03</v>
      </c>
      <c r="U110">
        <v>102</v>
      </c>
      <c r="W110" t="s">
        <v>152</v>
      </c>
      <c r="X110">
        <v>15930</v>
      </c>
      <c r="Y110">
        <v>159100</v>
      </c>
      <c r="Z110">
        <v>0.10012570710245129</v>
      </c>
      <c r="AA110">
        <v>108</v>
      </c>
      <c r="AC110" s="57" t="s">
        <v>887</v>
      </c>
      <c r="AD110" s="188">
        <v>361</v>
      </c>
      <c r="AE110" s="188">
        <v>108</v>
      </c>
      <c r="AJ110" s="179" t="s">
        <v>99</v>
      </c>
      <c r="AK110" s="179" t="s">
        <v>376</v>
      </c>
      <c r="AL110" s="179" t="s">
        <v>452</v>
      </c>
      <c r="AM110" s="179" t="s">
        <v>373</v>
      </c>
      <c r="AN110">
        <v>0.22600000000000001</v>
      </c>
      <c r="AO110">
        <v>106</v>
      </c>
      <c r="AQ110" s="116" t="s">
        <v>67</v>
      </c>
    </row>
    <row r="111" spans="2:43" x14ac:dyDescent="0.2">
      <c r="B111" t="s">
        <v>1007</v>
      </c>
      <c r="C111" t="s">
        <v>149</v>
      </c>
      <c r="D111" t="s">
        <v>149</v>
      </c>
      <c r="E111" t="s">
        <v>374</v>
      </c>
      <c r="F111">
        <v>525.70000000000005</v>
      </c>
      <c r="G111">
        <v>109</v>
      </c>
      <c r="I111" s="188" t="s">
        <v>134</v>
      </c>
      <c r="J111" s="188" t="s">
        <v>376</v>
      </c>
      <c r="K111" s="188" t="s">
        <v>452</v>
      </c>
      <c r="L111" s="188" t="s">
        <v>371</v>
      </c>
      <c r="M111" s="98">
        <v>66.5</v>
      </c>
      <c r="N111" s="188">
        <v>109</v>
      </c>
      <c r="P111" s="179" t="s">
        <v>411</v>
      </c>
      <c r="Q111" s="179">
        <v>0</v>
      </c>
      <c r="R111" s="179" t="s">
        <v>426</v>
      </c>
      <c r="S111" s="179" t="s">
        <v>386</v>
      </c>
      <c r="T111">
        <v>0.03</v>
      </c>
      <c r="U111">
        <v>102</v>
      </c>
      <c r="W111" t="s">
        <v>97</v>
      </c>
      <c r="X111">
        <v>28830</v>
      </c>
      <c r="Y111">
        <v>289100</v>
      </c>
      <c r="Z111">
        <v>9.9723279142165347E-2</v>
      </c>
      <c r="AA111">
        <v>109</v>
      </c>
      <c r="AC111" s="116" t="s">
        <v>1007</v>
      </c>
      <c r="AD111" s="188">
        <v>363</v>
      </c>
      <c r="AE111" s="188">
        <v>109</v>
      </c>
      <c r="AJ111" s="179" t="s">
        <v>14</v>
      </c>
      <c r="AK111" s="179" t="s">
        <v>446</v>
      </c>
      <c r="AL111" s="179" t="s">
        <v>426</v>
      </c>
      <c r="AM111" s="179" t="s">
        <v>379</v>
      </c>
      <c r="AN111">
        <v>0.223</v>
      </c>
      <c r="AO111">
        <v>109</v>
      </c>
      <c r="AQ111" s="116" t="s">
        <v>76</v>
      </c>
    </row>
    <row r="112" spans="2:43" x14ac:dyDescent="0.2">
      <c r="B112" t="s">
        <v>1060</v>
      </c>
      <c r="C112" t="s">
        <v>106</v>
      </c>
      <c r="D112" t="s">
        <v>106</v>
      </c>
      <c r="E112" t="s">
        <v>375</v>
      </c>
      <c r="F112">
        <v>526.20000000000005</v>
      </c>
      <c r="G112">
        <v>110</v>
      </c>
      <c r="I112" s="188" t="s">
        <v>126</v>
      </c>
      <c r="J112" s="188" t="s">
        <v>376</v>
      </c>
      <c r="K112" s="188" t="s">
        <v>452</v>
      </c>
      <c r="L112" s="188" t="s">
        <v>371</v>
      </c>
      <c r="M112" s="98">
        <v>66.599999999999994</v>
      </c>
      <c r="N112" s="188">
        <v>110</v>
      </c>
      <c r="P112" s="179" t="s">
        <v>6</v>
      </c>
      <c r="Q112" s="179" t="s">
        <v>445</v>
      </c>
      <c r="R112" s="179" t="s">
        <v>426</v>
      </c>
      <c r="S112" s="179" t="s">
        <v>379</v>
      </c>
      <c r="T112">
        <v>2.8999999999999998E-2</v>
      </c>
      <c r="U112">
        <v>110</v>
      </c>
      <c r="W112" t="s">
        <v>57</v>
      </c>
      <c r="X112">
        <v>21886</v>
      </c>
      <c r="Y112">
        <v>219700</v>
      </c>
      <c r="Z112">
        <v>9.9617660446062808E-2</v>
      </c>
      <c r="AA112">
        <v>110</v>
      </c>
      <c r="AC112" s="116" t="s">
        <v>605</v>
      </c>
      <c r="AD112" s="188">
        <v>367</v>
      </c>
      <c r="AE112" s="188">
        <v>110</v>
      </c>
      <c r="AJ112" s="179" t="s">
        <v>138</v>
      </c>
      <c r="AK112" s="179" t="s">
        <v>376</v>
      </c>
      <c r="AL112" s="179" t="s">
        <v>452</v>
      </c>
      <c r="AM112" s="179" t="s">
        <v>371</v>
      </c>
      <c r="AN112">
        <v>0.222</v>
      </c>
      <c r="AO112">
        <v>110</v>
      </c>
      <c r="AQ112" s="116" t="s">
        <v>12</v>
      </c>
    </row>
    <row r="113" spans="2:43" x14ac:dyDescent="0.2">
      <c r="B113" t="s">
        <v>777</v>
      </c>
      <c r="C113" t="s">
        <v>108</v>
      </c>
      <c r="D113" t="s">
        <v>397</v>
      </c>
      <c r="E113" t="s">
        <v>420</v>
      </c>
      <c r="F113">
        <v>526.6</v>
      </c>
      <c r="G113">
        <v>111</v>
      </c>
      <c r="I113" s="188" t="s">
        <v>132</v>
      </c>
      <c r="J113" s="188" t="s">
        <v>376</v>
      </c>
      <c r="K113" s="188" t="s">
        <v>452</v>
      </c>
      <c r="L113" s="188" t="s">
        <v>371</v>
      </c>
      <c r="M113" s="98">
        <v>66.599999999999994</v>
      </c>
      <c r="N113" s="188">
        <v>111</v>
      </c>
      <c r="P113" s="179" t="s">
        <v>410</v>
      </c>
      <c r="Q113" s="179">
        <v>0</v>
      </c>
      <c r="R113" s="179" t="s">
        <v>447</v>
      </c>
      <c r="S113" s="179" t="s">
        <v>386</v>
      </c>
      <c r="T113">
        <v>2.8999999999999998E-2</v>
      </c>
      <c r="U113">
        <v>110</v>
      </c>
      <c r="W113" t="s">
        <v>2</v>
      </c>
      <c r="X113">
        <v>35992</v>
      </c>
      <c r="Y113">
        <v>361500</v>
      </c>
      <c r="Z113">
        <v>9.9562932226832643E-2</v>
      </c>
      <c r="AA113">
        <v>111</v>
      </c>
      <c r="AC113" s="116" t="s">
        <v>1043</v>
      </c>
      <c r="AD113" s="188">
        <v>368</v>
      </c>
      <c r="AE113" s="188">
        <v>111</v>
      </c>
      <c r="AJ113" s="179" t="s">
        <v>17</v>
      </c>
      <c r="AK113" s="179" t="s">
        <v>445</v>
      </c>
      <c r="AL113" s="179" t="s">
        <v>426</v>
      </c>
      <c r="AM113" s="179" t="s">
        <v>379</v>
      </c>
      <c r="AN113">
        <v>0.222</v>
      </c>
      <c r="AO113">
        <v>110</v>
      </c>
      <c r="AQ113" s="116" t="s">
        <v>148</v>
      </c>
    </row>
    <row r="114" spans="2:43" x14ac:dyDescent="0.2">
      <c r="B114" t="s">
        <v>619</v>
      </c>
      <c r="C114" t="s">
        <v>18</v>
      </c>
      <c r="D114" t="s">
        <v>388</v>
      </c>
      <c r="E114">
        <v>0</v>
      </c>
      <c r="F114">
        <v>527.6</v>
      </c>
      <c r="G114">
        <v>112</v>
      </c>
      <c r="I114" s="188" t="s">
        <v>118</v>
      </c>
      <c r="J114" s="188" t="s">
        <v>376</v>
      </c>
      <c r="K114" s="188" t="s">
        <v>452</v>
      </c>
      <c r="L114" s="188" t="s">
        <v>371</v>
      </c>
      <c r="M114" s="98">
        <v>66.599999999999994</v>
      </c>
      <c r="N114" s="188">
        <v>112</v>
      </c>
      <c r="P114" s="179" t="s">
        <v>121</v>
      </c>
      <c r="Q114" s="179" t="s">
        <v>376</v>
      </c>
      <c r="R114" s="179" t="s">
        <v>452</v>
      </c>
      <c r="S114" s="179" t="s">
        <v>371</v>
      </c>
      <c r="T114">
        <v>2.8999999999999998E-2</v>
      </c>
      <c r="U114">
        <v>110</v>
      </c>
      <c r="W114" t="s">
        <v>148</v>
      </c>
      <c r="X114">
        <v>12041</v>
      </c>
      <c r="Y114">
        <v>121200</v>
      </c>
      <c r="Z114">
        <v>9.9348184818481844E-2</v>
      </c>
      <c r="AA114">
        <v>112</v>
      </c>
      <c r="AC114" s="116" t="s">
        <v>1070</v>
      </c>
      <c r="AD114" s="188">
        <v>368</v>
      </c>
      <c r="AE114" s="188">
        <v>111</v>
      </c>
      <c r="AJ114" s="179" t="s">
        <v>104</v>
      </c>
      <c r="AK114" s="179" t="s">
        <v>375</v>
      </c>
      <c r="AL114" s="179" t="s">
        <v>452</v>
      </c>
      <c r="AM114" s="179" t="s">
        <v>379</v>
      </c>
      <c r="AN114">
        <v>0.22</v>
      </c>
      <c r="AO114">
        <v>112</v>
      </c>
      <c r="AQ114" s="116" t="s">
        <v>98</v>
      </c>
    </row>
    <row r="115" spans="2:43" x14ac:dyDescent="0.2">
      <c r="B115" t="s">
        <v>981</v>
      </c>
      <c r="C115" t="s">
        <v>98</v>
      </c>
      <c r="D115" t="s">
        <v>98</v>
      </c>
      <c r="E115" t="s">
        <v>376</v>
      </c>
      <c r="F115">
        <v>529.1</v>
      </c>
      <c r="G115">
        <v>113</v>
      </c>
      <c r="I115" s="188" t="s">
        <v>383</v>
      </c>
      <c r="J115" s="188" t="s">
        <v>375</v>
      </c>
      <c r="K115" s="188" t="s">
        <v>452</v>
      </c>
      <c r="L115" s="188" t="s">
        <v>379</v>
      </c>
      <c r="M115" s="98">
        <v>66.900000000000006</v>
      </c>
      <c r="N115" s="188">
        <v>113</v>
      </c>
      <c r="P115" s="179" t="s">
        <v>389</v>
      </c>
      <c r="Q115" s="179">
        <v>0</v>
      </c>
      <c r="R115" s="179" t="s">
        <v>426</v>
      </c>
      <c r="S115" s="179" t="s">
        <v>386</v>
      </c>
      <c r="T115">
        <v>2.7999999999999997E-2</v>
      </c>
      <c r="U115">
        <v>113</v>
      </c>
      <c r="W115" t="s">
        <v>124</v>
      </c>
      <c r="X115">
        <v>32917</v>
      </c>
      <c r="Y115">
        <v>331500</v>
      </c>
      <c r="Z115">
        <v>9.9297134238310714E-2</v>
      </c>
      <c r="AA115">
        <v>113</v>
      </c>
      <c r="AC115" s="116" t="s">
        <v>838</v>
      </c>
      <c r="AD115" s="188">
        <v>369</v>
      </c>
      <c r="AE115" s="188">
        <v>113</v>
      </c>
      <c r="AJ115" s="179" t="s">
        <v>397</v>
      </c>
      <c r="AK115" s="179" t="s">
        <v>420</v>
      </c>
      <c r="AL115" s="179" t="s">
        <v>452</v>
      </c>
      <c r="AM115" s="179" t="s">
        <v>386</v>
      </c>
      <c r="AN115">
        <v>0.218</v>
      </c>
      <c r="AO115">
        <v>113</v>
      </c>
      <c r="AQ115" s="116" t="s">
        <v>10</v>
      </c>
    </row>
    <row r="116" spans="2:43" x14ac:dyDescent="0.2">
      <c r="B116" t="s">
        <v>844</v>
      </c>
      <c r="C116" t="s">
        <v>137</v>
      </c>
      <c r="D116" t="s">
        <v>137</v>
      </c>
      <c r="E116" t="s">
        <v>376</v>
      </c>
      <c r="F116">
        <v>531.20000000000005</v>
      </c>
      <c r="G116">
        <v>114</v>
      </c>
      <c r="I116" s="188" t="s">
        <v>163</v>
      </c>
      <c r="J116" s="188" t="s">
        <v>375</v>
      </c>
      <c r="K116" s="188" t="s">
        <v>452</v>
      </c>
      <c r="L116" s="188" t="s">
        <v>379</v>
      </c>
      <c r="M116" s="98">
        <v>67.2</v>
      </c>
      <c r="N116" s="188">
        <v>114</v>
      </c>
      <c r="P116" s="179" t="s">
        <v>134</v>
      </c>
      <c r="Q116" s="179" t="s">
        <v>376</v>
      </c>
      <c r="R116" s="179" t="s">
        <v>452</v>
      </c>
      <c r="S116" s="179" t="s">
        <v>371</v>
      </c>
      <c r="T116">
        <v>2.7999999999999997E-2</v>
      </c>
      <c r="U116">
        <v>113</v>
      </c>
      <c r="W116" t="s">
        <v>85</v>
      </c>
      <c r="X116">
        <v>75289</v>
      </c>
      <c r="Y116">
        <v>762100</v>
      </c>
      <c r="Z116">
        <v>9.8791497178847915E-2</v>
      </c>
      <c r="AA116">
        <v>114</v>
      </c>
      <c r="AC116" s="116" t="s">
        <v>595</v>
      </c>
      <c r="AD116" s="188">
        <v>371</v>
      </c>
      <c r="AE116" s="188">
        <v>114</v>
      </c>
      <c r="AJ116" s="179" t="s">
        <v>152</v>
      </c>
      <c r="AK116" s="179" t="s">
        <v>374</v>
      </c>
      <c r="AL116" s="179" t="s">
        <v>452</v>
      </c>
      <c r="AM116" s="179" t="s">
        <v>379</v>
      </c>
      <c r="AN116">
        <v>0.218</v>
      </c>
      <c r="AO116">
        <v>113</v>
      </c>
      <c r="AQ116" s="116" t="s">
        <v>165</v>
      </c>
    </row>
    <row r="117" spans="2:43" x14ac:dyDescent="0.2">
      <c r="B117" t="s">
        <v>688</v>
      </c>
      <c r="C117" t="s">
        <v>129</v>
      </c>
      <c r="D117" t="s">
        <v>129</v>
      </c>
      <c r="E117" t="s">
        <v>376</v>
      </c>
      <c r="F117">
        <v>534.6</v>
      </c>
      <c r="G117">
        <v>115</v>
      </c>
      <c r="I117" s="188" t="s">
        <v>131</v>
      </c>
      <c r="J117" s="188" t="s">
        <v>376</v>
      </c>
      <c r="K117" s="188" t="s">
        <v>452</v>
      </c>
      <c r="L117" s="188" t="s">
        <v>371</v>
      </c>
      <c r="M117" s="98">
        <v>67.3</v>
      </c>
      <c r="N117" s="188">
        <v>115</v>
      </c>
      <c r="P117" s="179" t="s">
        <v>127</v>
      </c>
      <c r="Q117" s="179" t="s">
        <v>376</v>
      </c>
      <c r="R117" s="179" t="s">
        <v>452</v>
      </c>
      <c r="S117" s="179" t="s">
        <v>371</v>
      </c>
      <c r="T117">
        <v>2.7000000000000003E-2</v>
      </c>
      <c r="U117">
        <v>115</v>
      </c>
      <c r="W117" t="s">
        <v>88</v>
      </c>
      <c r="X117">
        <v>76664</v>
      </c>
      <c r="Y117">
        <v>776500</v>
      </c>
      <c r="Z117">
        <v>9.8730199613650996E-2</v>
      </c>
      <c r="AA117">
        <v>115</v>
      </c>
      <c r="AC117" s="57" t="s">
        <v>619</v>
      </c>
      <c r="AD117" s="188">
        <v>371</v>
      </c>
      <c r="AE117" s="188">
        <v>114</v>
      </c>
      <c r="AJ117" s="179" t="s">
        <v>77</v>
      </c>
      <c r="AK117" s="179" t="s">
        <v>376</v>
      </c>
      <c r="AL117" s="179" t="s">
        <v>452</v>
      </c>
      <c r="AM117" s="179" t="s">
        <v>373</v>
      </c>
      <c r="AN117">
        <v>0.217</v>
      </c>
      <c r="AO117">
        <v>115</v>
      </c>
      <c r="AQ117" s="116" t="s">
        <v>47</v>
      </c>
    </row>
    <row r="118" spans="2:43" x14ac:dyDescent="0.2">
      <c r="B118" t="s">
        <v>610</v>
      </c>
      <c r="C118" t="s">
        <v>153</v>
      </c>
      <c r="D118" t="s">
        <v>387</v>
      </c>
      <c r="E118">
        <v>0</v>
      </c>
      <c r="F118">
        <v>536.9</v>
      </c>
      <c r="G118">
        <v>116</v>
      </c>
      <c r="I118" s="188" t="s">
        <v>139</v>
      </c>
      <c r="J118" s="188" t="s">
        <v>376</v>
      </c>
      <c r="K118" s="188" t="s">
        <v>452</v>
      </c>
      <c r="L118" s="188" t="s">
        <v>371</v>
      </c>
      <c r="M118" s="98">
        <v>67.3</v>
      </c>
      <c r="N118" s="188">
        <v>116</v>
      </c>
      <c r="P118" s="179" t="s">
        <v>408</v>
      </c>
      <c r="Q118" s="179" t="s">
        <v>446</v>
      </c>
      <c r="R118" s="179" t="s">
        <v>426</v>
      </c>
      <c r="S118" s="179" t="s">
        <v>379</v>
      </c>
      <c r="T118">
        <v>2.7000000000000003E-2</v>
      </c>
      <c r="U118">
        <v>115</v>
      </c>
      <c r="W118" t="s">
        <v>155</v>
      </c>
      <c r="X118">
        <v>126909</v>
      </c>
      <c r="Y118">
        <v>1285900</v>
      </c>
      <c r="Z118">
        <v>9.8692744381367131E-2</v>
      </c>
      <c r="AA118">
        <v>116</v>
      </c>
      <c r="AC118" s="116" t="s">
        <v>990</v>
      </c>
      <c r="AD118" s="188">
        <v>372</v>
      </c>
      <c r="AE118" s="188">
        <v>116</v>
      </c>
      <c r="AJ118" s="179" t="s">
        <v>124</v>
      </c>
      <c r="AK118" s="179" t="s">
        <v>376</v>
      </c>
      <c r="AL118" s="179" t="s">
        <v>452</v>
      </c>
      <c r="AM118" s="179" t="s">
        <v>371</v>
      </c>
      <c r="AN118">
        <v>0.21600000000000003</v>
      </c>
      <c r="AO118">
        <v>116</v>
      </c>
      <c r="AQ118" s="116" t="s">
        <v>149</v>
      </c>
    </row>
    <row r="119" spans="2:43" x14ac:dyDescent="0.2">
      <c r="B119" t="s">
        <v>605</v>
      </c>
      <c r="C119" t="s">
        <v>127</v>
      </c>
      <c r="D119" t="s">
        <v>127</v>
      </c>
      <c r="E119" t="s">
        <v>376</v>
      </c>
      <c r="F119">
        <v>537.20000000000005</v>
      </c>
      <c r="G119">
        <v>117</v>
      </c>
      <c r="I119" s="188" t="s">
        <v>59</v>
      </c>
      <c r="J119" s="188" t="s">
        <v>376</v>
      </c>
      <c r="K119" s="188" t="s">
        <v>452</v>
      </c>
      <c r="L119" s="188" t="s">
        <v>373</v>
      </c>
      <c r="M119" s="98">
        <v>67.3</v>
      </c>
      <c r="N119" s="188">
        <v>117</v>
      </c>
      <c r="P119" s="179" t="s">
        <v>140</v>
      </c>
      <c r="Q119" s="179" t="s">
        <v>376</v>
      </c>
      <c r="R119" s="179" t="s">
        <v>452</v>
      </c>
      <c r="S119" s="179" t="s">
        <v>371</v>
      </c>
      <c r="T119">
        <v>2.7000000000000003E-2</v>
      </c>
      <c r="U119">
        <v>115</v>
      </c>
      <c r="W119" t="s">
        <v>108</v>
      </c>
      <c r="X119">
        <v>106169</v>
      </c>
      <c r="Y119">
        <v>1078400</v>
      </c>
      <c r="Z119">
        <v>9.8450482195845693E-2</v>
      </c>
      <c r="AA119">
        <v>117</v>
      </c>
      <c r="AC119" s="116" t="s">
        <v>929</v>
      </c>
      <c r="AD119" s="188">
        <v>373</v>
      </c>
      <c r="AE119" s="188">
        <v>117</v>
      </c>
      <c r="AJ119" s="179" t="s">
        <v>137</v>
      </c>
      <c r="AK119" s="179" t="s">
        <v>376</v>
      </c>
      <c r="AL119" s="179" t="s">
        <v>452</v>
      </c>
      <c r="AM119" s="179" t="s">
        <v>371</v>
      </c>
      <c r="AN119">
        <v>0.21299999999999999</v>
      </c>
      <c r="AO119">
        <v>117</v>
      </c>
      <c r="AQ119" s="116" t="s">
        <v>105</v>
      </c>
    </row>
    <row r="120" spans="2:43" x14ac:dyDescent="0.2">
      <c r="B120" t="s">
        <v>762</v>
      </c>
      <c r="C120" t="s">
        <v>113</v>
      </c>
      <c r="D120" t="s">
        <v>113</v>
      </c>
      <c r="E120" t="s">
        <v>376</v>
      </c>
      <c r="F120">
        <v>537.79999999999995</v>
      </c>
      <c r="G120">
        <v>118</v>
      </c>
      <c r="I120" s="188" t="s">
        <v>148</v>
      </c>
      <c r="J120" s="188" t="s">
        <v>375</v>
      </c>
      <c r="K120" s="188" t="s">
        <v>452</v>
      </c>
      <c r="L120" s="188" t="s">
        <v>379</v>
      </c>
      <c r="M120" s="98">
        <v>67.3</v>
      </c>
      <c r="N120" s="188">
        <v>118</v>
      </c>
      <c r="P120" s="179" t="s">
        <v>413</v>
      </c>
      <c r="Q120" s="179">
        <v>0</v>
      </c>
      <c r="R120" s="179" t="s">
        <v>447</v>
      </c>
      <c r="S120" s="179" t="s">
        <v>386</v>
      </c>
      <c r="T120">
        <v>2.7000000000000003E-2</v>
      </c>
      <c r="U120">
        <v>115</v>
      </c>
      <c r="W120" t="s">
        <v>153</v>
      </c>
      <c r="X120">
        <v>48296</v>
      </c>
      <c r="Y120">
        <v>493300</v>
      </c>
      <c r="Z120">
        <v>9.7903912426515305E-2</v>
      </c>
      <c r="AA120">
        <v>118</v>
      </c>
      <c r="AC120" s="57" t="s">
        <v>911</v>
      </c>
      <c r="AD120" s="188">
        <v>380</v>
      </c>
      <c r="AE120" s="188">
        <v>118</v>
      </c>
      <c r="AJ120" s="179" t="s">
        <v>81</v>
      </c>
      <c r="AK120" s="179" t="s">
        <v>447</v>
      </c>
      <c r="AL120" s="179" t="s">
        <v>447</v>
      </c>
      <c r="AM120" s="179" t="s">
        <v>373</v>
      </c>
      <c r="AN120">
        <v>0.21199999999999999</v>
      </c>
      <c r="AO120">
        <v>118</v>
      </c>
      <c r="AQ120" s="116" t="s">
        <v>119</v>
      </c>
    </row>
    <row r="121" spans="2:43" x14ac:dyDescent="0.2">
      <c r="B121" t="s">
        <v>911</v>
      </c>
      <c r="C121" t="s">
        <v>5</v>
      </c>
      <c r="D121" t="s">
        <v>407</v>
      </c>
      <c r="E121">
        <v>0</v>
      </c>
      <c r="F121">
        <v>539.1</v>
      </c>
      <c r="G121">
        <v>119</v>
      </c>
      <c r="I121" s="188" t="s">
        <v>142</v>
      </c>
      <c r="J121" s="188" t="s">
        <v>374</v>
      </c>
      <c r="K121" s="188" t="s">
        <v>452</v>
      </c>
      <c r="L121" s="188" t="s">
        <v>379</v>
      </c>
      <c r="M121" s="98">
        <v>67.400000000000006</v>
      </c>
      <c r="N121" s="188">
        <v>119</v>
      </c>
      <c r="P121" s="179" t="s">
        <v>122</v>
      </c>
      <c r="Q121" s="179" t="s">
        <v>376</v>
      </c>
      <c r="R121" s="179" t="s">
        <v>452</v>
      </c>
      <c r="S121" s="179" t="s">
        <v>371</v>
      </c>
      <c r="T121">
        <v>2.7000000000000003E-2</v>
      </c>
      <c r="U121">
        <v>115</v>
      </c>
      <c r="W121" t="s">
        <v>14</v>
      </c>
      <c r="X121">
        <v>15613</v>
      </c>
      <c r="Y121">
        <v>160300</v>
      </c>
      <c r="Z121">
        <v>9.7398627573300062E-2</v>
      </c>
      <c r="AA121">
        <v>119</v>
      </c>
      <c r="AC121" s="116" t="s">
        <v>758</v>
      </c>
      <c r="AD121" s="188">
        <v>382</v>
      </c>
      <c r="AE121" s="188">
        <v>119</v>
      </c>
      <c r="AJ121" s="179" t="s">
        <v>132</v>
      </c>
      <c r="AK121" s="179" t="s">
        <v>376</v>
      </c>
      <c r="AL121" s="179" t="s">
        <v>452</v>
      </c>
      <c r="AM121" s="179" t="s">
        <v>371</v>
      </c>
      <c r="AN121">
        <v>0.21100000000000002</v>
      </c>
      <c r="AO121">
        <v>119</v>
      </c>
      <c r="AQ121" s="116" t="s">
        <v>68</v>
      </c>
    </row>
    <row r="122" spans="2:43" x14ac:dyDescent="0.2">
      <c r="B122" t="s">
        <v>806</v>
      </c>
      <c r="C122" t="s">
        <v>136</v>
      </c>
      <c r="D122" t="s">
        <v>136</v>
      </c>
      <c r="E122" t="s">
        <v>376</v>
      </c>
      <c r="F122">
        <v>540.20000000000005</v>
      </c>
      <c r="G122">
        <v>120</v>
      </c>
      <c r="I122" s="188" t="s">
        <v>141</v>
      </c>
      <c r="J122" s="188" t="s">
        <v>376</v>
      </c>
      <c r="K122" s="188" t="s">
        <v>452</v>
      </c>
      <c r="L122" s="188" t="s">
        <v>371</v>
      </c>
      <c r="M122" s="98">
        <v>67.5</v>
      </c>
      <c r="N122" s="188">
        <v>120</v>
      </c>
      <c r="P122" s="179" t="s">
        <v>132</v>
      </c>
      <c r="Q122" s="179" t="s">
        <v>376</v>
      </c>
      <c r="R122" s="179" t="s">
        <v>452</v>
      </c>
      <c r="S122" s="179" t="s">
        <v>371</v>
      </c>
      <c r="T122">
        <v>2.6000000000000002E-2</v>
      </c>
      <c r="U122">
        <v>120</v>
      </c>
      <c r="W122" t="s">
        <v>62</v>
      </c>
      <c r="X122">
        <v>20624</v>
      </c>
      <c r="Y122">
        <v>212800</v>
      </c>
      <c r="Z122">
        <v>9.6917293233082707E-2</v>
      </c>
      <c r="AA122">
        <v>120</v>
      </c>
      <c r="AC122" s="116" t="s">
        <v>760</v>
      </c>
      <c r="AD122" s="188">
        <v>392</v>
      </c>
      <c r="AE122" s="188">
        <v>120</v>
      </c>
      <c r="AJ122" s="179" t="s">
        <v>147</v>
      </c>
      <c r="AK122" s="179" t="s">
        <v>374</v>
      </c>
      <c r="AL122" s="179" t="s">
        <v>452</v>
      </c>
      <c r="AM122" s="179" t="s">
        <v>379</v>
      </c>
      <c r="AN122">
        <v>0.21100000000000002</v>
      </c>
      <c r="AO122">
        <v>119</v>
      </c>
      <c r="AQ122" s="116" t="s">
        <v>92</v>
      </c>
    </row>
    <row r="123" spans="2:43" x14ac:dyDescent="0.2">
      <c r="B123" t="s">
        <v>1080</v>
      </c>
      <c r="C123" t="s">
        <v>141</v>
      </c>
      <c r="D123" t="s">
        <v>141</v>
      </c>
      <c r="E123" t="s">
        <v>376</v>
      </c>
      <c r="F123">
        <v>548.6</v>
      </c>
      <c r="G123">
        <v>121</v>
      </c>
      <c r="I123" s="188" t="s">
        <v>83</v>
      </c>
      <c r="J123" s="188" t="s">
        <v>374</v>
      </c>
      <c r="K123" s="188" t="s">
        <v>452</v>
      </c>
      <c r="L123" s="188" t="s">
        <v>379</v>
      </c>
      <c r="M123" s="98">
        <v>67.7</v>
      </c>
      <c r="N123" s="188">
        <v>121</v>
      </c>
      <c r="P123" s="179" t="s">
        <v>403</v>
      </c>
      <c r="Q123" s="179">
        <v>0</v>
      </c>
      <c r="R123" s="179" t="s">
        <v>426</v>
      </c>
      <c r="S123" s="179" t="s">
        <v>386</v>
      </c>
      <c r="T123">
        <v>2.6000000000000002E-2</v>
      </c>
      <c r="U123">
        <v>120</v>
      </c>
      <c r="W123" t="s">
        <v>9</v>
      </c>
      <c r="X123">
        <v>20024</v>
      </c>
      <c r="Y123">
        <v>206800</v>
      </c>
      <c r="Z123">
        <v>9.6827852998065761E-2</v>
      </c>
      <c r="AA123">
        <v>121</v>
      </c>
      <c r="AC123" s="116" t="s">
        <v>773</v>
      </c>
      <c r="AD123" s="188">
        <v>395</v>
      </c>
      <c r="AE123" s="188">
        <v>121</v>
      </c>
      <c r="AJ123" s="179" t="s">
        <v>103</v>
      </c>
      <c r="AK123" s="179" t="s">
        <v>375</v>
      </c>
      <c r="AL123" s="179" t="s">
        <v>452</v>
      </c>
      <c r="AM123" s="179" t="s">
        <v>379</v>
      </c>
      <c r="AN123">
        <v>0.20899999999999999</v>
      </c>
      <c r="AO123">
        <v>121</v>
      </c>
      <c r="AQ123" s="116" t="s">
        <v>60</v>
      </c>
    </row>
    <row r="124" spans="2:43" x14ac:dyDescent="0.2">
      <c r="B124" t="s">
        <v>773</v>
      </c>
      <c r="C124" t="s">
        <v>133</v>
      </c>
      <c r="D124" t="s">
        <v>133</v>
      </c>
      <c r="E124" t="s">
        <v>376</v>
      </c>
      <c r="F124">
        <v>551.1</v>
      </c>
      <c r="G124">
        <v>122</v>
      </c>
      <c r="I124" s="188" t="s">
        <v>76</v>
      </c>
      <c r="J124" s="188" t="s">
        <v>374</v>
      </c>
      <c r="K124" s="188" t="s">
        <v>452</v>
      </c>
      <c r="L124" s="188" t="s">
        <v>373</v>
      </c>
      <c r="M124" s="98">
        <v>67.7</v>
      </c>
      <c r="N124" s="188">
        <v>122</v>
      </c>
      <c r="P124" s="179" t="s">
        <v>72</v>
      </c>
      <c r="Q124" s="179" t="s">
        <v>375</v>
      </c>
      <c r="R124" s="179" t="s">
        <v>452</v>
      </c>
      <c r="S124" s="179" t="s">
        <v>379</v>
      </c>
      <c r="T124">
        <v>2.6000000000000002E-2</v>
      </c>
      <c r="U124">
        <v>120</v>
      </c>
      <c r="W124" t="s">
        <v>150</v>
      </c>
      <c r="X124">
        <v>14755</v>
      </c>
      <c r="Y124">
        <v>152800</v>
      </c>
      <c r="Z124">
        <v>9.6564136125654454E-2</v>
      </c>
      <c r="AA124">
        <v>122</v>
      </c>
      <c r="AC124" s="116" t="s">
        <v>1080</v>
      </c>
      <c r="AD124" s="188">
        <v>401</v>
      </c>
      <c r="AE124" s="188">
        <v>122</v>
      </c>
      <c r="AJ124" s="179" t="s">
        <v>142</v>
      </c>
      <c r="AK124" s="179" t="s">
        <v>374</v>
      </c>
      <c r="AL124" s="179" t="s">
        <v>452</v>
      </c>
      <c r="AM124" s="179" t="s">
        <v>379</v>
      </c>
      <c r="AN124">
        <v>0.20800000000000002</v>
      </c>
      <c r="AO124">
        <v>122</v>
      </c>
      <c r="AQ124" s="116" t="s">
        <v>43</v>
      </c>
    </row>
    <row r="125" spans="2:43" x14ac:dyDescent="0.2">
      <c r="B125" t="s">
        <v>558</v>
      </c>
      <c r="C125" t="s">
        <v>123</v>
      </c>
      <c r="D125" t="s">
        <v>123</v>
      </c>
      <c r="E125" t="s">
        <v>376</v>
      </c>
      <c r="F125">
        <v>551.70000000000005</v>
      </c>
      <c r="G125">
        <v>123</v>
      </c>
      <c r="I125" s="188" t="s">
        <v>72</v>
      </c>
      <c r="J125" s="188" t="s">
        <v>375</v>
      </c>
      <c r="K125" s="188" t="s">
        <v>452</v>
      </c>
      <c r="L125" s="188" t="s">
        <v>379</v>
      </c>
      <c r="M125" s="98">
        <v>68.400000000000006</v>
      </c>
      <c r="N125" s="188">
        <v>123</v>
      </c>
      <c r="P125" s="179" t="s">
        <v>417</v>
      </c>
      <c r="Q125" s="179" t="s">
        <v>446</v>
      </c>
      <c r="R125" s="179" t="s">
        <v>426</v>
      </c>
      <c r="S125" s="179" t="s">
        <v>379</v>
      </c>
      <c r="T125">
        <v>2.5000000000000001E-2</v>
      </c>
      <c r="U125">
        <v>123</v>
      </c>
      <c r="W125" t="s">
        <v>107</v>
      </c>
      <c r="X125">
        <v>134532</v>
      </c>
      <c r="Y125">
        <v>1396400</v>
      </c>
      <c r="Z125">
        <v>9.6342022343168146E-2</v>
      </c>
      <c r="AA125">
        <v>123</v>
      </c>
      <c r="AC125" s="116" t="s">
        <v>1036</v>
      </c>
      <c r="AD125" s="188">
        <v>402</v>
      </c>
      <c r="AE125" s="188">
        <v>123</v>
      </c>
      <c r="AJ125" s="179" t="s">
        <v>78</v>
      </c>
      <c r="AK125" s="179" t="s">
        <v>447</v>
      </c>
      <c r="AL125" s="179" t="s">
        <v>447</v>
      </c>
      <c r="AM125" s="179" t="s">
        <v>373</v>
      </c>
      <c r="AN125">
        <v>0.20800000000000002</v>
      </c>
      <c r="AO125">
        <v>122</v>
      </c>
      <c r="AQ125" s="116" t="s">
        <v>90</v>
      </c>
    </row>
    <row r="126" spans="2:43" x14ac:dyDescent="0.2">
      <c r="B126" t="s">
        <v>663</v>
      </c>
      <c r="C126" t="s">
        <v>128</v>
      </c>
      <c r="D126" t="s">
        <v>128</v>
      </c>
      <c r="E126" t="s">
        <v>376</v>
      </c>
      <c r="F126">
        <v>558.5</v>
      </c>
      <c r="G126">
        <v>124</v>
      </c>
      <c r="I126" s="188" t="s">
        <v>382</v>
      </c>
      <c r="J126" s="188" t="s">
        <v>374</v>
      </c>
      <c r="K126" s="188" t="s">
        <v>452</v>
      </c>
      <c r="L126" s="188" t="s">
        <v>379</v>
      </c>
      <c r="M126" s="98">
        <v>68.5</v>
      </c>
      <c r="N126" s="188">
        <v>124</v>
      </c>
      <c r="P126" s="179" t="s">
        <v>2</v>
      </c>
      <c r="Q126" s="179" t="s">
        <v>446</v>
      </c>
      <c r="R126" s="179" t="s">
        <v>426</v>
      </c>
      <c r="S126" s="179" t="s">
        <v>379</v>
      </c>
      <c r="T126">
        <v>2.5000000000000001E-2</v>
      </c>
      <c r="U126">
        <v>123</v>
      </c>
      <c r="W126" t="s">
        <v>135</v>
      </c>
      <c r="X126">
        <v>20749</v>
      </c>
      <c r="Y126">
        <v>222600</v>
      </c>
      <c r="Z126">
        <v>9.321203953279425E-2</v>
      </c>
      <c r="AA126">
        <v>124</v>
      </c>
      <c r="AC126" s="116" t="s">
        <v>620</v>
      </c>
      <c r="AD126" s="188">
        <v>403</v>
      </c>
      <c r="AE126" s="188">
        <v>124</v>
      </c>
      <c r="AJ126" s="179" t="s">
        <v>22</v>
      </c>
      <c r="AK126" s="179" t="s">
        <v>446</v>
      </c>
      <c r="AL126" s="179" t="s">
        <v>426</v>
      </c>
      <c r="AM126" s="179" t="s">
        <v>379</v>
      </c>
      <c r="AN126">
        <v>0.20800000000000002</v>
      </c>
      <c r="AO126">
        <v>122</v>
      </c>
      <c r="AQ126" s="116" t="s">
        <v>21</v>
      </c>
    </row>
    <row r="127" spans="2:43" x14ac:dyDescent="0.2">
      <c r="B127" t="s">
        <v>799</v>
      </c>
      <c r="C127" t="s">
        <v>115</v>
      </c>
      <c r="D127" t="s">
        <v>115</v>
      </c>
      <c r="E127" t="s">
        <v>376</v>
      </c>
      <c r="F127">
        <v>559.4</v>
      </c>
      <c r="G127">
        <v>125</v>
      </c>
      <c r="I127" s="188" t="s">
        <v>80</v>
      </c>
      <c r="J127" s="188" t="s">
        <v>376</v>
      </c>
      <c r="K127" s="188" t="s">
        <v>452</v>
      </c>
      <c r="L127" s="188" t="s">
        <v>373</v>
      </c>
      <c r="M127" s="98">
        <v>69</v>
      </c>
      <c r="N127" s="188">
        <v>125</v>
      </c>
      <c r="P127" s="179" t="s">
        <v>395</v>
      </c>
      <c r="Q127" s="179">
        <v>0</v>
      </c>
      <c r="R127" s="179" t="s">
        <v>447</v>
      </c>
      <c r="S127" s="179" t="s">
        <v>386</v>
      </c>
      <c r="T127">
        <v>2.5000000000000001E-2</v>
      </c>
      <c r="U127">
        <v>123</v>
      </c>
      <c r="W127" t="s">
        <v>98</v>
      </c>
      <c r="X127">
        <v>18985</v>
      </c>
      <c r="Y127">
        <v>205500</v>
      </c>
      <c r="Z127">
        <v>9.2384428223844281E-2</v>
      </c>
      <c r="AA127">
        <v>125</v>
      </c>
      <c r="AC127" s="116" t="s">
        <v>820</v>
      </c>
      <c r="AD127" s="188">
        <v>404</v>
      </c>
      <c r="AE127" s="188">
        <v>125</v>
      </c>
      <c r="AJ127" s="179" t="s">
        <v>9</v>
      </c>
      <c r="AK127" s="179" t="s">
        <v>446</v>
      </c>
      <c r="AL127" s="179" t="s">
        <v>426</v>
      </c>
      <c r="AM127" s="179" t="s">
        <v>379</v>
      </c>
      <c r="AN127">
        <v>0.20800000000000002</v>
      </c>
      <c r="AO127">
        <v>122</v>
      </c>
      <c r="AQ127" s="116" t="s">
        <v>48</v>
      </c>
    </row>
    <row r="128" spans="2:43" x14ac:dyDescent="0.2">
      <c r="B128" t="s">
        <v>867</v>
      </c>
      <c r="C128" t="s">
        <v>118</v>
      </c>
      <c r="D128" t="s">
        <v>118</v>
      </c>
      <c r="E128" t="s">
        <v>376</v>
      </c>
      <c r="F128">
        <v>563</v>
      </c>
      <c r="G128">
        <v>126</v>
      </c>
      <c r="I128" s="188" t="s">
        <v>66</v>
      </c>
      <c r="J128" s="188" t="s">
        <v>376</v>
      </c>
      <c r="K128" s="188" t="s">
        <v>452</v>
      </c>
      <c r="L128" s="188" t="s">
        <v>373</v>
      </c>
      <c r="M128" s="98">
        <v>69</v>
      </c>
      <c r="N128" s="188">
        <v>126</v>
      </c>
      <c r="P128" s="179" t="s">
        <v>22</v>
      </c>
      <c r="Q128" s="179" t="s">
        <v>446</v>
      </c>
      <c r="R128" s="179" t="s">
        <v>426</v>
      </c>
      <c r="S128" s="179" t="s">
        <v>379</v>
      </c>
      <c r="T128">
        <v>2.5000000000000001E-2</v>
      </c>
      <c r="U128">
        <v>123</v>
      </c>
      <c r="W128" t="s">
        <v>140</v>
      </c>
      <c r="X128">
        <v>17322</v>
      </c>
      <c r="Y128">
        <v>187600</v>
      </c>
      <c r="Z128">
        <v>9.2334754797441368E-2</v>
      </c>
      <c r="AA128">
        <v>126</v>
      </c>
      <c r="AC128" s="116" t="s">
        <v>572</v>
      </c>
      <c r="AD128" s="188">
        <v>406</v>
      </c>
      <c r="AE128" s="188">
        <v>126</v>
      </c>
      <c r="AJ128" s="179" t="s">
        <v>389</v>
      </c>
      <c r="AK128" s="179">
        <v>0</v>
      </c>
      <c r="AL128" s="179" t="s">
        <v>426</v>
      </c>
      <c r="AM128" s="179" t="s">
        <v>386</v>
      </c>
      <c r="AN128">
        <v>0.20699999999999999</v>
      </c>
      <c r="AO128">
        <v>126</v>
      </c>
      <c r="AQ128" s="116" t="s">
        <v>157</v>
      </c>
    </row>
    <row r="129" spans="2:43" x14ac:dyDescent="0.2">
      <c r="B129" t="s">
        <v>822</v>
      </c>
      <c r="C129" t="s">
        <v>117</v>
      </c>
      <c r="D129" t="s">
        <v>117</v>
      </c>
      <c r="E129" t="s">
        <v>376</v>
      </c>
      <c r="F129">
        <v>563.1</v>
      </c>
      <c r="G129">
        <v>127</v>
      </c>
      <c r="I129" s="188" t="s">
        <v>115</v>
      </c>
      <c r="J129" s="188" t="s">
        <v>376</v>
      </c>
      <c r="K129" s="188" t="s">
        <v>452</v>
      </c>
      <c r="L129" s="188" t="s">
        <v>371</v>
      </c>
      <c r="M129" s="98">
        <v>69.3</v>
      </c>
      <c r="N129" s="188">
        <v>127</v>
      </c>
      <c r="P129" s="179" t="s">
        <v>397</v>
      </c>
      <c r="Q129" s="179" t="s">
        <v>420</v>
      </c>
      <c r="R129" s="179" t="s">
        <v>452</v>
      </c>
      <c r="S129" s="179" t="s">
        <v>386</v>
      </c>
      <c r="T129">
        <v>2.5000000000000001E-2</v>
      </c>
      <c r="U129">
        <v>123</v>
      </c>
      <c r="W129" t="s">
        <v>138</v>
      </c>
      <c r="X129">
        <v>23729</v>
      </c>
      <c r="Y129">
        <v>257600</v>
      </c>
      <c r="Z129">
        <v>9.2115683229813658E-2</v>
      </c>
      <c r="AA129">
        <v>127</v>
      </c>
      <c r="AC129" s="116" t="s">
        <v>610</v>
      </c>
      <c r="AD129" s="188">
        <v>407</v>
      </c>
      <c r="AE129" s="188">
        <v>127</v>
      </c>
      <c r="AJ129" s="179" t="s">
        <v>410</v>
      </c>
      <c r="AK129" s="179">
        <v>0</v>
      </c>
      <c r="AL129" s="179" t="s">
        <v>447</v>
      </c>
      <c r="AM129" s="179" t="s">
        <v>386</v>
      </c>
      <c r="AN129">
        <v>0.20699999999999999</v>
      </c>
      <c r="AO129">
        <v>126</v>
      </c>
      <c r="AQ129" s="116" t="s">
        <v>140</v>
      </c>
    </row>
    <row r="130" spans="2:43" x14ac:dyDescent="0.2">
      <c r="B130" t="s">
        <v>748</v>
      </c>
      <c r="C130" t="s">
        <v>131</v>
      </c>
      <c r="D130" t="s">
        <v>131</v>
      </c>
      <c r="E130" t="s">
        <v>376</v>
      </c>
      <c r="F130">
        <v>567.29999999999995</v>
      </c>
      <c r="G130">
        <v>128</v>
      </c>
      <c r="I130" s="188" t="s">
        <v>129</v>
      </c>
      <c r="J130" s="188" t="s">
        <v>376</v>
      </c>
      <c r="K130" s="188" t="s">
        <v>452</v>
      </c>
      <c r="L130" s="188" t="s">
        <v>371</v>
      </c>
      <c r="M130" s="98">
        <v>69.400000000000006</v>
      </c>
      <c r="N130" s="188">
        <v>128</v>
      </c>
      <c r="P130" s="179" t="s">
        <v>137</v>
      </c>
      <c r="Q130" s="179" t="s">
        <v>376</v>
      </c>
      <c r="R130" s="179" t="s">
        <v>452</v>
      </c>
      <c r="S130" s="179" t="s">
        <v>371</v>
      </c>
      <c r="T130">
        <v>2.5000000000000001E-2</v>
      </c>
      <c r="U130">
        <v>123</v>
      </c>
      <c r="W130" t="s">
        <v>99</v>
      </c>
      <c r="X130">
        <v>23247</v>
      </c>
      <c r="Y130">
        <v>255400</v>
      </c>
      <c r="Z130">
        <v>9.1021926389976512E-2</v>
      </c>
      <c r="AA130">
        <v>128</v>
      </c>
      <c r="AC130" s="116" t="s">
        <v>762</v>
      </c>
      <c r="AD130" s="188">
        <v>407</v>
      </c>
      <c r="AE130" s="188">
        <v>127</v>
      </c>
      <c r="AJ130" s="179" t="s">
        <v>106</v>
      </c>
      <c r="AK130" s="179" t="s">
        <v>375</v>
      </c>
      <c r="AL130" s="179" t="s">
        <v>452</v>
      </c>
      <c r="AM130" s="179" t="s">
        <v>379</v>
      </c>
      <c r="AN130">
        <v>0.20499999999999999</v>
      </c>
      <c r="AO130">
        <v>128</v>
      </c>
      <c r="AQ130" s="116" t="s">
        <v>166</v>
      </c>
    </row>
    <row r="131" spans="2:43" x14ac:dyDescent="0.2">
      <c r="B131" t="s">
        <v>1036</v>
      </c>
      <c r="C131" t="s">
        <v>157</v>
      </c>
      <c r="D131" t="s">
        <v>412</v>
      </c>
      <c r="E131" t="s">
        <v>420</v>
      </c>
      <c r="F131">
        <v>575.4</v>
      </c>
      <c r="G131">
        <v>129</v>
      </c>
      <c r="I131" s="188" t="s">
        <v>137</v>
      </c>
      <c r="J131" s="188" t="s">
        <v>376</v>
      </c>
      <c r="K131" s="188" t="s">
        <v>452</v>
      </c>
      <c r="L131" s="188" t="s">
        <v>371</v>
      </c>
      <c r="M131" s="98">
        <v>69.8</v>
      </c>
      <c r="N131" s="188">
        <v>129</v>
      </c>
      <c r="P131" s="179" t="s">
        <v>164</v>
      </c>
      <c r="Q131" s="179" t="s">
        <v>374</v>
      </c>
      <c r="R131" s="179" t="s">
        <v>452</v>
      </c>
      <c r="S131" s="179" t="s">
        <v>379</v>
      </c>
      <c r="T131">
        <v>2.4E-2</v>
      </c>
      <c r="U131">
        <v>129</v>
      </c>
      <c r="W131" t="s">
        <v>117</v>
      </c>
      <c r="X131">
        <v>23744</v>
      </c>
      <c r="Y131">
        <v>261600</v>
      </c>
      <c r="Z131">
        <v>9.0764525993883793E-2</v>
      </c>
      <c r="AA131">
        <v>129</v>
      </c>
      <c r="AC131" s="116" t="s">
        <v>799</v>
      </c>
      <c r="AD131" s="188">
        <v>409</v>
      </c>
      <c r="AE131" s="188">
        <v>129</v>
      </c>
      <c r="AJ131" s="179" t="s">
        <v>144</v>
      </c>
      <c r="AK131" s="179" t="s">
        <v>375</v>
      </c>
      <c r="AL131" s="179" t="s">
        <v>452</v>
      </c>
      <c r="AM131" s="179" t="s">
        <v>379</v>
      </c>
      <c r="AN131">
        <v>0.20199999999999999</v>
      </c>
      <c r="AO131">
        <v>129</v>
      </c>
      <c r="AQ131" s="116" t="s">
        <v>61</v>
      </c>
    </row>
    <row r="132" spans="2:43" x14ac:dyDescent="0.2">
      <c r="B132" t="s">
        <v>942</v>
      </c>
      <c r="C132" t="s">
        <v>139</v>
      </c>
      <c r="D132" t="s">
        <v>139</v>
      </c>
      <c r="E132" t="s">
        <v>376</v>
      </c>
      <c r="F132">
        <v>576.70000000000005</v>
      </c>
      <c r="G132">
        <v>130</v>
      </c>
      <c r="I132" s="188" t="s">
        <v>111</v>
      </c>
      <c r="J132" s="188" t="s">
        <v>376</v>
      </c>
      <c r="K132" s="188" t="s">
        <v>452</v>
      </c>
      <c r="L132" s="188" t="s">
        <v>371</v>
      </c>
      <c r="M132" s="98">
        <v>69.900000000000006</v>
      </c>
      <c r="N132" s="188">
        <v>130</v>
      </c>
      <c r="P132" s="179" t="s">
        <v>414</v>
      </c>
      <c r="Q132" s="179">
        <v>0</v>
      </c>
      <c r="R132" s="179" t="s">
        <v>447</v>
      </c>
      <c r="S132" s="179" t="s">
        <v>386</v>
      </c>
      <c r="T132">
        <v>2.4E-2</v>
      </c>
      <c r="U132">
        <v>129</v>
      </c>
      <c r="W132" t="s">
        <v>139</v>
      </c>
      <c r="X132">
        <v>16330</v>
      </c>
      <c r="Y132">
        <v>180100</v>
      </c>
      <c r="Z132">
        <v>9.0671848972792887E-2</v>
      </c>
      <c r="AA132">
        <v>130</v>
      </c>
      <c r="AC132" s="116" t="s">
        <v>1108</v>
      </c>
      <c r="AD132" s="188">
        <v>414</v>
      </c>
      <c r="AE132" s="188">
        <v>130</v>
      </c>
      <c r="AJ132" s="179" t="s">
        <v>166</v>
      </c>
      <c r="AK132" s="179" t="s">
        <v>375</v>
      </c>
      <c r="AL132" s="179" t="s">
        <v>452</v>
      </c>
      <c r="AM132" s="179" t="s">
        <v>379</v>
      </c>
      <c r="AN132">
        <v>0.20100000000000001</v>
      </c>
      <c r="AO132">
        <v>130</v>
      </c>
      <c r="AQ132" s="116" t="s">
        <v>91</v>
      </c>
    </row>
    <row r="133" spans="2:43" x14ac:dyDescent="0.2">
      <c r="B133" t="s">
        <v>1116</v>
      </c>
      <c r="C133" t="s">
        <v>151</v>
      </c>
      <c r="D133" t="s">
        <v>151</v>
      </c>
      <c r="E133" t="s">
        <v>375</v>
      </c>
      <c r="F133">
        <v>580.9</v>
      </c>
      <c r="G133">
        <v>131</v>
      </c>
      <c r="I133" s="188" t="s">
        <v>135</v>
      </c>
      <c r="J133" s="188" t="s">
        <v>376</v>
      </c>
      <c r="K133" s="188" t="s">
        <v>452</v>
      </c>
      <c r="L133" s="188" t="s">
        <v>371</v>
      </c>
      <c r="M133" s="98">
        <v>69.900000000000006</v>
      </c>
      <c r="N133" s="188">
        <v>131</v>
      </c>
      <c r="P133" s="179" t="s">
        <v>400</v>
      </c>
      <c r="Q133" s="179">
        <v>0</v>
      </c>
      <c r="R133" s="179" t="s">
        <v>447</v>
      </c>
      <c r="S133" s="179" t="s">
        <v>386</v>
      </c>
      <c r="T133">
        <v>2.3E-2</v>
      </c>
      <c r="U133">
        <v>131</v>
      </c>
      <c r="W133" t="s">
        <v>58</v>
      </c>
      <c r="X133">
        <v>18641</v>
      </c>
      <c r="Y133">
        <v>206300</v>
      </c>
      <c r="Z133">
        <v>9.0358700920988855E-2</v>
      </c>
      <c r="AA133">
        <v>131</v>
      </c>
      <c r="AC133" s="116" t="s">
        <v>777</v>
      </c>
      <c r="AD133" s="188">
        <v>421</v>
      </c>
      <c r="AE133" s="188">
        <v>131</v>
      </c>
      <c r="AJ133" s="179" t="s">
        <v>121</v>
      </c>
      <c r="AK133" s="179" t="s">
        <v>376</v>
      </c>
      <c r="AL133" s="179" t="s">
        <v>452</v>
      </c>
      <c r="AM133" s="179" t="s">
        <v>371</v>
      </c>
      <c r="AN133">
        <v>0.19899999999999998</v>
      </c>
      <c r="AO133">
        <v>131</v>
      </c>
      <c r="AQ133" s="116" t="s">
        <v>106</v>
      </c>
    </row>
    <row r="134" spans="2:43" x14ac:dyDescent="0.2">
      <c r="B134" t="s">
        <v>929</v>
      </c>
      <c r="C134" t="s">
        <v>147</v>
      </c>
      <c r="D134" t="s">
        <v>147</v>
      </c>
      <c r="E134" t="s">
        <v>374</v>
      </c>
      <c r="F134">
        <v>582.5</v>
      </c>
      <c r="G134">
        <v>132</v>
      </c>
      <c r="I134" s="188" t="s">
        <v>143</v>
      </c>
      <c r="J134" s="188" t="s">
        <v>374</v>
      </c>
      <c r="K134" s="188" t="s">
        <v>452</v>
      </c>
      <c r="L134" s="188" t="s">
        <v>379</v>
      </c>
      <c r="M134" s="98">
        <v>70</v>
      </c>
      <c r="N134" s="188">
        <v>132</v>
      </c>
      <c r="P134" s="179" t="s">
        <v>9</v>
      </c>
      <c r="Q134" s="179" t="s">
        <v>446</v>
      </c>
      <c r="R134" s="179" t="s">
        <v>426</v>
      </c>
      <c r="S134" s="179" t="s">
        <v>379</v>
      </c>
      <c r="T134">
        <v>2.3E-2</v>
      </c>
      <c r="U134">
        <v>131</v>
      </c>
      <c r="W134" t="s">
        <v>47</v>
      </c>
      <c r="X134">
        <v>13362</v>
      </c>
      <c r="Y134">
        <v>151600</v>
      </c>
      <c r="Z134">
        <v>8.8139841688654352E-2</v>
      </c>
      <c r="AA134">
        <v>132</v>
      </c>
      <c r="AC134" s="116" t="s">
        <v>822</v>
      </c>
      <c r="AD134" s="188">
        <v>423</v>
      </c>
      <c r="AE134" s="188">
        <v>132</v>
      </c>
      <c r="AJ134" s="179" t="s">
        <v>414</v>
      </c>
      <c r="AK134" s="179">
        <v>0</v>
      </c>
      <c r="AL134" s="179" t="s">
        <v>447</v>
      </c>
      <c r="AM134" s="179" t="s">
        <v>386</v>
      </c>
      <c r="AN134">
        <v>0.19899999999999998</v>
      </c>
      <c r="AO134">
        <v>131</v>
      </c>
      <c r="AQ134" s="116" t="s">
        <v>167</v>
      </c>
    </row>
    <row r="135" spans="2:43" x14ac:dyDescent="0.2">
      <c r="B135" t="s">
        <v>560</v>
      </c>
      <c r="C135" t="s">
        <v>124</v>
      </c>
      <c r="D135" t="s">
        <v>124</v>
      </c>
      <c r="E135" t="s">
        <v>376</v>
      </c>
      <c r="F135">
        <v>583.1</v>
      </c>
      <c r="G135">
        <v>133</v>
      </c>
      <c r="I135" s="188" t="s">
        <v>136</v>
      </c>
      <c r="J135" s="188" t="s">
        <v>376</v>
      </c>
      <c r="K135" s="188" t="s">
        <v>452</v>
      </c>
      <c r="L135" s="188" t="s">
        <v>371</v>
      </c>
      <c r="M135" s="98">
        <v>70</v>
      </c>
      <c r="N135" s="188">
        <v>133</v>
      </c>
      <c r="P135" s="179" t="s">
        <v>409</v>
      </c>
      <c r="Q135" s="179">
        <v>0</v>
      </c>
      <c r="R135" s="179" t="s">
        <v>426</v>
      </c>
      <c r="S135" s="179" t="s">
        <v>386</v>
      </c>
      <c r="T135">
        <v>2.3E-2</v>
      </c>
      <c r="U135">
        <v>131</v>
      </c>
      <c r="W135" t="s">
        <v>61</v>
      </c>
      <c r="X135">
        <v>18935</v>
      </c>
      <c r="Y135">
        <v>215500</v>
      </c>
      <c r="Z135">
        <v>8.7865429234338752E-2</v>
      </c>
      <c r="AA135">
        <v>133</v>
      </c>
      <c r="AC135" s="57" t="s">
        <v>630</v>
      </c>
      <c r="AD135" s="188">
        <v>429</v>
      </c>
      <c r="AE135" s="188">
        <v>133</v>
      </c>
      <c r="AJ135" s="179" t="s">
        <v>150</v>
      </c>
      <c r="AK135" s="179" t="s">
        <v>447</v>
      </c>
      <c r="AL135" s="179" t="s">
        <v>447</v>
      </c>
      <c r="AM135" s="179" t="s">
        <v>379</v>
      </c>
      <c r="AN135">
        <v>0.19699999999999998</v>
      </c>
      <c r="AO135">
        <v>133</v>
      </c>
      <c r="AQ135" s="116" t="s">
        <v>120</v>
      </c>
    </row>
    <row r="136" spans="2:43" x14ac:dyDescent="0.2">
      <c r="B136" t="s">
        <v>931</v>
      </c>
      <c r="C136" t="s">
        <v>138</v>
      </c>
      <c r="D136" t="s">
        <v>138</v>
      </c>
      <c r="E136" t="s">
        <v>376</v>
      </c>
      <c r="F136">
        <v>583.6</v>
      </c>
      <c r="G136">
        <v>134</v>
      </c>
      <c r="I136" s="188" t="s">
        <v>146</v>
      </c>
      <c r="J136" s="188" t="s">
        <v>374</v>
      </c>
      <c r="K136" s="188" t="s">
        <v>452</v>
      </c>
      <c r="L136" s="188" t="s">
        <v>379</v>
      </c>
      <c r="M136" s="98">
        <v>70</v>
      </c>
      <c r="N136" s="188">
        <v>134</v>
      </c>
      <c r="P136" s="179" t="s">
        <v>391</v>
      </c>
      <c r="Q136" s="179">
        <v>0</v>
      </c>
      <c r="R136" s="179" t="s">
        <v>426</v>
      </c>
      <c r="S136" s="179" t="s">
        <v>386</v>
      </c>
      <c r="T136">
        <v>2.2000000000000002E-2</v>
      </c>
      <c r="U136">
        <v>134</v>
      </c>
      <c r="W136" t="s">
        <v>78</v>
      </c>
      <c r="X136">
        <v>17627</v>
      </c>
      <c r="Y136">
        <v>201800</v>
      </c>
      <c r="Z136">
        <v>8.7348860257680877E-2</v>
      </c>
      <c r="AA136">
        <v>134</v>
      </c>
      <c r="AC136" s="116" t="s">
        <v>1060</v>
      </c>
      <c r="AD136" s="188">
        <v>431</v>
      </c>
      <c r="AE136" s="188">
        <v>134</v>
      </c>
      <c r="AJ136" s="179" t="s">
        <v>118</v>
      </c>
      <c r="AK136" s="179" t="s">
        <v>376</v>
      </c>
      <c r="AL136" s="179" t="s">
        <v>452</v>
      </c>
      <c r="AM136" s="179" t="s">
        <v>371</v>
      </c>
      <c r="AN136">
        <v>0.19600000000000001</v>
      </c>
      <c r="AO136">
        <v>134</v>
      </c>
      <c r="AQ136" s="116" t="s">
        <v>62</v>
      </c>
    </row>
    <row r="137" spans="2:43" x14ac:dyDescent="0.2">
      <c r="B137" t="s">
        <v>1094</v>
      </c>
      <c r="C137" t="s">
        <v>150</v>
      </c>
      <c r="D137" t="s">
        <v>150</v>
      </c>
      <c r="E137" t="s">
        <v>447</v>
      </c>
      <c r="F137">
        <v>584.6</v>
      </c>
      <c r="G137">
        <v>135</v>
      </c>
      <c r="I137" s="188" t="s">
        <v>45</v>
      </c>
      <c r="J137" s="188" t="s">
        <v>376</v>
      </c>
      <c r="K137" s="188" t="s">
        <v>452</v>
      </c>
      <c r="L137" s="188" t="s">
        <v>373</v>
      </c>
      <c r="M137" s="98">
        <v>70.099999999999994</v>
      </c>
      <c r="N137" s="188">
        <v>135</v>
      </c>
      <c r="P137" s="179" t="s">
        <v>142</v>
      </c>
      <c r="Q137" s="179" t="s">
        <v>374</v>
      </c>
      <c r="R137" s="179" t="s">
        <v>452</v>
      </c>
      <c r="S137" s="179" t="s">
        <v>379</v>
      </c>
      <c r="T137">
        <v>2.1000000000000001E-2</v>
      </c>
      <c r="U137">
        <v>135</v>
      </c>
      <c r="W137" t="s">
        <v>68</v>
      </c>
      <c r="X137">
        <v>15492</v>
      </c>
      <c r="Y137">
        <v>177500</v>
      </c>
      <c r="Z137">
        <v>8.7278873239436616E-2</v>
      </c>
      <c r="AA137">
        <v>135</v>
      </c>
      <c r="AC137" s="116" t="s">
        <v>931</v>
      </c>
      <c r="AD137" s="188">
        <v>437</v>
      </c>
      <c r="AE137" s="188">
        <v>135</v>
      </c>
      <c r="AJ137" s="179" t="s">
        <v>404</v>
      </c>
      <c r="AK137" s="179">
        <v>0</v>
      </c>
      <c r="AL137" s="179" t="s">
        <v>447</v>
      </c>
      <c r="AM137" s="179" t="s">
        <v>386</v>
      </c>
      <c r="AN137">
        <v>0.19600000000000001</v>
      </c>
      <c r="AO137">
        <v>134</v>
      </c>
      <c r="AQ137" s="116" t="s">
        <v>81</v>
      </c>
    </row>
    <row r="138" spans="2:43" x14ac:dyDescent="0.2">
      <c r="B138" t="s">
        <v>979</v>
      </c>
      <c r="C138" t="s">
        <v>148</v>
      </c>
      <c r="D138" t="s">
        <v>148</v>
      </c>
      <c r="E138" t="s">
        <v>375</v>
      </c>
      <c r="F138">
        <v>603</v>
      </c>
      <c r="G138">
        <v>136</v>
      </c>
      <c r="I138" s="188" t="s">
        <v>147</v>
      </c>
      <c r="J138" s="188" t="s">
        <v>374</v>
      </c>
      <c r="K138" s="188" t="s">
        <v>452</v>
      </c>
      <c r="L138" s="188" t="s">
        <v>379</v>
      </c>
      <c r="M138" s="98">
        <v>70.3</v>
      </c>
      <c r="N138" s="188">
        <v>136</v>
      </c>
      <c r="P138" s="179" t="s">
        <v>388</v>
      </c>
      <c r="Q138" s="179">
        <v>0</v>
      </c>
      <c r="R138" s="179" t="s">
        <v>426</v>
      </c>
      <c r="S138" s="179" t="s">
        <v>386</v>
      </c>
      <c r="T138">
        <v>2.1000000000000001E-2</v>
      </c>
      <c r="U138">
        <v>135</v>
      </c>
      <c r="W138" t="s">
        <v>126</v>
      </c>
      <c r="X138">
        <v>23390</v>
      </c>
      <c r="Y138">
        <v>270600</v>
      </c>
      <c r="Z138">
        <v>8.6437546193643758E-2</v>
      </c>
      <c r="AA138">
        <v>136</v>
      </c>
      <c r="AC138" s="116" t="s">
        <v>782</v>
      </c>
      <c r="AD138" s="188">
        <v>438</v>
      </c>
      <c r="AE138" s="188">
        <v>136</v>
      </c>
      <c r="AJ138" s="179" t="s">
        <v>120</v>
      </c>
      <c r="AK138" s="179" t="s">
        <v>376</v>
      </c>
      <c r="AL138" s="179" t="s">
        <v>452</v>
      </c>
      <c r="AM138" s="179" t="s">
        <v>371</v>
      </c>
      <c r="AN138">
        <v>0.19500000000000001</v>
      </c>
      <c r="AO138">
        <v>136</v>
      </c>
      <c r="AQ138" s="116" t="s">
        <v>99</v>
      </c>
    </row>
    <row r="139" spans="2:43" x14ac:dyDescent="0.2">
      <c r="B139" t="s">
        <v>1082</v>
      </c>
      <c r="C139" t="s">
        <v>121</v>
      </c>
      <c r="D139" t="s">
        <v>121</v>
      </c>
      <c r="E139" t="s">
        <v>376</v>
      </c>
      <c r="F139">
        <v>603.9</v>
      </c>
      <c r="G139">
        <v>137</v>
      </c>
      <c r="I139" s="188" t="s">
        <v>113</v>
      </c>
      <c r="J139" s="188" t="s">
        <v>376</v>
      </c>
      <c r="K139" s="188" t="s">
        <v>452</v>
      </c>
      <c r="L139" s="188" t="s">
        <v>371</v>
      </c>
      <c r="M139" s="98">
        <v>70.5</v>
      </c>
      <c r="N139" s="188">
        <v>137</v>
      </c>
      <c r="P139" s="179" t="s">
        <v>387</v>
      </c>
      <c r="Q139" s="179">
        <v>0</v>
      </c>
      <c r="R139" s="179" t="s">
        <v>447</v>
      </c>
      <c r="S139" s="179" t="s">
        <v>386</v>
      </c>
      <c r="T139">
        <v>0.02</v>
      </c>
      <c r="U139">
        <v>137</v>
      </c>
      <c r="W139" t="s">
        <v>86</v>
      </c>
      <c r="X139">
        <v>55108</v>
      </c>
      <c r="Y139">
        <v>645800</v>
      </c>
      <c r="Z139">
        <v>8.5332920408795296E-2</v>
      </c>
      <c r="AA139">
        <v>137</v>
      </c>
      <c r="AC139" s="116" t="s">
        <v>1038</v>
      </c>
      <c r="AD139" s="188">
        <v>439</v>
      </c>
      <c r="AE139" s="188">
        <v>137</v>
      </c>
      <c r="AJ139" s="179" t="s">
        <v>412</v>
      </c>
      <c r="AK139" s="179" t="s">
        <v>420</v>
      </c>
      <c r="AL139" s="179" t="s">
        <v>452</v>
      </c>
      <c r="AM139" s="179" t="s">
        <v>386</v>
      </c>
      <c r="AN139">
        <v>0.19399999999999998</v>
      </c>
      <c r="AO139">
        <v>137</v>
      </c>
      <c r="AQ139" s="116" t="s">
        <v>141</v>
      </c>
    </row>
    <row r="140" spans="2:43" x14ac:dyDescent="0.2">
      <c r="B140" t="s">
        <v>753</v>
      </c>
      <c r="C140" t="s">
        <v>111</v>
      </c>
      <c r="D140" t="s">
        <v>111</v>
      </c>
      <c r="E140" t="s">
        <v>376</v>
      </c>
      <c r="F140">
        <v>613.29999999999995</v>
      </c>
      <c r="G140">
        <v>138</v>
      </c>
      <c r="I140" s="188" t="s">
        <v>117</v>
      </c>
      <c r="J140" s="188" t="s">
        <v>376</v>
      </c>
      <c r="K140" s="188" t="s">
        <v>452</v>
      </c>
      <c r="L140" s="188" t="s">
        <v>371</v>
      </c>
      <c r="M140" s="98">
        <v>70.5</v>
      </c>
      <c r="N140" s="188">
        <v>138</v>
      </c>
      <c r="P140" s="179" t="s">
        <v>396</v>
      </c>
      <c r="Q140" s="179">
        <v>0</v>
      </c>
      <c r="R140" s="179" t="s">
        <v>447</v>
      </c>
      <c r="S140" s="179" t="s">
        <v>386</v>
      </c>
      <c r="T140">
        <v>0.02</v>
      </c>
      <c r="U140">
        <v>137</v>
      </c>
      <c r="W140" t="s">
        <v>132</v>
      </c>
      <c r="X140">
        <v>18128</v>
      </c>
      <c r="Y140">
        <v>216200</v>
      </c>
      <c r="Z140">
        <v>8.384828862164663E-2</v>
      </c>
      <c r="AA140">
        <v>138</v>
      </c>
      <c r="AC140" s="116" t="s">
        <v>979</v>
      </c>
      <c r="AD140" s="188">
        <v>441</v>
      </c>
      <c r="AE140" s="188">
        <v>138</v>
      </c>
      <c r="AJ140" s="179" t="s">
        <v>151</v>
      </c>
      <c r="AK140" s="179" t="s">
        <v>375</v>
      </c>
      <c r="AL140" s="179" t="s">
        <v>452</v>
      </c>
      <c r="AM140" s="179" t="s">
        <v>379</v>
      </c>
      <c r="AN140">
        <v>0.188</v>
      </c>
      <c r="AO140">
        <v>138</v>
      </c>
      <c r="AQ140" s="116" t="s">
        <v>121</v>
      </c>
    </row>
    <row r="141" spans="2:43" x14ac:dyDescent="0.2">
      <c r="B141" t="s">
        <v>786</v>
      </c>
      <c r="C141" t="s">
        <v>135</v>
      </c>
      <c r="D141" t="s">
        <v>135</v>
      </c>
      <c r="E141" t="s">
        <v>376</v>
      </c>
      <c r="F141">
        <v>619.29999999999995</v>
      </c>
      <c r="G141">
        <v>139</v>
      </c>
      <c r="I141" s="188" t="s">
        <v>380</v>
      </c>
      <c r="J141" s="188" t="s">
        <v>374</v>
      </c>
      <c r="K141" s="188" t="s">
        <v>452</v>
      </c>
      <c r="L141" s="188" t="s">
        <v>379</v>
      </c>
      <c r="M141" s="98">
        <v>70.900000000000006</v>
      </c>
      <c r="N141" s="188">
        <v>139</v>
      </c>
      <c r="P141" s="179" t="s">
        <v>165</v>
      </c>
      <c r="Q141" s="179" t="s">
        <v>374</v>
      </c>
      <c r="R141" s="179" t="s">
        <v>452</v>
      </c>
      <c r="S141" s="179" t="s">
        <v>379</v>
      </c>
      <c r="T141">
        <v>0.02</v>
      </c>
      <c r="U141">
        <v>137</v>
      </c>
      <c r="W141" t="s">
        <v>42</v>
      </c>
      <c r="X141">
        <v>11295</v>
      </c>
      <c r="Y141">
        <v>139500</v>
      </c>
      <c r="Z141">
        <v>8.0967741935483867E-2</v>
      </c>
      <c r="AA141">
        <v>139</v>
      </c>
      <c r="AC141" s="116" t="s">
        <v>1116</v>
      </c>
      <c r="AD141" s="188">
        <v>442</v>
      </c>
      <c r="AE141" s="188">
        <v>139</v>
      </c>
      <c r="AJ141" s="179" t="s">
        <v>387</v>
      </c>
      <c r="AK141" s="179">
        <v>0</v>
      </c>
      <c r="AL141" s="179" t="s">
        <v>447</v>
      </c>
      <c r="AM141" s="179" t="s">
        <v>386</v>
      </c>
      <c r="AN141">
        <v>0.18600000000000003</v>
      </c>
      <c r="AO141">
        <v>139</v>
      </c>
      <c r="AQ141" s="116" t="s">
        <v>53</v>
      </c>
    </row>
    <row r="142" spans="2:43" x14ac:dyDescent="0.2">
      <c r="B142" t="s">
        <v>673</v>
      </c>
      <c r="C142" t="s">
        <v>82</v>
      </c>
      <c r="D142" t="s">
        <v>82</v>
      </c>
      <c r="E142" t="s">
        <v>375</v>
      </c>
      <c r="F142">
        <v>620.20000000000005</v>
      </c>
      <c r="G142">
        <v>140</v>
      </c>
      <c r="I142" s="188" t="s">
        <v>149</v>
      </c>
      <c r="J142" s="188" t="s">
        <v>374</v>
      </c>
      <c r="K142" s="188" t="s">
        <v>452</v>
      </c>
      <c r="L142" s="188" t="s">
        <v>379</v>
      </c>
      <c r="M142" s="98">
        <v>71</v>
      </c>
      <c r="N142" s="188">
        <v>140</v>
      </c>
      <c r="P142" s="179" t="s">
        <v>415</v>
      </c>
      <c r="Q142" s="179" t="s">
        <v>446</v>
      </c>
      <c r="R142" s="179" t="s">
        <v>426</v>
      </c>
      <c r="S142" s="179" t="s">
        <v>379</v>
      </c>
      <c r="T142">
        <v>0.02</v>
      </c>
      <c r="U142">
        <v>137</v>
      </c>
      <c r="W142" t="s">
        <v>133</v>
      </c>
      <c r="X142">
        <v>18471</v>
      </c>
      <c r="Y142">
        <v>230100</v>
      </c>
      <c r="Z142">
        <v>8.0273794002607562E-2</v>
      </c>
      <c r="AA142">
        <v>140</v>
      </c>
      <c r="AC142" s="116" t="s">
        <v>560</v>
      </c>
      <c r="AD142" s="188">
        <v>446</v>
      </c>
      <c r="AE142" s="188">
        <v>140</v>
      </c>
      <c r="AJ142" s="179" t="s">
        <v>134</v>
      </c>
      <c r="AK142" s="179" t="s">
        <v>376</v>
      </c>
      <c r="AL142" s="179" t="s">
        <v>452</v>
      </c>
      <c r="AM142" s="179" t="s">
        <v>371</v>
      </c>
      <c r="AN142">
        <v>0.185</v>
      </c>
      <c r="AO142">
        <v>140</v>
      </c>
      <c r="AQ142" s="116" t="s">
        <v>93</v>
      </c>
    </row>
    <row r="143" spans="2:43" x14ac:dyDescent="0.2">
      <c r="B143" t="s">
        <v>782</v>
      </c>
      <c r="C143" t="s">
        <v>134</v>
      </c>
      <c r="D143" t="s">
        <v>134</v>
      </c>
      <c r="E143" t="s">
        <v>376</v>
      </c>
      <c r="F143">
        <v>624.1</v>
      </c>
      <c r="G143">
        <v>141</v>
      </c>
      <c r="I143" s="188" t="s">
        <v>384</v>
      </c>
      <c r="J143" s="188" t="s">
        <v>374</v>
      </c>
      <c r="K143" s="188" t="s">
        <v>452</v>
      </c>
      <c r="L143" s="188" t="s">
        <v>379</v>
      </c>
      <c r="M143" s="98">
        <v>72.3</v>
      </c>
      <c r="N143" s="188">
        <v>141</v>
      </c>
      <c r="P143" s="179" t="s">
        <v>159</v>
      </c>
      <c r="Q143" s="179" t="s">
        <v>447</v>
      </c>
      <c r="R143" s="179" t="s">
        <v>447</v>
      </c>
      <c r="S143" s="179" t="s">
        <v>379</v>
      </c>
      <c r="T143">
        <v>1.9E-2</v>
      </c>
      <c r="U143">
        <v>141</v>
      </c>
      <c r="W143" t="s">
        <v>141</v>
      </c>
      <c r="X143">
        <v>17890</v>
      </c>
      <c r="Y143">
        <v>223200</v>
      </c>
      <c r="Z143">
        <v>8.015232974910394E-2</v>
      </c>
      <c r="AA143">
        <v>141</v>
      </c>
      <c r="AC143" s="116" t="s">
        <v>806</v>
      </c>
      <c r="AD143" s="188">
        <v>449</v>
      </c>
      <c r="AE143" s="188">
        <v>141</v>
      </c>
      <c r="AJ143" s="179" t="s">
        <v>139</v>
      </c>
      <c r="AK143" s="179" t="s">
        <v>376</v>
      </c>
      <c r="AL143" s="179" t="s">
        <v>452</v>
      </c>
      <c r="AM143" s="179" t="s">
        <v>371</v>
      </c>
      <c r="AN143">
        <v>0.184</v>
      </c>
      <c r="AO143">
        <v>141</v>
      </c>
      <c r="AQ143" s="116" t="s">
        <v>150</v>
      </c>
    </row>
    <row r="144" spans="2:43" x14ac:dyDescent="0.2">
      <c r="B144" t="s">
        <v>812</v>
      </c>
      <c r="C144" t="s">
        <v>116</v>
      </c>
      <c r="D144" t="s">
        <v>116</v>
      </c>
      <c r="E144" t="s">
        <v>376</v>
      </c>
      <c r="F144">
        <v>651.9</v>
      </c>
      <c r="G144">
        <v>142</v>
      </c>
      <c r="I144" s="188" t="s">
        <v>56</v>
      </c>
      <c r="J144" s="188" t="s">
        <v>376</v>
      </c>
      <c r="K144" s="188" t="s">
        <v>452</v>
      </c>
      <c r="L144" s="188" t="s">
        <v>373</v>
      </c>
      <c r="M144" s="98">
        <v>72.400000000000006</v>
      </c>
      <c r="N144" s="188">
        <v>142</v>
      </c>
      <c r="P144" s="179" t="s">
        <v>150</v>
      </c>
      <c r="Q144" s="179" t="s">
        <v>447</v>
      </c>
      <c r="R144" s="179" t="s">
        <v>447</v>
      </c>
      <c r="S144" s="179" t="s">
        <v>379</v>
      </c>
      <c r="T144">
        <v>1.9E-2</v>
      </c>
      <c r="U144">
        <v>141</v>
      </c>
      <c r="W144" t="s">
        <v>113</v>
      </c>
      <c r="X144">
        <v>18015</v>
      </c>
      <c r="Y144">
        <v>226200</v>
      </c>
      <c r="Z144">
        <v>7.9641909814323605E-2</v>
      </c>
      <c r="AA144">
        <v>142</v>
      </c>
      <c r="AC144" s="116" t="s">
        <v>645</v>
      </c>
      <c r="AD144" s="188">
        <v>454</v>
      </c>
      <c r="AE144" s="188">
        <v>142</v>
      </c>
      <c r="AJ144" s="179" t="s">
        <v>2</v>
      </c>
      <c r="AK144" s="179" t="s">
        <v>446</v>
      </c>
      <c r="AL144" s="179" t="s">
        <v>426</v>
      </c>
      <c r="AM144" s="179" t="s">
        <v>379</v>
      </c>
      <c r="AN144">
        <v>0.182</v>
      </c>
      <c r="AO144">
        <v>142</v>
      </c>
      <c r="AQ144" s="116" t="s">
        <v>158</v>
      </c>
    </row>
    <row r="145" spans="2:44" x14ac:dyDescent="0.2">
      <c r="B145" t="s">
        <v>1011</v>
      </c>
      <c r="C145" t="s">
        <v>119</v>
      </c>
      <c r="D145" t="s">
        <v>119</v>
      </c>
      <c r="E145" t="s">
        <v>376</v>
      </c>
      <c r="F145">
        <v>665.5</v>
      </c>
      <c r="G145">
        <v>143</v>
      </c>
      <c r="I145" s="188" t="s">
        <v>112</v>
      </c>
      <c r="J145" s="188" t="s">
        <v>376</v>
      </c>
      <c r="K145" s="188" t="s">
        <v>452</v>
      </c>
      <c r="L145" s="188" t="s">
        <v>371</v>
      </c>
      <c r="M145" s="98">
        <v>72.5</v>
      </c>
      <c r="N145" s="188">
        <v>143</v>
      </c>
      <c r="P145" s="179" t="s">
        <v>151</v>
      </c>
      <c r="Q145" s="179" t="s">
        <v>375</v>
      </c>
      <c r="R145" s="179" t="s">
        <v>452</v>
      </c>
      <c r="S145" s="179" t="s">
        <v>379</v>
      </c>
      <c r="T145">
        <v>1.9E-2</v>
      </c>
      <c r="U145">
        <v>141</v>
      </c>
      <c r="W145" t="s">
        <v>63</v>
      </c>
      <c r="X145">
        <v>24363</v>
      </c>
      <c r="Y145">
        <v>306800</v>
      </c>
      <c r="Z145">
        <v>7.9410039113428948E-2</v>
      </c>
      <c r="AA145">
        <v>143</v>
      </c>
      <c r="AC145" s="116" t="s">
        <v>1082</v>
      </c>
      <c r="AD145" s="188">
        <v>456</v>
      </c>
      <c r="AE145" s="188">
        <v>143</v>
      </c>
      <c r="AJ145" s="179" t="s">
        <v>135</v>
      </c>
      <c r="AK145" s="179" t="s">
        <v>376</v>
      </c>
      <c r="AL145" s="179" t="s">
        <v>452</v>
      </c>
      <c r="AM145" s="179" t="s">
        <v>371</v>
      </c>
      <c r="AN145">
        <v>0.18100000000000002</v>
      </c>
      <c r="AO145">
        <v>143</v>
      </c>
      <c r="AQ145" s="116" t="s">
        <v>122</v>
      </c>
    </row>
    <row r="146" spans="2:44" x14ac:dyDescent="0.2">
      <c r="B146" t="s">
        <v>1121</v>
      </c>
      <c r="C146" t="s">
        <v>152</v>
      </c>
      <c r="D146" t="s">
        <v>152</v>
      </c>
      <c r="E146" t="s">
        <v>374</v>
      </c>
      <c r="F146">
        <v>666.2</v>
      </c>
      <c r="G146">
        <v>144</v>
      </c>
      <c r="I146" s="188" t="s">
        <v>120</v>
      </c>
      <c r="J146" s="188" t="s">
        <v>376</v>
      </c>
      <c r="K146" s="188" t="s">
        <v>452</v>
      </c>
      <c r="L146" s="188" t="s">
        <v>371</v>
      </c>
      <c r="M146" s="98">
        <v>73.400000000000006</v>
      </c>
      <c r="N146" s="188">
        <v>144</v>
      </c>
      <c r="P146" s="179" t="s">
        <v>392</v>
      </c>
      <c r="Q146" s="179">
        <v>0</v>
      </c>
      <c r="R146" s="179" t="s">
        <v>426</v>
      </c>
      <c r="S146" s="179" t="s">
        <v>386</v>
      </c>
      <c r="T146">
        <v>1.8000000000000002E-2</v>
      </c>
      <c r="U146">
        <v>144</v>
      </c>
      <c r="W146" t="s">
        <v>142</v>
      </c>
      <c r="X146">
        <v>9066</v>
      </c>
      <c r="Y146">
        <v>114700</v>
      </c>
      <c r="Z146">
        <v>7.90409764603313E-2</v>
      </c>
      <c r="AA146">
        <v>144</v>
      </c>
      <c r="AC146" s="116" t="s">
        <v>1094</v>
      </c>
      <c r="AD146" s="188">
        <v>464</v>
      </c>
      <c r="AE146" s="188">
        <v>144</v>
      </c>
      <c r="AJ146" s="179" t="s">
        <v>126</v>
      </c>
      <c r="AK146" s="179" t="s">
        <v>376</v>
      </c>
      <c r="AL146" s="179" t="s">
        <v>452</v>
      </c>
      <c r="AM146" s="179" t="s">
        <v>371</v>
      </c>
      <c r="AN146">
        <v>0.17699999999999999</v>
      </c>
      <c r="AO146">
        <v>144</v>
      </c>
      <c r="AQ146" s="116" t="s">
        <v>63</v>
      </c>
    </row>
    <row r="147" spans="2:44" x14ac:dyDescent="0.2">
      <c r="B147" t="s">
        <v>758</v>
      </c>
      <c r="C147" t="s">
        <v>112</v>
      </c>
      <c r="D147" t="s">
        <v>112</v>
      </c>
      <c r="E147" t="s">
        <v>376</v>
      </c>
      <c r="F147">
        <v>670.8</v>
      </c>
      <c r="G147">
        <v>145</v>
      </c>
      <c r="I147" s="188" t="s">
        <v>119</v>
      </c>
      <c r="J147" s="188" t="s">
        <v>376</v>
      </c>
      <c r="K147" s="188" t="s">
        <v>452</v>
      </c>
      <c r="L147" s="188" t="s">
        <v>371</v>
      </c>
      <c r="M147" s="98">
        <v>73.7</v>
      </c>
      <c r="N147" s="188">
        <v>145</v>
      </c>
      <c r="P147" s="179" t="s">
        <v>407</v>
      </c>
      <c r="Q147" s="179">
        <v>0</v>
      </c>
      <c r="R147" s="179" t="s">
        <v>426</v>
      </c>
      <c r="S147" s="179" t="s">
        <v>386</v>
      </c>
      <c r="T147">
        <v>1.8000000000000002E-2</v>
      </c>
      <c r="U147">
        <v>144</v>
      </c>
      <c r="W147" t="s">
        <v>125</v>
      </c>
      <c r="X147">
        <v>17423</v>
      </c>
      <c r="Y147">
        <v>223300</v>
      </c>
      <c r="Z147">
        <v>7.8025078369905951E-2</v>
      </c>
      <c r="AA147">
        <v>145</v>
      </c>
      <c r="AC147" s="116" t="s">
        <v>688</v>
      </c>
      <c r="AD147" s="188">
        <v>465</v>
      </c>
      <c r="AE147" s="188">
        <v>145</v>
      </c>
      <c r="AJ147" s="179" t="s">
        <v>128</v>
      </c>
      <c r="AK147" s="179" t="s">
        <v>376</v>
      </c>
      <c r="AL147" s="179" t="s">
        <v>452</v>
      </c>
      <c r="AM147" s="179" t="s">
        <v>371</v>
      </c>
      <c r="AN147">
        <v>0.17699999999999999</v>
      </c>
      <c r="AO147">
        <v>144</v>
      </c>
      <c r="AQ147" s="116" t="s">
        <v>11</v>
      </c>
    </row>
    <row r="148" spans="2:44" x14ac:dyDescent="0.2">
      <c r="B148" t="s">
        <v>797</v>
      </c>
      <c r="C148" t="s">
        <v>114</v>
      </c>
      <c r="D148" t="s">
        <v>114</v>
      </c>
      <c r="E148" t="s">
        <v>376</v>
      </c>
      <c r="F148">
        <v>682.3</v>
      </c>
      <c r="G148">
        <v>146</v>
      </c>
      <c r="I148" s="188" t="s">
        <v>121</v>
      </c>
      <c r="J148" s="188" t="s">
        <v>376</v>
      </c>
      <c r="K148" s="188" t="s">
        <v>452</v>
      </c>
      <c r="L148" s="188" t="s">
        <v>371</v>
      </c>
      <c r="M148" s="98">
        <v>74.2</v>
      </c>
      <c r="N148" s="188">
        <v>146</v>
      </c>
      <c r="P148" s="179" t="s">
        <v>412</v>
      </c>
      <c r="Q148" s="179" t="s">
        <v>420</v>
      </c>
      <c r="R148" s="179" t="s">
        <v>452</v>
      </c>
      <c r="S148" s="179" t="s">
        <v>386</v>
      </c>
      <c r="T148">
        <v>1.8000000000000002E-2</v>
      </c>
      <c r="U148">
        <v>144</v>
      </c>
      <c r="W148" t="s">
        <v>19</v>
      </c>
      <c r="X148">
        <v>19620</v>
      </c>
      <c r="Y148">
        <v>255000</v>
      </c>
      <c r="Z148">
        <v>7.6941176470588235E-2</v>
      </c>
      <c r="AA148">
        <v>146</v>
      </c>
      <c r="AC148" s="116" t="s">
        <v>766</v>
      </c>
      <c r="AD148" s="188">
        <v>469</v>
      </c>
      <c r="AE148" s="188">
        <v>146</v>
      </c>
      <c r="AJ148" s="179" t="s">
        <v>119</v>
      </c>
      <c r="AK148" s="179" t="s">
        <v>376</v>
      </c>
      <c r="AL148" s="179" t="s">
        <v>452</v>
      </c>
      <c r="AM148" s="179" t="s">
        <v>371</v>
      </c>
      <c r="AN148">
        <v>0.17699999999999999</v>
      </c>
      <c r="AO148">
        <v>144</v>
      </c>
      <c r="AQ148" s="116" t="s">
        <v>151</v>
      </c>
    </row>
    <row r="149" spans="2:44" x14ac:dyDescent="0.2">
      <c r="B149" t="s">
        <v>1108</v>
      </c>
      <c r="C149" t="s">
        <v>122</v>
      </c>
      <c r="D149" t="s">
        <v>122</v>
      </c>
      <c r="E149" t="s">
        <v>376</v>
      </c>
      <c r="F149">
        <v>683.2</v>
      </c>
      <c r="G149">
        <v>147</v>
      </c>
      <c r="I149" s="188" t="s">
        <v>116</v>
      </c>
      <c r="J149" s="188" t="s">
        <v>376</v>
      </c>
      <c r="K149" s="188" t="s">
        <v>452</v>
      </c>
      <c r="L149" s="188" t="s">
        <v>371</v>
      </c>
      <c r="M149" s="98">
        <v>74.5</v>
      </c>
      <c r="N149" s="188">
        <v>147</v>
      </c>
      <c r="P149" s="179" t="s">
        <v>136</v>
      </c>
      <c r="Q149" s="179" t="s">
        <v>376</v>
      </c>
      <c r="R149" s="179" t="s">
        <v>452</v>
      </c>
      <c r="S149" s="179" t="s">
        <v>371</v>
      </c>
      <c r="T149">
        <v>1.7000000000000001E-2</v>
      </c>
      <c r="U149">
        <v>147</v>
      </c>
      <c r="W149" t="s">
        <v>52</v>
      </c>
      <c r="X149">
        <v>9172</v>
      </c>
      <c r="Y149">
        <v>119800</v>
      </c>
      <c r="Z149">
        <v>7.6560934891485813E-2</v>
      </c>
      <c r="AA149">
        <v>147</v>
      </c>
      <c r="AC149" s="116" t="s">
        <v>786</v>
      </c>
      <c r="AD149" s="188">
        <v>491</v>
      </c>
      <c r="AE149" s="188">
        <v>147</v>
      </c>
      <c r="AJ149" s="179" t="s">
        <v>148</v>
      </c>
      <c r="AK149" s="179" t="s">
        <v>375</v>
      </c>
      <c r="AL149" s="179" t="s">
        <v>452</v>
      </c>
      <c r="AM149" s="179" t="s">
        <v>379</v>
      </c>
      <c r="AN149">
        <v>0.17499999999999999</v>
      </c>
      <c r="AO149">
        <v>147</v>
      </c>
      <c r="AQ149" s="116" t="s">
        <v>69</v>
      </c>
    </row>
    <row r="150" spans="2:44" x14ac:dyDescent="0.2">
      <c r="B150" t="s">
        <v>620</v>
      </c>
      <c r="C150" t="s">
        <v>109</v>
      </c>
      <c r="D150" t="s">
        <v>109</v>
      </c>
      <c r="E150" t="s">
        <v>376</v>
      </c>
      <c r="F150">
        <v>689.9</v>
      </c>
      <c r="G150">
        <v>148</v>
      </c>
      <c r="I150" s="188" t="s">
        <v>114</v>
      </c>
      <c r="J150" s="188" t="s">
        <v>376</v>
      </c>
      <c r="K150" s="188" t="s">
        <v>452</v>
      </c>
      <c r="L150" s="188" t="s">
        <v>371</v>
      </c>
      <c r="M150" s="98">
        <v>75.5</v>
      </c>
      <c r="N150" s="188">
        <v>148</v>
      </c>
      <c r="P150" s="179" t="s">
        <v>139</v>
      </c>
      <c r="Q150" s="179" t="s">
        <v>376</v>
      </c>
      <c r="R150" s="179" t="s">
        <v>452</v>
      </c>
      <c r="S150" s="179" t="s">
        <v>371</v>
      </c>
      <c r="T150">
        <v>1.6E-2</v>
      </c>
      <c r="U150">
        <v>148</v>
      </c>
      <c r="W150" t="s">
        <v>123</v>
      </c>
      <c r="X150">
        <v>12620</v>
      </c>
      <c r="Y150">
        <v>168900</v>
      </c>
      <c r="Z150">
        <v>7.4718768502072236E-2</v>
      </c>
      <c r="AA150">
        <v>148</v>
      </c>
      <c r="AC150" s="116" t="s">
        <v>1121</v>
      </c>
      <c r="AD150" s="188">
        <v>504</v>
      </c>
      <c r="AE150" s="188">
        <v>148</v>
      </c>
      <c r="AJ150" s="179" t="s">
        <v>115</v>
      </c>
      <c r="AK150" s="179" t="s">
        <v>376</v>
      </c>
      <c r="AL150" s="179" t="s">
        <v>452</v>
      </c>
      <c r="AM150" s="179" t="s">
        <v>371</v>
      </c>
      <c r="AN150">
        <v>0.16399999999999998</v>
      </c>
      <c r="AO150">
        <v>148</v>
      </c>
      <c r="AQ150" s="116" t="s">
        <v>152</v>
      </c>
    </row>
    <row r="151" spans="2:44" x14ac:dyDescent="0.2">
      <c r="B151" t="s">
        <v>589</v>
      </c>
      <c r="C151" t="s">
        <v>142</v>
      </c>
      <c r="D151" t="s">
        <v>142</v>
      </c>
      <c r="E151" t="s">
        <v>374</v>
      </c>
      <c r="F151">
        <v>698.2</v>
      </c>
      <c r="G151">
        <v>149</v>
      </c>
      <c r="I151" s="188" t="s">
        <v>109</v>
      </c>
      <c r="J151" s="188" t="s">
        <v>376</v>
      </c>
      <c r="K151" s="188" t="s">
        <v>452</v>
      </c>
      <c r="L151" s="188" t="s">
        <v>371</v>
      </c>
      <c r="M151" s="98">
        <v>75.8</v>
      </c>
      <c r="N151" s="188">
        <v>149</v>
      </c>
      <c r="P151" s="179" t="s">
        <v>17</v>
      </c>
      <c r="Q151" s="179" t="s">
        <v>445</v>
      </c>
      <c r="R151" s="179" t="s">
        <v>426</v>
      </c>
      <c r="S151" s="179" t="s">
        <v>379</v>
      </c>
      <c r="T151">
        <v>1.3999999999999999E-2</v>
      </c>
      <c r="U151">
        <v>149</v>
      </c>
      <c r="W151" t="s">
        <v>137</v>
      </c>
      <c r="X151">
        <v>14774</v>
      </c>
      <c r="Y151">
        <v>201400</v>
      </c>
      <c r="Z151">
        <v>7.3356504468718969E-2</v>
      </c>
      <c r="AA151">
        <v>149</v>
      </c>
      <c r="AC151" s="116" t="s">
        <v>844</v>
      </c>
      <c r="AD151" s="188">
        <v>515</v>
      </c>
      <c r="AE151" s="188">
        <v>149</v>
      </c>
      <c r="AJ151" s="179" t="s">
        <v>122</v>
      </c>
      <c r="AK151" s="179" t="s">
        <v>376</v>
      </c>
      <c r="AL151" s="179" t="s">
        <v>452</v>
      </c>
      <c r="AM151" s="179" t="s">
        <v>371</v>
      </c>
      <c r="AN151">
        <v>0.154</v>
      </c>
      <c r="AO151">
        <v>149</v>
      </c>
      <c r="AQ151" s="116" t="s">
        <v>100</v>
      </c>
    </row>
    <row r="152" spans="2:44" x14ac:dyDescent="0.2">
      <c r="B152" t="s">
        <v>1068</v>
      </c>
      <c r="C152" t="s">
        <v>120</v>
      </c>
      <c r="D152" t="s">
        <v>120</v>
      </c>
      <c r="E152" t="s">
        <v>376</v>
      </c>
      <c r="F152">
        <v>875.5</v>
      </c>
      <c r="G152">
        <v>150</v>
      </c>
      <c r="I152" s="188" t="s">
        <v>122</v>
      </c>
      <c r="J152" s="188" t="s">
        <v>376</v>
      </c>
      <c r="K152" s="188" t="s">
        <v>452</v>
      </c>
      <c r="L152" s="188" t="s">
        <v>371</v>
      </c>
      <c r="M152" s="98">
        <v>76.2</v>
      </c>
      <c r="N152" s="188">
        <v>150</v>
      </c>
      <c r="P152" s="179" t="s">
        <v>152</v>
      </c>
      <c r="Q152" s="179" t="s">
        <v>374</v>
      </c>
      <c r="R152" s="179" t="s">
        <v>452</v>
      </c>
      <c r="S152" s="179" t="s">
        <v>379</v>
      </c>
      <c r="T152">
        <v>1.3999999999999999E-2</v>
      </c>
      <c r="U152">
        <v>149</v>
      </c>
      <c r="W152" t="s">
        <v>129</v>
      </c>
      <c r="X152">
        <v>22441</v>
      </c>
      <c r="Y152">
        <v>309000</v>
      </c>
      <c r="Z152">
        <v>7.2624595469255662E-2</v>
      </c>
      <c r="AA152">
        <v>150</v>
      </c>
      <c r="AC152" s="116" t="s">
        <v>942</v>
      </c>
      <c r="AD152" s="188">
        <v>524</v>
      </c>
      <c r="AE152" s="188">
        <v>150</v>
      </c>
      <c r="AJ152" s="179" t="s">
        <v>112</v>
      </c>
      <c r="AK152" s="179" t="s">
        <v>376</v>
      </c>
      <c r="AL152" s="179" t="s">
        <v>452</v>
      </c>
      <c r="AM152" s="179" t="s">
        <v>371</v>
      </c>
      <c r="AN152">
        <v>0.14800000000000002</v>
      </c>
      <c r="AO152">
        <v>150</v>
      </c>
      <c r="AQ152" s="116" t="s">
        <v>101</v>
      </c>
    </row>
    <row r="153" spans="2:44" x14ac:dyDescent="0.2">
      <c r="B153" t="s">
        <v>645</v>
      </c>
      <c r="C153" t="s">
        <v>110</v>
      </c>
      <c r="D153" t="s">
        <v>110</v>
      </c>
      <c r="E153" t="s">
        <v>376</v>
      </c>
      <c r="F153">
        <v>980.8</v>
      </c>
      <c r="G153">
        <v>151</v>
      </c>
      <c r="I153" s="188" t="s">
        <v>110</v>
      </c>
      <c r="J153" s="188" t="s">
        <v>376</v>
      </c>
      <c r="K153" s="188" t="s">
        <v>452</v>
      </c>
      <c r="L153" s="188" t="s">
        <v>371</v>
      </c>
      <c r="M153" s="98">
        <v>82.3</v>
      </c>
      <c r="N153" s="188">
        <v>151</v>
      </c>
      <c r="P153" s="179" t="s">
        <v>110</v>
      </c>
      <c r="Q153" s="179" t="s">
        <v>376</v>
      </c>
      <c r="R153" s="179" t="s">
        <v>452</v>
      </c>
      <c r="S153" s="179" t="s">
        <v>371</v>
      </c>
      <c r="T153">
        <v>1.2E-2</v>
      </c>
      <c r="U153">
        <v>151</v>
      </c>
      <c r="W153" t="s">
        <v>106</v>
      </c>
      <c r="X153">
        <v>9736</v>
      </c>
      <c r="Y153">
        <v>151600</v>
      </c>
      <c r="Z153">
        <v>6.4221635883905018E-2</v>
      </c>
      <c r="AA153">
        <v>151</v>
      </c>
      <c r="AC153" s="116" t="s">
        <v>589</v>
      </c>
      <c r="AD153" s="188">
        <v>547</v>
      </c>
      <c r="AE153" s="188">
        <v>151</v>
      </c>
      <c r="AJ153" s="179" t="s">
        <v>110</v>
      </c>
      <c r="AK153" s="179" t="s">
        <v>376</v>
      </c>
      <c r="AL153" s="179" t="s">
        <v>452</v>
      </c>
      <c r="AM153" s="179" t="s">
        <v>371</v>
      </c>
      <c r="AN153">
        <v>0</v>
      </c>
      <c r="AO153">
        <v>151</v>
      </c>
      <c r="AQ153" s="116" t="s">
        <v>72</v>
      </c>
    </row>
    <row r="154" spans="2:44" x14ac:dyDescent="0.2">
      <c r="AC154" s="178"/>
      <c r="AQ154" s="116"/>
      <c r="AR154" s="98"/>
    </row>
    <row r="155" spans="2:44" x14ac:dyDescent="0.2">
      <c r="AC155" s="178"/>
      <c r="AQ155" s="116"/>
      <c r="AR155" s="98"/>
    </row>
    <row r="156" spans="2:44" x14ac:dyDescent="0.2">
      <c r="AC156" s="4"/>
      <c r="AQ156" s="116"/>
      <c r="AR156" s="98"/>
    </row>
    <row r="157" spans="2:44" x14ac:dyDescent="0.2">
      <c r="AC157" s="4"/>
      <c r="AQ157" s="116"/>
      <c r="AR157" s="98"/>
    </row>
    <row r="158" spans="2:44" ht="36" customHeight="1" x14ac:dyDescent="0.2">
      <c r="H158" s="181"/>
      <c r="I158" s="181"/>
      <c r="J158" s="30"/>
      <c r="M158" s="227" t="s">
        <v>430</v>
      </c>
      <c r="N158" s="227"/>
      <c r="O158" s="182"/>
      <c r="P158" s="182"/>
      <c r="Q158" s="31"/>
      <c r="S158" s="182"/>
      <c r="T158" s="228" t="s">
        <v>431</v>
      </c>
      <c r="U158" s="228"/>
      <c r="V158" s="182"/>
      <c r="W158" s="179"/>
      <c r="Y158" s="183"/>
      <c r="Z158" s="229" t="s">
        <v>451</v>
      </c>
      <c r="AA158" s="229"/>
      <c r="AB158" s="183"/>
      <c r="AC158" s="234" t="s">
        <v>1222</v>
      </c>
      <c r="AD158" s="234"/>
      <c r="AE158" s="234"/>
      <c r="AQ158" s="116"/>
      <c r="AR158" s="98"/>
    </row>
    <row r="159" spans="2:44" x14ac:dyDescent="0.2">
      <c r="AC159" s="178"/>
      <c r="AQ159" s="116"/>
      <c r="AR159" s="98"/>
    </row>
    <row r="160" spans="2:44" x14ac:dyDescent="0.2">
      <c r="AC160" s="178"/>
      <c r="AQ160" s="116"/>
      <c r="AR160" s="98"/>
    </row>
    <row r="161" spans="2:44" x14ac:dyDescent="0.2">
      <c r="M161" t="s">
        <v>24</v>
      </c>
      <c r="N161" t="s">
        <v>422</v>
      </c>
      <c r="T161" t="s">
        <v>24</v>
      </c>
      <c r="U161" t="s">
        <v>422</v>
      </c>
      <c r="Z161" t="s">
        <v>24</v>
      </c>
      <c r="AA161" t="s">
        <v>422</v>
      </c>
      <c r="AC161" s="178"/>
      <c r="AN161" t="s">
        <v>24</v>
      </c>
      <c r="AO161" t="s">
        <v>422</v>
      </c>
      <c r="AQ161" s="116"/>
      <c r="AR161" s="98"/>
    </row>
    <row r="162" spans="2:44" x14ac:dyDescent="0.2">
      <c r="B162" t="s">
        <v>1067</v>
      </c>
      <c r="C162" t="s">
        <v>352</v>
      </c>
      <c r="D162" t="s">
        <v>7</v>
      </c>
      <c r="E162" t="s">
        <v>445</v>
      </c>
      <c r="F162">
        <v>333.3</v>
      </c>
      <c r="G162">
        <v>1</v>
      </c>
      <c r="I162" s="188" t="s">
        <v>354</v>
      </c>
      <c r="J162" s="188" t="s">
        <v>8</v>
      </c>
      <c r="K162" s="188" t="s">
        <v>374</v>
      </c>
      <c r="L162" s="116"/>
      <c r="M162" s="98">
        <v>54.3</v>
      </c>
      <c r="N162">
        <v>1</v>
      </c>
      <c r="P162" s="179" t="s">
        <v>279</v>
      </c>
      <c r="Q162" s="179" t="s">
        <v>20</v>
      </c>
      <c r="R162" s="179" t="s">
        <v>447</v>
      </c>
      <c r="T162">
        <v>6.0999999999999999E-2</v>
      </c>
      <c r="U162">
        <v>1</v>
      </c>
      <c r="W162" t="s">
        <v>324</v>
      </c>
      <c r="X162">
        <v>49568</v>
      </c>
      <c r="Y162">
        <v>153900</v>
      </c>
      <c r="Z162">
        <v>0.32207927225471084</v>
      </c>
      <c r="AA162">
        <v>1</v>
      </c>
      <c r="AC162" s="116" t="s">
        <v>1056</v>
      </c>
      <c r="AD162">
        <v>110</v>
      </c>
      <c r="AE162">
        <v>1</v>
      </c>
      <c r="AJ162" s="179" t="s">
        <v>191</v>
      </c>
      <c r="AK162" s="179" t="s">
        <v>15</v>
      </c>
      <c r="AL162" s="179" t="s">
        <v>445</v>
      </c>
      <c r="AN162">
        <v>0.39799999999999996</v>
      </c>
      <c r="AO162">
        <v>1</v>
      </c>
      <c r="AQ162" s="116" t="s">
        <v>339</v>
      </c>
    </row>
    <row r="163" spans="2:44" x14ac:dyDescent="0.2">
      <c r="B163" t="s">
        <v>875</v>
      </c>
      <c r="C163" t="s">
        <v>356</v>
      </c>
      <c r="D163" t="s">
        <v>8</v>
      </c>
      <c r="E163" t="s">
        <v>445</v>
      </c>
      <c r="F163">
        <v>368.1</v>
      </c>
      <c r="G163">
        <v>2</v>
      </c>
      <c r="I163" s="188" t="s">
        <v>298</v>
      </c>
      <c r="J163" s="188" t="s">
        <v>154</v>
      </c>
      <c r="K163" s="188" t="s">
        <v>446</v>
      </c>
      <c r="L163" s="116"/>
      <c r="M163" s="98">
        <v>55</v>
      </c>
      <c r="N163">
        <v>2</v>
      </c>
      <c r="P163" s="179" t="s">
        <v>296</v>
      </c>
      <c r="Q163" s="179" t="s">
        <v>154</v>
      </c>
      <c r="R163" s="179" t="s">
        <v>375</v>
      </c>
      <c r="T163">
        <v>5.7000000000000002E-2</v>
      </c>
      <c r="U163">
        <v>2</v>
      </c>
      <c r="W163" t="s">
        <v>250</v>
      </c>
      <c r="X163">
        <v>38325</v>
      </c>
      <c r="Y163">
        <v>122800</v>
      </c>
      <c r="Z163">
        <v>0.3120928338762215</v>
      </c>
      <c r="AA163">
        <v>2</v>
      </c>
      <c r="AC163" s="116" t="s">
        <v>586</v>
      </c>
      <c r="AD163" s="188">
        <v>128</v>
      </c>
      <c r="AE163" s="188">
        <v>2</v>
      </c>
      <c r="AJ163" s="179" t="s">
        <v>324</v>
      </c>
      <c r="AK163" s="179" t="s">
        <v>5</v>
      </c>
      <c r="AL163" s="179" t="s">
        <v>375</v>
      </c>
      <c r="AN163">
        <v>0.377</v>
      </c>
      <c r="AO163">
        <v>2</v>
      </c>
      <c r="AQ163" s="116" t="s">
        <v>170</v>
      </c>
    </row>
    <row r="164" spans="2:44" x14ac:dyDescent="0.2">
      <c r="B164" t="s">
        <v>1133</v>
      </c>
      <c r="C164" t="s">
        <v>249</v>
      </c>
      <c r="D164" t="s">
        <v>101</v>
      </c>
      <c r="E164" t="s">
        <v>447</v>
      </c>
      <c r="F164">
        <v>369.8</v>
      </c>
      <c r="G164">
        <v>3</v>
      </c>
      <c r="I164" s="188" t="s">
        <v>358</v>
      </c>
      <c r="J164" s="188" t="s">
        <v>8</v>
      </c>
      <c r="K164" s="188" t="s">
        <v>445</v>
      </c>
      <c r="L164" s="116"/>
      <c r="M164" s="98">
        <v>56.1</v>
      </c>
      <c r="N164" s="188">
        <v>3</v>
      </c>
      <c r="P164" s="179" t="s">
        <v>320</v>
      </c>
      <c r="Q164" s="179" t="s">
        <v>156</v>
      </c>
      <c r="R164" s="179" t="s">
        <v>375</v>
      </c>
      <c r="T164">
        <v>5.5E-2</v>
      </c>
      <c r="U164">
        <v>3</v>
      </c>
      <c r="W164" t="s">
        <v>347</v>
      </c>
      <c r="X164">
        <v>31227</v>
      </c>
      <c r="Y164">
        <v>123500</v>
      </c>
      <c r="Z164">
        <v>0.2528502024291498</v>
      </c>
      <c r="AA164">
        <v>3</v>
      </c>
      <c r="AC164" s="116" t="s">
        <v>711</v>
      </c>
      <c r="AD164" s="188">
        <v>168</v>
      </c>
      <c r="AE164" s="188">
        <v>3</v>
      </c>
      <c r="AJ164" s="179" t="s">
        <v>250</v>
      </c>
      <c r="AK164" s="179" t="s">
        <v>18</v>
      </c>
      <c r="AL164" s="179" t="s">
        <v>375</v>
      </c>
      <c r="AN164">
        <v>0.375</v>
      </c>
      <c r="AO164">
        <v>3</v>
      </c>
      <c r="AQ164" s="116" t="s">
        <v>195</v>
      </c>
    </row>
    <row r="165" spans="2:44" x14ac:dyDescent="0.2">
      <c r="B165" t="s">
        <v>1132</v>
      </c>
      <c r="C165" t="s">
        <v>187</v>
      </c>
      <c r="D165" t="s">
        <v>64</v>
      </c>
      <c r="E165" t="s">
        <v>447</v>
      </c>
      <c r="F165">
        <v>370.3</v>
      </c>
      <c r="G165">
        <v>4</v>
      </c>
      <c r="I165" s="188" t="s">
        <v>370</v>
      </c>
      <c r="J165" s="188" t="s">
        <v>10</v>
      </c>
      <c r="K165" s="188" t="s">
        <v>445</v>
      </c>
      <c r="L165" s="116"/>
      <c r="M165" s="98">
        <v>56.1</v>
      </c>
      <c r="N165" s="188">
        <v>4</v>
      </c>
      <c r="P165" s="179" t="s">
        <v>217</v>
      </c>
      <c r="Q165" s="179" t="s">
        <v>87</v>
      </c>
      <c r="R165" s="179" t="s">
        <v>375</v>
      </c>
      <c r="T165">
        <v>4.9000000000000002E-2</v>
      </c>
      <c r="U165">
        <v>4</v>
      </c>
      <c r="W165" t="s">
        <v>182</v>
      </c>
      <c r="X165">
        <v>31716</v>
      </c>
      <c r="Y165">
        <v>132000</v>
      </c>
      <c r="Z165">
        <v>0.24027272727272728</v>
      </c>
      <c r="AA165">
        <v>4</v>
      </c>
      <c r="AC165" s="116" t="s">
        <v>874</v>
      </c>
      <c r="AD165" s="188">
        <v>179</v>
      </c>
      <c r="AE165" s="188">
        <v>4</v>
      </c>
      <c r="AJ165" s="179" t="s">
        <v>227</v>
      </c>
      <c r="AK165" s="179" t="s">
        <v>88</v>
      </c>
      <c r="AL165" s="179" t="s">
        <v>374</v>
      </c>
      <c r="AN165">
        <v>0.37200000000000005</v>
      </c>
      <c r="AO165">
        <v>4</v>
      </c>
      <c r="AQ165" s="116" t="s">
        <v>340</v>
      </c>
    </row>
    <row r="166" spans="2:44" x14ac:dyDescent="0.2">
      <c r="B166" t="s">
        <v>914</v>
      </c>
      <c r="C166" t="s">
        <v>181</v>
      </c>
      <c r="D166" t="s">
        <v>64</v>
      </c>
      <c r="E166" t="s">
        <v>375</v>
      </c>
      <c r="F166">
        <v>384.2</v>
      </c>
      <c r="G166">
        <v>5</v>
      </c>
      <c r="I166" s="188" t="s">
        <v>355</v>
      </c>
      <c r="J166" s="188" t="s">
        <v>8</v>
      </c>
      <c r="K166" s="188" t="s">
        <v>446</v>
      </c>
      <c r="L166" s="116"/>
      <c r="M166" s="98">
        <v>56.2</v>
      </c>
      <c r="N166" s="188">
        <v>5</v>
      </c>
      <c r="P166" s="179" t="s">
        <v>212</v>
      </c>
      <c r="Q166" s="179" t="s">
        <v>16</v>
      </c>
      <c r="R166" s="179" t="s">
        <v>375</v>
      </c>
      <c r="T166">
        <v>4.8000000000000001E-2</v>
      </c>
      <c r="U166">
        <v>5</v>
      </c>
      <c r="W166" t="s">
        <v>310</v>
      </c>
      <c r="X166">
        <v>22968</v>
      </c>
      <c r="Y166">
        <v>112700</v>
      </c>
      <c r="Z166">
        <v>0.20379769299023959</v>
      </c>
      <c r="AA166">
        <v>5</v>
      </c>
      <c r="AC166" s="116" t="s">
        <v>771</v>
      </c>
      <c r="AD166" s="188">
        <v>186</v>
      </c>
      <c r="AE166" s="188">
        <v>5</v>
      </c>
      <c r="AJ166" s="179" t="s">
        <v>180</v>
      </c>
      <c r="AK166" s="179" t="s">
        <v>64</v>
      </c>
      <c r="AL166" s="179" t="s">
        <v>447</v>
      </c>
      <c r="AN166">
        <v>0.35399999999999998</v>
      </c>
      <c r="AO166">
        <v>5</v>
      </c>
      <c r="AQ166" s="116" t="s">
        <v>224</v>
      </c>
    </row>
    <row r="167" spans="2:44" x14ac:dyDescent="0.2">
      <c r="B167" t="s">
        <v>948</v>
      </c>
      <c r="C167" t="s">
        <v>184</v>
      </c>
      <c r="D167" t="s">
        <v>64</v>
      </c>
      <c r="E167" t="s">
        <v>375</v>
      </c>
      <c r="F167">
        <v>385.5</v>
      </c>
      <c r="G167">
        <v>6</v>
      </c>
      <c r="I167" s="188" t="s">
        <v>281</v>
      </c>
      <c r="J167" s="188" t="s">
        <v>20</v>
      </c>
      <c r="K167" s="188" t="s">
        <v>445</v>
      </c>
      <c r="L167" s="116"/>
      <c r="M167" s="98">
        <v>56.4</v>
      </c>
      <c r="N167" s="188">
        <v>6</v>
      </c>
      <c r="P167" s="179" t="s">
        <v>286</v>
      </c>
      <c r="Q167" s="179" t="s">
        <v>21</v>
      </c>
      <c r="R167" s="179" t="s">
        <v>375</v>
      </c>
      <c r="T167">
        <v>4.5999999999999999E-2</v>
      </c>
      <c r="U167">
        <v>6</v>
      </c>
      <c r="W167" t="s">
        <v>212</v>
      </c>
      <c r="X167">
        <v>17940</v>
      </c>
      <c r="Y167">
        <v>88400</v>
      </c>
      <c r="Z167">
        <v>0.20294117647058824</v>
      </c>
      <c r="AA167">
        <v>6</v>
      </c>
      <c r="AC167" s="116" t="s">
        <v>1089</v>
      </c>
      <c r="AD167" s="188">
        <v>201</v>
      </c>
      <c r="AE167" s="188">
        <v>6</v>
      </c>
      <c r="AJ167" s="179" t="s">
        <v>186</v>
      </c>
      <c r="AK167" s="179" t="s">
        <v>64</v>
      </c>
      <c r="AL167" s="179" t="s">
        <v>446</v>
      </c>
      <c r="AN167">
        <v>0.34700000000000003</v>
      </c>
      <c r="AO167">
        <v>6</v>
      </c>
      <c r="AQ167" s="116" t="s">
        <v>311</v>
      </c>
    </row>
    <row r="168" spans="2:44" x14ac:dyDescent="0.2">
      <c r="B168" t="s">
        <v>545</v>
      </c>
      <c r="C168" t="s">
        <v>170</v>
      </c>
      <c r="D168" t="s">
        <v>3</v>
      </c>
      <c r="E168" t="s">
        <v>445</v>
      </c>
      <c r="F168">
        <v>387.7</v>
      </c>
      <c r="G168">
        <v>7</v>
      </c>
      <c r="I168" s="188" t="s">
        <v>346</v>
      </c>
      <c r="J168" s="188" t="s">
        <v>7</v>
      </c>
      <c r="K168" s="188" t="s">
        <v>446</v>
      </c>
      <c r="L168" s="116"/>
      <c r="M168" s="98">
        <v>56.5</v>
      </c>
      <c r="N168" s="188">
        <v>7</v>
      </c>
      <c r="P168" s="179" t="s">
        <v>262</v>
      </c>
      <c r="Q168" s="179" t="s">
        <v>107</v>
      </c>
      <c r="R168" s="179" t="s">
        <v>375</v>
      </c>
      <c r="T168">
        <v>4.4999999999999998E-2</v>
      </c>
      <c r="U168">
        <v>7</v>
      </c>
      <c r="W168" t="s">
        <v>369</v>
      </c>
      <c r="X168">
        <v>21354</v>
      </c>
      <c r="Y168">
        <v>108700</v>
      </c>
      <c r="Z168">
        <v>0.1964489420423183</v>
      </c>
      <c r="AA168">
        <v>7</v>
      </c>
      <c r="AC168" s="116" t="s">
        <v>1053</v>
      </c>
      <c r="AD168" s="188">
        <v>202</v>
      </c>
      <c r="AE168" s="188">
        <v>7</v>
      </c>
      <c r="AJ168" s="179" t="s">
        <v>312</v>
      </c>
      <c r="AK168" s="179" t="s">
        <v>156</v>
      </c>
      <c r="AL168" s="179" t="s">
        <v>375</v>
      </c>
      <c r="AN168">
        <v>0.34200000000000003</v>
      </c>
      <c r="AO168">
        <v>7</v>
      </c>
      <c r="AQ168" s="116" t="s">
        <v>291</v>
      </c>
    </row>
    <row r="169" spans="2:44" x14ac:dyDescent="0.2">
      <c r="B169" t="s">
        <v>1096</v>
      </c>
      <c r="C169" t="s">
        <v>353</v>
      </c>
      <c r="D169" t="s">
        <v>7</v>
      </c>
      <c r="E169" t="s">
        <v>445</v>
      </c>
      <c r="F169">
        <v>388.1</v>
      </c>
      <c r="G169">
        <v>8</v>
      </c>
      <c r="I169" s="188" t="s">
        <v>265</v>
      </c>
      <c r="J169" s="188" t="s">
        <v>107</v>
      </c>
      <c r="K169" s="188" t="s">
        <v>446</v>
      </c>
      <c r="L169" s="116"/>
      <c r="M169" s="98">
        <v>56.7</v>
      </c>
      <c r="N169" s="188">
        <v>8</v>
      </c>
      <c r="P169" s="179" t="s">
        <v>290</v>
      </c>
      <c r="Q169" s="179" t="s">
        <v>21</v>
      </c>
      <c r="R169" s="179" t="s">
        <v>447</v>
      </c>
      <c r="T169">
        <v>4.4999999999999998E-2</v>
      </c>
      <c r="U169">
        <v>7</v>
      </c>
      <c r="W169" t="s">
        <v>236</v>
      </c>
      <c r="X169">
        <v>24051</v>
      </c>
      <c r="Y169">
        <v>124700</v>
      </c>
      <c r="Z169">
        <v>0.19287089013632719</v>
      </c>
      <c r="AA169">
        <v>8</v>
      </c>
      <c r="AC169" s="116" t="s">
        <v>1110</v>
      </c>
      <c r="AD169" s="188">
        <v>202</v>
      </c>
      <c r="AE169" s="188">
        <v>7</v>
      </c>
      <c r="AJ169" s="179" t="s">
        <v>347</v>
      </c>
      <c r="AK169" s="179" t="s">
        <v>7</v>
      </c>
      <c r="AL169" s="179" t="s">
        <v>375</v>
      </c>
      <c r="AN169">
        <v>0.33700000000000002</v>
      </c>
      <c r="AO169">
        <v>8</v>
      </c>
      <c r="AQ169" s="116" t="s">
        <v>284</v>
      </c>
    </row>
    <row r="170" spans="2:44" x14ac:dyDescent="0.2">
      <c r="B170" t="s">
        <v>958</v>
      </c>
      <c r="C170" t="s">
        <v>192</v>
      </c>
      <c r="D170" t="s">
        <v>15</v>
      </c>
      <c r="E170" t="s">
        <v>445</v>
      </c>
      <c r="F170">
        <v>388.4</v>
      </c>
      <c r="G170">
        <v>9</v>
      </c>
      <c r="I170" s="188" t="s">
        <v>356</v>
      </c>
      <c r="J170" s="188" t="s">
        <v>8</v>
      </c>
      <c r="K170" s="188" t="s">
        <v>445</v>
      </c>
      <c r="L170" s="116"/>
      <c r="M170" s="98">
        <v>57.4</v>
      </c>
      <c r="N170" s="188">
        <v>9</v>
      </c>
      <c r="P170" s="179" t="s">
        <v>176</v>
      </c>
      <c r="Q170" s="179" t="s">
        <v>64</v>
      </c>
      <c r="R170" s="179" t="s">
        <v>375</v>
      </c>
      <c r="T170">
        <v>4.4000000000000004E-2</v>
      </c>
      <c r="U170">
        <v>9</v>
      </c>
      <c r="W170" t="s">
        <v>363</v>
      </c>
      <c r="X170">
        <v>22116</v>
      </c>
      <c r="Y170">
        <v>115300</v>
      </c>
      <c r="Z170">
        <v>0.19181266261925412</v>
      </c>
      <c r="AA170">
        <v>9</v>
      </c>
      <c r="AC170" s="116" t="s">
        <v>1132</v>
      </c>
      <c r="AD170" s="188">
        <v>205</v>
      </c>
      <c r="AE170" s="188">
        <v>9</v>
      </c>
      <c r="AJ170" s="179" t="s">
        <v>201</v>
      </c>
      <c r="AK170" s="179" t="s">
        <v>85</v>
      </c>
      <c r="AL170" s="179" t="s">
        <v>446</v>
      </c>
      <c r="AN170">
        <v>0.32899999999999996</v>
      </c>
      <c r="AO170">
        <v>9</v>
      </c>
      <c r="AQ170" s="116" t="s">
        <v>171</v>
      </c>
    </row>
    <row r="171" spans="2:44" x14ac:dyDescent="0.2">
      <c r="B171" t="s">
        <v>629</v>
      </c>
      <c r="C171" t="s">
        <v>258</v>
      </c>
      <c r="D171" t="s">
        <v>107</v>
      </c>
      <c r="E171" t="s">
        <v>374</v>
      </c>
      <c r="F171">
        <v>388.7</v>
      </c>
      <c r="G171">
        <v>10</v>
      </c>
      <c r="I171" s="188" t="s">
        <v>340</v>
      </c>
      <c r="J171" s="188" t="s">
        <v>158</v>
      </c>
      <c r="K171" s="188" t="s">
        <v>374</v>
      </c>
      <c r="L171" s="116"/>
      <c r="M171" s="98">
        <v>57.5</v>
      </c>
      <c r="N171" s="188">
        <v>10</v>
      </c>
      <c r="P171" s="179" t="s">
        <v>197</v>
      </c>
      <c r="Q171" s="179" t="s">
        <v>85</v>
      </c>
      <c r="R171" s="179" t="s">
        <v>375</v>
      </c>
      <c r="T171">
        <v>4.4000000000000004E-2</v>
      </c>
      <c r="U171">
        <v>9</v>
      </c>
      <c r="W171" t="s">
        <v>358</v>
      </c>
      <c r="X171">
        <v>18148</v>
      </c>
      <c r="Y171">
        <v>97200</v>
      </c>
      <c r="Z171">
        <v>0.18670781893004115</v>
      </c>
      <c r="AA171">
        <v>10</v>
      </c>
      <c r="AC171" s="116" t="s">
        <v>974</v>
      </c>
      <c r="AD171" s="188">
        <v>206</v>
      </c>
      <c r="AE171" s="188">
        <v>10</v>
      </c>
      <c r="AJ171" s="179" t="s">
        <v>303</v>
      </c>
      <c r="AK171" s="179" t="s">
        <v>155</v>
      </c>
      <c r="AL171" s="179" t="s">
        <v>374</v>
      </c>
      <c r="AN171">
        <v>0.32500000000000001</v>
      </c>
      <c r="AO171">
        <v>10</v>
      </c>
      <c r="AQ171" s="116" t="s">
        <v>255</v>
      </c>
    </row>
    <row r="172" spans="2:44" x14ac:dyDescent="0.2">
      <c r="B172" t="s">
        <v>905</v>
      </c>
      <c r="C172" t="s">
        <v>209</v>
      </c>
      <c r="D172" t="s">
        <v>86</v>
      </c>
      <c r="E172" t="s">
        <v>374</v>
      </c>
      <c r="F172">
        <v>390.7</v>
      </c>
      <c r="G172">
        <v>11</v>
      </c>
      <c r="I172" s="188" t="s">
        <v>299</v>
      </c>
      <c r="J172" s="188" t="s">
        <v>154</v>
      </c>
      <c r="K172" s="188" t="s">
        <v>445</v>
      </c>
      <c r="L172" s="116"/>
      <c r="M172" s="98">
        <v>58.3</v>
      </c>
      <c r="N172" s="188">
        <v>11</v>
      </c>
      <c r="P172" s="179" t="s">
        <v>193</v>
      </c>
      <c r="Q172" s="179" t="s">
        <v>15</v>
      </c>
      <c r="R172" s="179" t="s">
        <v>447</v>
      </c>
      <c r="T172">
        <v>4.4000000000000004E-2</v>
      </c>
      <c r="U172">
        <v>9</v>
      </c>
      <c r="W172" t="s">
        <v>286</v>
      </c>
      <c r="X172">
        <v>21559</v>
      </c>
      <c r="Y172">
        <v>122300</v>
      </c>
      <c r="Z172">
        <v>0.17627964022894521</v>
      </c>
      <c r="AA172">
        <v>11</v>
      </c>
      <c r="AC172" s="116" t="s">
        <v>700</v>
      </c>
      <c r="AD172" s="188">
        <v>222</v>
      </c>
      <c r="AE172" s="188">
        <v>11</v>
      </c>
      <c r="AJ172" s="179" t="s">
        <v>348</v>
      </c>
      <c r="AK172" s="179" t="s">
        <v>7</v>
      </c>
      <c r="AL172" s="179" t="s">
        <v>445</v>
      </c>
      <c r="AN172">
        <v>0.32500000000000001</v>
      </c>
      <c r="AO172">
        <v>10</v>
      </c>
      <c r="AQ172" s="116" t="s">
        <v>300</v>
      </c>
    </row>
    <row r="173" spans="2:44" x14ac:dyDescent="0.2">
      <c r="B173" t="s">
        <v>992</v>
      </c>
      <c r="C173" t="s">
        <v>350</v>
      </c>
      <c r="D173" t="s">
        <v>7</v>
      </c>
      <c r="E173" t="s">
        <v>445</v>
      </c>
      <c r="F173">
        <v>390.8</v>
      </c>
      <c r="G173">
        <v>12</v>
      </c>
      <c r="I173" s="188" t="s">
        <v>307</v>
      </c>
      <c r="J173" s="188" t="s">
        <v>155</v>
      </c>
      <c r="K173" s="188" t="s">
        <v>447</v>
      </c>
      <c r="L173" s="116"/>
      <c r="M173" s="98">
        <v>58.6</v>
      </c>
      <c r="N173" s="188">
        <v>12</v>
      </c>
      <c r="P173" s="179" t="s">
        <v>282</v>
      </c>
      <c r="Q173" s="179" t="s">
        <v>20</v>
      </c>
      <c r="R173" s="179" t="s">
        <v>375</v>
      </c>
      <c r="T173">
        <v>4.2999999999999997E-2</v>
      </c>
      <c r="U173">
        <v>12</v>
      </c>
      <c r="W173" t="s">
        <v>282</v>
      </c>
      <c r="X173">
        <v>23664</v>
      </c>
      <c r="Y173">
        <v>135800</v>
      </c>
      <c r="Z173">
        <v>0.17425625920471283</v>
      </c>
      <c r="AA173">
        <v>12</v>
      </c>
      <c r="AC173" s="116" t="s">
        <v>963</v>
      </c>
      <c r="AD173" s="188">
        <v>225</v>
      </c>
      <c r="AE173" s="188">
        <v>12</v>
      </c>
      <c r="AJ173" s="179" t="s">
        <v>182</v>
      </c>
      <c r="AK173" s="179" t="s">
        <v>64</v>
      </c>
      <c r="AL173" s="179" t="s">
        <v>374</v>
      </c>
      <c r="AN173">
        <v>0.32500000000000001</v>
      </c>
      <c r="AO173">
        <v>10</v>
      </c>
      <c r="AQ173" s="116" t="s">
        <v>225</v>
      </c>
    </row>
    <row r="174" spans="2:44" x14ac:dyDescent="0.2">
      <c r="B174" t="s">
        <v>874</v>
      </c>
      <c r="C174" t="s">
        <v>349</v>
      </c>
      <c r="D174" t="s">
        <v>7</v>
      </c>
      <c r="E174" t="s">
        <v>446</v>
      </c>
      <c r="F174">
        <v>391.5</v>
      </c>
      <c r="G174">
        <v>13</v>
      </c>
      <c r="I174" s="188" t="s">
        <v>297</v>
      </c>
      <c r="J174" s="188" t="s">
        <v>154</v>
      </c>
      <c r="K174" s="188" t="s">
        <v>446</v>
      </c>
      <c r="L174" s="116"/>
      <c r="M174" s="98">
        <v>58.8</v>
      </c>
      <c r="N174" s="188">
        <v>13</v>
      </c>
      <c r="P174" s="179" t="s">
        <v>246</v>
      </c>
      <c r="Q174" s="179" t="s">
        <v>101</v>
      </c>
      <c r="R174" s="179" t="s">
        <v>375</v>
      </c>
      <c r="T174">
        <v>4.2999999999999997E-2</v>
      </c>
      <c r="U174">
        <v>12</v>
      </c>
      <c r="W174" t="s">
        <v>247</v>
      </c>
      <c r="X174">
        <v>16050</v>
      </c>
      <c r="Y174">
        <v>94100</v>
      </c>
      <c r="Z174">
        <v>0.17056323060573858</v>
      </c>
      <c r="AA174">
        <v>13</v>
      </c>
      <c r="AC174" s="116" t="s">
        <v>1049</v>
      </c>
      <c r="AD174" s="188">
        <v>227</v>
      </c>
      <c r="AE174" s="188">
        <v>13</v>
      </c>
      <c r="AJ174" s="179" t="s">
        <v>184</v>
      </c>
      <c r="AK174" s="179" t="s">
        <v>64</v>
      </c>
      <c r="AL174" s="179" t="s">
        <v>375</v>
      </c>
      <c r="AN174">
        <v>0.32</v>
      </c>
      <c r="AO174">
        <v>13</v>
      </c>
      <c r="AQ174" s="116" t="s">
        <v>203</v>
      </c>
    </row>
    <row r="175" spans="2:44" x14ac:dyDescent="0.2">
      <c r="B175" t="s">
        <v>1056</v>
      </c>
      <c r="C175" t="s">
        <v>320</v>
      </c>
      <c r="D175" t="s">
        <v>156</v>
      </c>
      <c r="E175" t="s">
        <v>375</v>
      </c>
      <c r="F175">
        <v>392.1</v>
      </c>
      <c r="G175">
        <v>14</v>
      </c>
      <c r="I175" s="188" t="s">
        <v>341</v>
      </c>
      <c r="J175" s="188" t="s">
        <v>158</v>
      </c>
      <c r="K175" s="188" t="s">
        <v>445</v>
      </c>
      <c r="L175" s="116"/>
      <c r="M175" s="98">
        <v>59</v>
      </c>
      <c r="N175" s="188">
        <v>14</v>
      </c>
      <c r="P175" s="179" t="s">
        <v>265</v>
      </c>
      <c r="Q175" s="179" t="s">
        <v>107</v>
      </c>
      <c r="R175" s="179" t="s">
        <v>446</v>
      </c>
      <c r="T175">
        <v>4.2999999999999997E-2</v>
      </c>
      <c r="U175">
        <v>12</v>
      </c>
      <c r="W175" t="s">
        <v>312</v>
      </c>
      <c r="X175">
        <v>25269</v>
      </c>
      <c r="Y175">
        <v>149700</v>
      </c>
      <c r="Z175">
        <v>0.16879759519038076</v>
      </c>
      <c r="AA175">
        <v>14</v>
      </c>
      <c r="AC175" s="116" t="s">
        <v>949</v>
      </c>
      <c r="AD175" s="188">
        <v>228</v>
      </c>
      <c r="AE175" s="188">
        <v>14</v>
      </c>
      <c r="AJ175" s="179" t="s">
        <v>189</v>
      </c>
      <c r="AK175" s="179" t="s">
        <v>15</v>
      </c>
      <c r="AL175" s="179" t="s">
        <v>445</v>
      </c>
      <c r="AN175">
        <v>0.31900000000000001</v>
      </c>
      <c r="AO175">
        <v>14</v>
      </c>
      <c r="AQ175" s="116" t="s">
        <v>196</v>
      </c>
    </row>
    <row r="176" spans="2:44" x14ac:dyDescent="0.2">
      <c r="B176" t="s">
        <v>607</v>
      </c>
      <c r="C176" t="s">
        <v>244</v>
      </c>
      <c r="D176" t="s">
        <v>101</v>
      </c>
      <c r="E176" t="s">
        <v>447</v>
      </c>
      <c r="F176">
        <v>396.9</v>
      </c>
      <c r="G176">
        <v>15</v>
      </c>
      <c r="I176" s="188" t="s">
        <v>245</v>
      </c>
      <c r="J176" s="188" t="s">
        <v>101</v>
      </c>
      <c r="K176" s="188" t="s">
        <v>446</v>
      </c>
      <c r="L176" s="116"/>
      <c r="M176" s="98">
        <v>59</v>
      </c>
      <c r="N176" s="188">
        <v>15</v>
      </c>
      <c r="P176" s="179" t="s">
        <v>223</v>
      </c>
      <c r="Q176" s="179" t="s">
        <v>87</v>
      </c>
      <c r="R176" s="179" t="s">
        <v>447</v>
      </c>
      <c r="T176">
        <v>4.2000000000000003E-2</v>
      </c>
      <c r="U176">
        <v>15</v>
      </c>
      <c r="W176" t="s">
        <v>316</v>
      </c>
      <c r="X176">
        <v>24085</v>
      </c>
      <c r="Y176">
        <v>145400</v>
      </c>
      <c r="Z176">
        <v>0.16564649243466301</v>
      </c>
      <c r="AA176">
        <v>15</v>
      </c>
      <c r="AC176" s="116" t="s">
        <v>611</v>
      </c>
      <c r="AD176" s="188">
        <v>231</v>
      </c>
      <c r="AE176" s="188">
        <v>15</v>
      </c>
      <c r="AJ176" s="179" t="s">
        <v>177</v>
      </c>
      <c r="AK176" s="179" t="s">
        <v>64</v>
      </c>
      <c r="AL176" s="179" t="s">
        <v>447</v>
      </c>
      <c r="AN176">
        <v>0.317</v>
      </c>
      <c r="AO176">
        <v>15</v>
      </c>
      <c r="AQ176" s="116" t="s">
        <v>210</v>
      </c>
    </row>
    <row r="177" spans="2:43" x14ac:dyDescent="0.2">
      <c r="B177" t="s">
        <v>1053</v>
      </c>
      <c r="C177" t="s">
        <v>265</v>
      </c>
      <c r="D177" t="s">
        <v>107</v>
      </c>
      <c r="E177" t="s">
        <v>446</v>
      </c>
      <c r="F177">
        <v>398.2</v>
      </c>
      <c r="G177">
        <v>16</v>
      </c>
      <c r="I177" s="188" t="s">
        <v>280</v>
      </c>
      <c r="J177" s="188" t="s">
        <v>20</v>
      </c>
      <c r="K177" s="188" t="s">
        <v>446</v>
      </c>
      <c r="L177" s="116"/>
      <c r="M177" s="98">
        <v>59.1</v>
      </c>
      <c r="N177" s="188">
        <v>16</v>
      </c>
      <c r="P177" s="179" t="s">
        <v>199</v>
      </c>
      <c r="Q177" s="179" t="s">
        <v>85</v>
      </c>
      <c r="R177" s="179" t="s">
        <v>374</v>
      </c>
      <c r="T177">
        <v>4.0999999999999995E-2</v>
      </c>
      <c r="U177">
        <v>16</v>
      </c>
      <c r="W177" t="s">
        <v>276</v>
      </c>
      <c r="X177">
        <v>17577</v>
      </c>
      <c r="Y177">
        <v>108300</v>
      </c>
      <c r="Z177">
        <v>0.16229916897506924</v>
      </c>
      <c r="AA177">
        <v>16</v>
      </c>
      <c r="AC177" s="116" t="s">
        <v>640</v>
      </c>
      <c r="AD177" s="188">
        <v>232</v>
      </c>
      <c r="AE177" s="188">
        <v>16</v>
      </c>
      <c r="AJ177" s="179" t="s">
        <v>178</v>
      </c>
      <c r="AK177" s="179" t="s">
        <v>64</v>
      </c>
      <c r="AL177" s="179" t="s">
        <v>447</v>
      </c>
      <c r="AN177">
        <v>0.316</v>
      </c>
      <c r="AO177">
        <v>16</v>
      </c>
      <c r="AQ177" s="116" t="s">
        <v>256</v>
      </c>
    </row>
    <row r="178" spans="2:43" x14ac:dyDescent="0.2">
      <c r="B178" t="s">
        <v>729</v>
      </c>
      <c r="C178" t="s">
        <v>252</v>
      </c>
      <c r="D178" t="s">
        <v>18</v>
      </c>
      <c r="E178" t="s">
        <v>445</v>
      </c>
      <c r="F178">
        <v>400.5</v>
      </c>
      <c r="G178">
        <v>17</v>
      </c>
      <c r="I178" s="188" t="s">
        <v>211</v>
      </c>
      <c r="J178" s="188" t="s">
        <v>16</v>
      </c>
      <c r="K178" s="188" t="s">
        <v>445</v>
      </c>
      <c r="L178" s="116"/>
      <c r="M178" s="98">
        <v>59.2</v>
      </c>
      <c r="N178" s="188">
        <v>17</v>
      </c>
      <c r="P178" s="179" t="s">
        <v>315</v>
      </c>
      <c r="Q178" s="179" t="s">
        <v>156</v>
      </c>
      <c r="R178" s="179" t="s">
        <v>376</v>
      </c>
      <c r="T178">
        <v>4.0999999999999995E-2</v>
      </c>
      <c r="U178">
        <v>16</v>
      </c>
      <c r="W178" t="s">
        <v>345</v>
      </c>
      <c r="X178">
        <v>16151</v>
      </c>
      <c r="Y178">
        <v>100200</v>
      </c>
      <c r="Z178">
        <v>0.161187624750499</v>
      </c>
      <c r="AA178">
        <v>17</v>
      </c>
      <c r="AC178" s="116" t="s">
        <v>747</v>
      </c>
      <c r="AD178" s="188">
        <v>232</v>
      </c>
      <c r="AE178" s="188">
        <v>16</v>
      </c>
      <c r="AJ178" s="179" t="s">
        <v>308</v>
      </c>
      <c r="AK178" s="179" t="s">
        <v>155</v>
      </c>
      <c r="AL178" s="179" t="s">
        <v>375</v>
      </c>
      <c r="AN178">
        <v>0.315</v>
      </c>
      <c r="AO178">
        <v>17</v>
      </c>
      <c r="AQ178" s="116" t="s">
        <v>277</v>
      </c>
    </row>
    <row r="179" spans="2:43" x14ac:dyDescent="0.2">
      <c r="B179" t="s">
        <v>694</v>
      </c>
      <c r="C179" t="s">
        <v>346</v>
      </c>
      <c r="D179" t="s">
        <v>7</v>
      </c>
      <c r="E179" t="s">
        <v>446</v>
      </c>
      <c r="F179">
        <v>401</v>
      </c>
      <c r="G179">
        <v>18</v>
      </c>
      <c r="I179" s="188" t="s">
        <v>357</v>
      </c>
      <c r="J179" s="188" t="s">
        <v>8</v>
      </c>
      <c r="K179" s="188" t="s">
        <v>445</v>
      </c>
      <c r="L179" s="116"/>
      <c r="M179" s="98">
        <v>59.4</v>
      </c>
      <c r="N179" s="188">
        <v>18</v>
      </c>
      <c r="P179" s="179" t="s">
        <v>228</v>
      </c>
      <c r="Q179" s="179" t="s">
        <v>88</v>
      </c>
      <c r="R179" s="179" t="s">
        <v>375</v>
      </c>
      <c r="T179">
        <v>4.0999999999999995E-2</v>
      </c>
      <c r="U179">
        <v>16</v>
      </c>
      <c r="W179" t="s">
        <v>197</v>
      </c>
      <c r="X179">
        <v>16234</v>
      </c>
      <c r="Y179">
        <v>100800</v>
      </c>
      <c r="Z179">
        <v>0.16105158730158731</v>
      </c>
      <c r="AA179">
        <v>18</v>
      </c>
      <c r="AC179" s="116" t="s">
        <v>553</v>
      </c>
      <c r="AD179" s="188">
        <v>234</v>
      </c>
      <c r="AE179" s="188">
        <v>18</v>
      </c>
      <c r="AJ179" s="179" t="s">
        <v>278</v>
      </c>
      <c r="AK179" s="179" t="s">
        <v>20</v>
      </c>
      <c r="AL179" s="179" t="s">
        <v>447</v>
      </c>
      <c r="AN179">
        <v>0.314</v>
      </c>
      <c r="AO179">
        <v>18</v>
      </c>
      <c r="AQ179" s="116" t="s">
        <v>257</v>
      </c>
    </row>
    <row r="180" spans="2:43" x14ac:dyDescent="0.2">
      <c r="B180" t="s">
        <v>994</v>
      </c>
      <c r="C180" t="s">
        <v>215</v>
      </c>
      <c r="D180" t="s">
        <v>16</v>
      </c>
      <c r="E180" t="s">
        <v>446</v>
      </c>
      <c r="F180">
        <v>402.2</v>
      </c>
      <c r="G180">
        <v>19</v>
      </c>
      <c r="I180" s="188" t="s">
        <v>289</v>
      </c>
      <c r="J180" s="188" t="s">
        <v>21</v>
      </c>
      <c r="K180" s="188" t="s">
        <v>445</v>
      </c>
      <c r="L180" s="116"/>
      <c r="M180" s="98">
        <v>59.4</v>
      </c>
      <c r="N180" s="188">
        <v>19</v>
      </c>
      <c r="P180" s="179" t="s">
        <v>240</v>
      </c>
      <c r="Q180" s="179" t="s">
        <v>93</v>
      </c>
      <c r="R180" s="179" t="s">
        <v>375</v>
      </c>
      <c r="T180">
        <v>4.0999999999999995E-2</v>
      </c>
      <c r="U180">
        <v>16</v>
      </c>
      <c r="W180" t="s">
        <v>330</v>
      </c>
      <c r="X180">
        <v>21609</v>
      </c>
      <c r="Y180">
        <v>135700</v>
      </c>
      <c r="Z180">
        <v>0.159240972733972</v>
      </c>
      <c r="AA180">
        <v>19</v>
      </c>
      <c r="AC180" s="116" t="s">
        <v>837</v>
      </c>
      <c r="AD180" s="188">
        <v>238</v>
      </c>
      <c r="AE180" s="188">
        <v>19</v>
      </c>
      <c r="AJ180" s="179" t="s">
        <v>359</v>
      </c>
      <c r="AK180" s="179" t="s">
        <v>8</v>
      </c>
      <c r="AL180" s="179" t="s">
        <v>375</v>
      </c>
      <c r="AN180">
        <v>0.312</v>
      </c>
      <c r="AO180">
        <v>19</v>
      </c>
      <c r="AQ180" s="116" t="s">
        <v>278</v>
      </c>
    </row>
    <row r="181" spans="2:43" x14ac:dyDescent="0.2">
      <c r="B181" t="s">
        <v>700</v>
      </c>
      <c r="C181" t="s">
        <v>211</v>
      </c>
      <c r="D181" t="s">
        <v>16</v>
      </c>
      <c r="E181" t="s">
        <v>445</v>
      </c>
      <c r="F181">
        <v>402.3</v>
      </c>
      <c r="G181">
        <v>20</v>
      </c>
      <c r="I181" s="188" t="s">
        <v>284</v>
      </c>
      <c r="J181" s="188" t="s">
        <v>21</v>
      </c>
      <c r="K181" s="188" t="s">
        <v>445</v>
      </c>
      <c r="L181" s="116"/>
      <c r="M181" s="98">
        <v>59.5</v>
      </c>
      <c r="N181" s="188">
        <v>20</v>
      </c>
      <c r="P181" s="179" t="s">
        <v>224</v>
      </c>
      <c r="Q181" s="179" t="s">
        <v>88</v>
      </c>
      <c r="R181" s="179" t="s">
        <v>375</v>
      </c>
      <c r="T181">
        <v>0.04</v>
      </c>
      <c r="U181">
        <v>20</v>
      </c>
      <c r="W181" t="s">
        <v>221</v>
      </c>
      <c r="X181">
        <v>32260</v>
      </c>
      <c r="Y181">
        <v>205200</v>
      </c>
      <c r="Z181">
        <v>0.15721247563352828</v>
      </c>
      <c r="AA181">
        <v>20</v>
      </c>
      <c r="AC181" s="116" t="s">
        <v>641</v>
      </c>
      <c r="AD181" s="188">
        <v>239</v>
      </c>
      <c r="AE181" s="188">
        <v>20</v>
      </c>
      <c r="AJ181" s="179" t="s">
        <v>367</v>
      </c>
      <c r="AK181" s="179" t="s">
        <v>10</v>
      </c>
      <c r="AL181" s="179" t="s">
        <v>446</v>
      </c>
      <c r="AN181">
        <v>0.311</v>
      </c>
      <c r="AO181">
        <v>20</v>
      </c>
      <c r="AQ181" s="116" t="s">
        <v>244</v>
      </c>
    </row>
    <row r="182" spans="2:43" x14ac:dyDescent="0.2">
      <c r="B182" t="s">
        <v>553</v>
      </c>
      <c r="C182" t="s">
        <v>340</v>
      </c>
      <c r="D182" t="s">
        <v>158</v>
      </c>
      <c r="E182" t="s">
        <v>374</v>
      </c>
      <c r="F182">
        <v>402.5</v>
      </c>
      <c r="G182">
        <v>21</v>
      </c>
      <c r="I182" s="188" t="s">
        <v>290</v>
      </c>
      <c r="J182" s="188" t="s">
        <v>21</v>
      </c>
      <c r="K182" s="188" t="s">
        <v>447</v>
      </c>
      <c r="L182" s="116"/>
      <c r="M182" s="98">
        <v>59.5</v>
      </c>
      <c r="N182" s="188">
        <v>21</v>
      </c>
      <c r="P182" s="179" t="s">
        <v>171</v>
      </c>
      <c r="Q182" s="179" t="s">
        <v>3</v>
      </c>
      <c r="R182" s="179" t="s">
        <v>375</v>
      </c>
      <c r="T182">
        <v>0.04</v>
      </c>
      <c r="U182">
        <v>20</v>
      </c>
      <c r="W182" t="s">
        <v>259</v>
      </c>
      <c r="X182">
        <v>25959</v>
      </c>
      <c r="Y182">
        <v>167100</v>
      </c>
      <c r="Z182">
        <v>0.15535008976660683</v>
      </c>
      <c r="AA182">
        <v>21</v>
      </c>
      <c r="AC182" s="116" t="s">
        <v>875</v>
      </c>
      <c r="AD182" s="188">
        <v>242</v>
      </c>
      <c r="AE182" s="188">
        <v>21</v>
      </c>
      <c r="AJ182" s="179" t="s">
        <v>246</v>
      </c>
      <c r="AK182" s="179" t="s">
        <v>101</v>
      </c>
      <c r="AL182" s="179" t="s">
        <v>375</v>
      </c>
      <c r="AN182">
        <v>0.30399999999999999</v>
      </c>
      <c r="AO182">
        <v>21</v>
      </c>
      <c r="AQ182" s="116" t="s">
        <v>267</v>
      </c>
    </row>
    <row r="183" spans="2:43" x14ac:dyDescent="0.2">
      <c r="B183" t="s">
        <v>837</v>
      </c>
      <c r="C183" t="s">
        <v>228</v>
      </c>
      <c r="D183" t="s">
        <v>88</v>
      </c>
      <c r="E183" t="s">
        <v>375</v>
      </c>
      <c r="F183">
        <v>402.5</v>
      </c>
      <c r="G183">
        <v>21</v>
      </c>
      <c r="I183" s="188" t="s">
        <v>214</v>
      </c>
      <c r="J183" s="188" t="s">
        <v>16</v>
      </c>
      <c r="K183" s="188" t="s">
        <v>445</v>
      </c>
      <c r="L183" s="116"/>
      <c r="M183" s="98">
        <v>59.7</v>
      </c>
      <c r="N183" s="188">
        <v>22</v>
      </c>
      <c r="P183" s="179" t="s">
        <v>221</v>
      </c>
      <c r="Q183" s="179" t="s">
        <v>87</v>
      </c>
      <c r="R183" s="179" t="s">
        <v>375</v>
      </c>
      <c r="T183">
        <v>0.04</v>
      </c>
      <c r="U183">
        <v>20</v>
      </c>
      <c r="W183" t="s">
        <v>198</v>
      </c>
      <c r="X183">
        <v>10730</v>
      </c>
      <c r="Y183">
        <v>70700</v>
      </c>
      <c r="Z183">
        <v>0.15176803394625177</v>
      </c>
      <c r="AA183">
        <v>22</v>
      </c>
      <c r="AC183" s="116" t="s">
        <v>1127</v>
      </c>
      <c r="AD183" s="188">
        <v>245</v>
      </c>
      <c r="AE183" s="188">
        <v>22</v>
      </c>
      <c r="AJ183" s="179" t="s">
        <v>345</v>
      </c>
      <c r="AK183" s="179" t="s">
        <v>158</v>
      </c>
      <c r="AL183" s="179" t="s">
        <v>374</v>
      </c>
      <c r="AN183">
        <v>0.30399999999999999</v>
      </c>
      <c r="AO183">
        <v>21</v>
      </c>
      <c r="AQ183" s="116" t="s">
        <v>226</v>
      </c>
    </row>
    <row r="184" spans="2:43" x14ac:dyDescent="0.2">
      <c r="B184" t="s">
        <v>995</v>
      </c>
      <c r="C184" t="s">
        <v>175</v>
      </c>
      <c r="D184" t="s">
        <v>3</v>
      </c>
      <c r="E184" t="s">
        <v>445</v>
      </c>
      <c r="F184">
        <v>404.6</v>
      </c>
      <c r="G184">
        <v>23</v>
      </c>
      <c r="I184" s="188" t="s">
        <v>295</v>
      </c>
      <c r="J184" s="188" t="s">
        <v>154</v>
      </c>
      <c r="K184" s="188" t="s">
        <v>375</v>
      </c>
      <c r="L184" s="116"/>
      <c r="M184" s="98">
        <v>59.8</v>
      </c>
      <c r="N184" s="188">
        <v>23</v>
      </c>
      <c r="P184" s="179" t="s">
        <v>318</v>
      </c>
      <c r="Q184" s="179" t="s">
        <v>156</v>
      </c>
      <c r="R184" s="179" t="s">
        <v>447</v>
      </c>
      <c r="T184">
        <v>0.04</v>
      </c>
      <c r="U184">
        <v>20</v>
      </c>
      <c r="W184" t="s">
        <v>295</v>
      </c>
      <c r="X184">
        <v>14544</v>
      </c>
      <c r="Y184">
        <v>96100</v>
      </c>
      <c r="Z184">
        <v>0.1513423517169615</v>
      </c>
      <c r="AA184">
        <v>23</v>
      </c>
      <c r="AC184" s="116" t="s">
        <v>607</v>
      </c>
      <c r="AD184" s="188">
        <v>248</v>
      </c>
      <c r="AE184" s="188">
        <v>23</v>
      </c>
      <c r="AJ184" s="179" t="s">
        <v>241</v>
      </c>
      <c r="AK184" s="179" t="s">
        <v>93</v>
      </c>
      <c r="AL184" s="179" t="s">
        <v>447</v>
      </c>
      <c r="AN184">
        <v>0.30199999999999999</v>
      </c>
      <c r="AO184">
        <v>23</v>
      </c>
      <c r="AQ184" s="116" t="s">
        <v>176</v>
      </c>
    </row>
    <row r="185" spans="2:43" x14ac:dyDescent="0.2">
      <c r="B185" t="s">
        <v>1110</v>
      </c>
      <c r="C185" t="s">
        <v>359</v>
      </c>
      <c r="D185" t="s">
        <v>8</v>
      </c>
      <c r="E185" t="s">
        <v>375</v>
      </c>
      <c r="F185">
        <v>406.6</v>
      </c>
      <c r="G185">
        <v>24</v>
      </c>
      <c r="I185" s="188" t="s">
        <v>351</v>
      </c>
      <c r="J185" s="188" t="s">
        <v>7</v>
      </c>
      <c r="K185" s="188" t="s">
        <v>445</v>
      </c>
      <c r="L185" s="116"/>
      <c r="M185" s="98">
        <v>59.8</v>
      </c>
      <c r="N185" s="188">
        <v>24</v>
      </c>
      <c r="P185" s="179" t="s">
        <v>196</v>
      </c>
      <c r="Q185" s="179" t="s">
        <v>85</v>
      </c>
      <c r="R185" s="179" t="s">
        <v>447</v>
      </c>
      <c r="T185">
        <v>3.9E-2</v>
      </c>
      <c r="U185">
        <v>24</v>
      </c>
      <c r="W185" t="s">
        <v>333</v>
      </c>
      <c r="X185">
        <v>12577</v>
      </c>
      <c r="Y185">
        <v>83400</v>
      </c>
      <c r="Z185">
        <v>0.15080335731414868</v>
      </c>
      <c r="AA185">
        <v>24</v>
      </c>
      <c r="AC185" s="116" t="s">
        <v>789</v>
      </c>
      <c r="AD185" s="188">
        <v>250</v>
      </c>
      <c r="AE185" s="188">
        <v>24</v>
      </c>
      <c r="AJ185" s="179" t="s">
        <v>254</v>
      </c>
      <c r="AK185" s="179" t="s">
        <v>18</v>
      </c>
      <c r="AL185" s="179" t="s">
        <v>445</v>
      </c>
      <c r="AN185">
        <v>0.30199999999999999</v>
      </c>
      <c r="AO185">
        <v>23</v>
      </c>
      <c r="AQ185" s="116" t="s">
        <v>250</v>
      </c>
    </row>
    <row r="186" spans="2:43" x14ac:dyDescent="0.2">
      <c r="B186" t="s">
        <v>656</v>
      </c>
      <c r="C186" t="s">
        <v>361</v>
      </c>
      <c r="D186" t="s">
        <v>168</v>
      </c>
      <c r="E186" t="s">
        <v>445</v>
      </c>
      <c r="F186">
        <v>407</v>
      </c>
      <c r="G186">
        <v>25</v>
      </c>
      <c r="I186" s="188" t="s">
        <v>320</v>
      </c>
      <c r="J186" s="188" t="s">
        <v>156</v>
      </c>
      <c r="K186" s="188" t="s">
        <v>375</v>
      </c>
      <c r="L186" s="116"/>
      <c r="M186" s="98">
        <v>59.8</v>
      </c>
      <c r="N186" s="188">
        <v>25</v>
      </c>
      <c r="P186" s="179" t="s">
        <v>231</v>
      </c>
      <c r="Q186" s="179" t="s">
        <v>92</v>
      </c>
      <c r="R186" s="179" t="s">
        <v>447</v>
      </c>
      <c r="T186">
        <v>3.9E-2</v>
      </c>
      <c r="U186">
        <v>24</v>
      </c>
      <c r="W186" t="s">
        <v>296</v>
      </c>
      <c r="X186">
        <v>12359</v>
      </c>
      <c r="Y186">
        <v>86400</v>
      </c>
      <c r="Z186">
        <v>0.14304398148148148</v>
      </c>
      <c r="AA186">
        <v>25</v>
      </c>
      <c r="AC186" s="116" t="s">
        <v>803</v>
      </c>
      <c r="AD186" s="188">
        <v>260</v>
      </c>
      <c r="AE186" s="188">
        <v>25</v>
      </c>
      <c r="AJ186" s="179" t="s">
        <v>326</v>
      </c>
      <c r="AK186" s="179" t="s">
        <v>5</v>
      </c>
      <c r="AL186" s="179" t="s">
        <v>446</v>
      </c>
      <c r="AN186">
        <v>0.29899999999999999</v>
      </c>
      <c r="AO186">
        <v>25</v>
      </c>
      <c r="AQ186" s="116" t="s">
        <v>231</v>
      </c>
    </row>
    <row r="187" spans="2:43" x14ac:dyDescent="0.2">
      <c r="B187" t="s">
        <v>866</v>
      </c>
      <c r="C187" t="s">
        <v>234</v>
      </c>
      <c r="D187" t="s">
        <v>92</v>
      </c>
      <c r="E187" t="s">
        <v>374</v>
      </c>
      <c r="F187">
        <v>407.8</v>
      </c>
      <c r="G187">
        <v>26</v>
      </c>
      <c r="I187" s="188" t="s">
        <v>349</v>
      </c>
      <c r="J187" s="188" t="s">
        <v>7</v>
      </c>
      <c r="K187" s="188" t="s">
        <v>446</v>
      </c>
      <c r="L187" s="116"/>
      <c r="M187" s="98">
        <v>59.9</v>
      </c>
      <c r="N187" s="188">
        <v>26</v>
      </c>
      <c r="P187" s="179" t="s">
        <v>273</v>
      </c>
      <c r="Q187" s="179" t="s">
        <v>108</v>
      </c>
      <c r="R187" s="179" t="s">
        <v>375</v>
      </c>
      <c r="T187">
        <v>3.9E-2</v>
      </c>
      <c r="U187">
        <v>24</v>
      </c>
      <c r="W187" t="s">
        <v>288</v>
      </c>
      <c r="X187">
        <v>14660</v>
      </c>
      <c r="Y187">
        <v>103700</v>
      </c>
      <c r="Z187">
        <v>0.14136933461909354</v>
      </c>
      <c r="AA187">
        <v>26</v>
      </c>
      <c r="AC187" s="116" t="s">
        <v>545</v>
      </c>
      <c r="AD187" s="188">
        <v>263</v>
      </c>
      <c r="AE187" s="188">
        <v>26</v>
      </c>
      <c r="AJ187" s="179" t="s">
        <v>247</v>
      </c>
      <c r="AK187" s="179" t="s">
        <v>101</v>
      </c>
      <c r="AL187" s="179" t="s">
        <v>375</v>
      </c>
      <c r="AN187">
        <v>0.29899999999999999</v>
      </c>
      <c r="AO187">
        <v>25</v>
      </c>
      <c r="AQ187" s="116" t="s">
        <v>312</v>
      </c>
    </row>
    <row r="188" spans="2:43" x14ac:dyDescent="0.2">
      <c r="B188" t="s">
        <v>594</v>
      </c>
      <c r="C188" t="s">
        <v>277</v>
      </c>
      <c r="D188" t="s">
        <v>20</v>
      </c>
      <c r="E188" t="s">
        <v>445</v>
      </c>
      <c r="F188">
        <v>408.6</v>
      </c>
      <c r="G188">
        <v>27</v>
      </c>
      <c r="I188" s="188" t="s">
        <v>368</v>
      </c>
      <c r="J188" s="188" t="s">
        <v>10</v>
      </c>
      <c r="K188" s="188" t="s">
        <v>446</v>
      </c>
      <c r="L188" s="116"/>
      <c r="M188" s="98">
        <v>60</v>
      </c>
      <c r="N188" s="188">
        <v>27</v>
      </c>
      <c r="P188" s="179" t="s">
        <v>255</v>
      </c>
      <c r="Q188" s="179" t="s">
        <v>107</v>
      </c>
      <c r="R188" s="179" t="s">
        <v>375</v>
      </c>
      <c r="T188">
        <v>3.7999999999999999E-2</v>
      </c>
      <c r="U188">
        <v>27</v>
      </c>
      <c r="W188" t="s">
        <v>172</v>
      </c>
      <c r="X188">
        <v>14563</v>
      </c>
      <c r="Y188">
        <v>103700</v>
      </c>
      <c r="Z188">
        <v>0.14043394406943105</v>
      </c>
      <c r="AA188">
        <v>27</v>
      </c>
      <c r="AC188" s="116" t="s">
        <v>967</v>
      </c>
      <c r="AD188" s="188">
        <v>264</v>
      </c>
      <c r="AE188" s="188">
        <v>27</v>
      </c>
      <c r="AJ188" s="179" t="s">
        <v>267</v>
      </c>
      <c r="AK188" s="179" t="s">
        <v>108</v>
      </c>
      <c r="AL188" s="179" t="s">
        <v>376</v>
      </c>
      <c r="AN188">
        <v>0.29799999999999999</v>
      </c>
      <c r="AO188">
        <v>27</v>
      </c>
      <c r="AQ188" s="116" t="s">
        <v>172</v>
      </c>
    </row>
    <row r="189" spans="2:43" x14ac:dyDescent="0.2">
      <c r="B189" t="s">
        <v>739</v>
      </c>
      <c r="C189" t="s">
        <v>227</v>
      </c>
      <c r="D189" t="s">
        <v>88</v>
      </c>
      <c r="E189" t="s">
        <v>374</v>
      </c>
      <c r="F189">
        <v>410.8</v>
      </c>
      <c r="G189">
        <v>28</v>
      </c>
      <c r="I189" s="188" t="s">
        <v>353</v>
      </c>
      <c r="J189" s="188" t="s">
        <v>7</v>
      </c>
      <c r="K189" s="188" t="s">
        <v>445</v>
      </c>
      <c r="L189" s="116"/>
      <c r="M189" s="98">
        <v>60</v>
      </c>
      <c r="N189" s="188">
        <v>28</v>
      </c>
      <c r="P189" s="179" t="s">
        <v>210</v>
      </c>
      <c r="Q189" s="179" t="s">
        <v>16</v>
      </c>
      <c r="R189" s="179" t="s">
        <v>447</v>
      </c>
      <c r="T189">
        <v>3.7999999999999999E-2</v>
      </c>
      <c r="U189">
        <v>27</v>
      </c>
      <c r="W189" t="s">
        <v>341</v>
      </c>
      <c r="X189">
        <v>15431</v>
      </c>
      <c r="Y189">
        <v>110500</v>
      </c>
      <c r="Z189">
        <v>0.1396470588235294</v>
      </c>
      <c r="AA189">
        <v>28</v>
      </c>
      <c r="AC189" s="116" t="s">
        <v>994</v>
      </c>
      <c r="AD189" s="188">
        <v>264</v>
      </c>
      <c r="AE189" s="188">
        <v>27</v>
      </c>
      <c r="AJ189" s="179" t="s">
        <v>211</v>
      </c>
      <c r="AK189" s="179" t="s">
        <v>16</v>
      </c>
      <c r="AL189" s="179" t="s">
        <v>445</v>
      </c>
      <c r="AN189">
        <v>0.29699999999999999</v>
      </c>
      <c r="AO189">
        <v>28</v>
      </c>
      <c r="AQ189" s="116" t="s">
        <v>258</v>
      </c>
    </row>
    <row r="190" spans="2:43" x14ac:dyDescent="0.2">
      <c r="B190" t="s">
        <v>586</v>
      </c>
      <c r="C190" t="s">
        <v>210</v>
      </c>
      <c r="D190" t="s">
        <v>16</v>
      </c>
      <c r="E190" t="s">
        <v>447</v>
      </c>
      <c r="F190">
        <v>411</v>
      </c>
      <c r="G190">
        <v>29</v>
      </c>
      <c r="I190" s="188" t="s">
        <v>187</v>
      </c>
      <c r="J190" s="188" t="s">
        <v>64</v>
      </c>
      <c r="K190" s="188" t="s">
        <v>447</v>
      </c>
      <c r="L190" s="116"/>
      <c r="M190" s="98">
        <v>60</v>
      </c>
      <c r="N190" s="188">
        <v>29</v>
      </c>
      <c r="P190" s="179" t="s">
        <v>173</v>
      </c>
      <c r="Q190" s="179" t="s">
        <v>3</v>
      </c>
      <c r="R190" s="179" t="s">
        <v>445</v>
      </c>
      <c r="T190">
        <v>3.7999999999999999E-2</v>
      </c>
      <c r="U190">
        <v>27</v>
      </c>
      <c r="W190" t="s">
        <v>360</v>
      </c>
      <c r="X190">
        <v>15346</v>
      </c>
      <c r="Y190">
        <v>112000</v>
      </c>
      <c r="Z190">
        <v>0.13701785714285714</v>
      </c>
      <c r="AA190">
        <v>29</v>
      </c>
      <c r="AC190" s="116" t="s">
        <v>1100</v>
      </c>
      <c r="AD190" s="188">
        <v>266</v>
      </c>
      <c r="AE190" s="188">
        <v>29</v>
      </c>
      <c r="AJ190" s="179" t="s">
        <v>262</v>
      </c>
      <c r="AK190" s="179" t="s">
        <v>107</v>
      </c>
      <c r="AL190" s="179" t="s">
        <v>375</v>
      </c>
      <c r="AN190">
        <v>0.29299999999999998</v>
      </c>
      <c r="AO190">
        <v>29</v>
      </c>
      <c r="AQ190" s="116" t="s">
        <v>204</v>
      </c>
    </row>
    <row r="191" spans="2:43" x14ac:dyDescent="0.2">
      <c r="B191" t="s">
        <v>881</v>
      </c>
      <c r="C191" t="s">
        <v>213</v>
      </c>
      <c r="D191" t="s">
        <v>16</v>
      </c>
      <c r="E191" t="s">
        <v>445</v>
      </c>
      <c r="F191">
        <v>411.6</v>
      </c>
      <c r="G191">
        <v>30</v>
      </c>
      <c r="I191" s="188" t="s">
        <v>352</v>
      </c>
      <c r="J191" s="188" t="s">
        <v>7</v>
      </c>
      <c r="K191" s="188" t="s">
        <v>445</v>
      </c>
      <c r="L191" s="116"/>
      <c r="M191" s="98">
        <v>60.1</v>
      </c>
      <c r="N191" s="188">
        <v>30</v>
      </c>
      <c r="P191" s="179" t="s">
        <v>179</v>
      </c>
      <c r="Q191" s="179" t="s">
        <v>64</v>
      </c>
      <c r="R191" s="179" t="s">
        <v>375</v>
      </c>
      <c r="T191">
        <v>3.7999999999999999E-2</v>
      </c>
      <c r="U191">
        <v>27</v>
      </c>
      <c r="W191" t="s">
        <v>180</v>
      </c>
      <c r="X191">
        <v>19644</v>
      </c>
      <c r="Y191">
        <v>143700</v>
      </c>
      <c r="Z191">
        <v>0.13670146137787056</v>
      </c>
      <c r="AA191">
        <v>30</v>
      </c>
      <c r="AC191" s="116" t="s">
        <v>626</v>
      </c>
      <c r="AD191" s="188">
        <v>269</v>
      </c>
      <c r="AE191" s="188">
        <v>30</v>
      </c>
      <c r="AJ191" s="179" t="s">
        <v>204</v>
      </c>
      <c r="AK191" s="179" t="s">
        <v>86</v>
      </c>
      <c r="AL191" s="179" t="s">
        <v>375</v>
      </c>
      <c r="AN191">
        <v>0.29199999999999998</v>
      </c>
      <c r="AO191">
        <v>30</v>
      </c>
      <c r="AQ191" s="116" t="s">
        <v>259</v>
      </c>
    </row>
    <row r="192" spans="2:43" x14ac:dyDescent="0.2">
      <c r="B192" t="s">
        <v>626</v>
      </c>
      <c r="C192" t="s">
        <v>172</v>
      </c>
      <c r="D192" t="s">
        <v>3</v>
      </c>
      <c r="E192" t="s">
        <v>447</v>
      </c>
      <c r="F192">
        <v>412</v>
      </c>
      <c r="G192">
        <v>31</v>
      </c>
      <c r="I192" s="188" t="s">
        <v>292</v>
      </c>
      <c r="J192" s="188" t="s">
        <v>153</v>
      </c>
      <c r="K192" s="188" t="s">
        <v>447</v>
      </c>
      <c r="L192" s="116"/>
      <c r="M192" s="98">
        <v>60.2</v>
      </c>
      <c r="N192" s="188">
        <v>31</v>
      </c>
      <c r="P192" s="179" t="s">
        <v>319</v>
      </c>
      <c r="Q192" s="179" t="s">
        <v>156</v>
      </c>
      <c r="R192" s="179" t="s">
        <v>447</v>
      </c>
      <c r="T192">
        <v>3.7999999999999999E-2</v>
      </c>
      <c r="U192">
        <v>27</v>
      </c>
      <c r="W192" t="s">
        <v>336</v>
      </c>
      <c r="X192">
        <v>11229</v>
      </c>
      <c r="Y192">
        <v>83500</v>
      </c>
      <c r="Z192">
        <v>0.13447904191616766</v>
      </c>
      <c r="AA192">
        <v>31</v>
      </c>
      <c r="AC192" s="116" t="s">
        <v>676</v>
      </c>
      <c r="AD192" s="188">
        <v>269</v>
      </c>
      <c r="AE192" s="188">
        <v>30</v>
      </c>
      <c r="AJ192" s="179" t="s">
        <v>369</v>
      </c>
      <c r="AK192" s="179" t="s">
        <v>10</v>
      </c>
      <c r="AL192" s="179" t="s">
        <v>447</v>
      </c>
      <c r="AN192">
        <v>0.28899999999999998</v>
      </c>
      <c r="AO192">
        <v>31</v>
      </c>
      <c r="AQ192" s="116" t="s">
        <v>360</v>
      </c>
    </row>
    <row r="193" spans="2:43" x14ac:dyDescent="0.2">
      <c r="B193" t="s">
        <v>967</v>
      </c>
      <c r="C193" t="s">
        <v>367</v>
      </c>
      <c r="D193" t="s">
        <v>10</v>
      </c>
      <c r="E193" t="s">
        <v>446</v>
      </c>
      <c r="F193">
        <v>412.6</v>
      </c>
      <c r="G193">
        <v>32</v>
      </c>
      <c r="I193" s="188" t="s">
        <v>175</v>
      </c>
      <c r="J193" s="188" t="s">
        <v>3</v>
      </c>
      <c r="K193" s="188" t="s">
        <v>445</v>
      </c>
      <c r="L193" s="116"/>
      <c r="M193" s="98">
        <v>60.2</v>
      </c>
      <c r="N193" s="188">
        <v>32</v>
      </c>
      <c r="P193" s="179" t="s">
        <v>247</v>
      </c>
      <c r="Q193" s="179" t="s">
        <v>101</v>
      </c>
      <c r="R193" s="179" t="s">
        <v>375</v>
      </c>
      <c r="T193">
        <v>3.7999999999999999E-2</v>
      </c>
      <c r="U193">
        <v>27</v>
      </c>
      <c r="W193" t="s">
        <v>189</v>
      </c>
      <c r="X193">
        <v>11364</v>
      </c>
      <c r="Y193">
        <v>87100</v>
      </c>
      <c r="Z193">
        <v>0.13047072330654419</v>
      </c>
      <c r="AA193">
        <v>32</v>
      </c>
      <c r="AC193" s="116" t="s">
        <v>1133</v>
      </c>
      <c r="AD193" s="188">
        <v>271</v>
      </c>
      <c r="AE193" s="188">
        <v>32</v>
      </c>
      <c r="AJ193" s="179" t="s">
        <v>309</v>
      </c>
      <c r="AK193" s="179" t="s">
        <v>155</v>
      </c>
      <c r="AL193" s="179" t="s">
        <v>446</v>
      </c>
      <c r="AN193">
        <v>0.28899999999999998</v>
      </c>
      <c r="AO193">
        <v>31</v>
      </c>
      <c r="AQ193" s="116" t="s">
        <v>323</v>
      </c>
    </row>
    <row r="194" spans="2:43" x14ac:dyDescent="0.2">
      <c r="B194" t="s">
        <v>1089</v>
      </c>
      <c r="C194" t="s">
        <v>290</v>
      </c>
      <c r="D194" t="s">
        <v>21</v>
      </c>
      <c r="E194" t="s">
        <v>447</v>
      </c>
      <c r="F194">
        <v>415</v>
      </c>
      <c r="G194">
        <v>33</v>
      </c>
      <c r="I194" s="188" t="s">
        <v>337</v>
      </c>
      <c r="J194" s="188" t="s">
        <v>157</v>
      </c>
      <c r="K194" s="188" t="s">
        <v>446</v>
      </c>
      <c r="L194" s="116"/>
      <c r="M194" s="98">
        <v>60.3</v>
      </c>
      <c r="N194" s="188">
        <v>33</v>
      </c>
      <c r="P194" s="179" t="s">
        <v>211</v>
      </c>
      <c r="Q194" s="179" t="s">
        <v>16</v>
      </c>
      <c r="R194" s="179" t="s">
        <v>445</v>
      </c>
      <c r="T194">
        <v>3.7000000000000005E-2</v>
      </c>
      <c r="U194">
        <v>33</v>
      </c>
      <c r="W194" t="s">
        <v>283</v>
      </c>
      <c r="X194">
        <v>15399</v>
      </c>
      <c r="Y194">
        <v>119200</v>
      </c>
      <c r="Z194">
        <v>0.12918624161073824</v>
      </c>
      <c r="AA194">
        <v>33</v>
      </c>
      <c r="AC194" s="116" t="s">
        <v>729</v>
      </c>
      <c r="AD194" s="188">
        <v>273</v>
      </c>
      <c r="AE194" s="188">
        <v>33</v>
      </c>
      <c r="AJ194" s="179" t="s">
        <v>370</v>
      </c>
      <c r="AK194" s="179" t="s">
        <v>10</v>
      </c>
      <c r="AL194" s="179" t="s">
        <v>445</v>
      </c>
      <c r="AN194">
        <v>0.28899999999999998</v>
      </c>
      <c r="AO194">
        <v>31</v>
      </c>
      <c r="AQ194" s="116" t="s">
        <v>197</v>
      </c>
    </row>
    <row r="195" spans="2:43" x14ac:dyDescent="0.2">
      <c r="B195" t="s">
        <v>704</v>
      </c>
      <c r="C195" t="s">
        <v>219</v>
      </c>
      <c r="D195" t="s">
        <v>87</v>
      </c>
      <c r="E195" t="s">
        <v>446</v>
      </c>
      <c r="F195">
        <v>416.3</v>
      </c>
      <c r="G195">
        <v>34</v>
      </c>
      <c r="I195" s="188" t="s">
        <v>339</v>
      </c>
      <c r="J195" s="188" t="s">
        <v>158</v>
      </c>
      <c r="K195" s="188" t="s">
        <v>374</v>
      </c>
      <c r="L195" s="116"/>
      <c r="M195" s="98">
        <v>60.4</v>
      </c>
      <c r="N195" s="188">
        <v>34</v>
      </c>
      <c r="P195" s="179" t="s">
        <v>252</v>
      </c>
      <c r="Q195" s="179" t="s">
        <v>18</v>
      </c>
      <c r="R195" s="179" t="s">
        <v>445</v>
      </c>
      <c r="T195">
        <v>3.7000000000000005E-2</v>
      </c>
      <c r="U195">
        <v>33</v>
      </c>
      <c r="W195" t="s">
        <v>210</v>
      </c>
      <c r="X195">
        <v>7505</v>
      </c>
      <c r="Y195">
        <v>58300</v>
      </c>
      <c r="Z195">
        <v>0.12873070325900515</v>
      </c>
      <c r="AA195">
        <v>34</v>
      </c>
      <c r="AC195" s="116" t="s">
        <v>802</v>
      </c>
      <c r="AD195" s="188">
        <v>276</v>
      </c>
      <c r="AE195" s="188">
        <v>34</v>
      </c>
      <c r="AJ195" s="179" t="s">
        <v>304</v>
      </c>
      <c r="AK195" s="179" t="s">
        <v>155</v>
      </c>
      <c r="AL195" s="179" t="s">
        <v>374</v>
      </c>
      <c r="AN195">
        <v>0.28699999999999998</v>
      </c>
      <c r="AO195">
        <v>34</v>
      </c>
      <c r="AQ195" s="116" t="s">
        <v>341</v>
      </c>
    </row>
    <row r="196" spans="2:43" x14ac:dyDescent="0.2">
      <c r="B196" t="s">
        <v>1050</v>
      </c>
      <c r="C196" t="s">
        <v>351</v>
      </c>
      <c r="D196" t="s">
        <v>7</v>
      </c>
      <c r="E196" t="s">
        <v>445</v>
      </c>
      <c r="F196">
        <v>418</v>
      </c>
      <c r="G196">
        <v>35</v>
      </c>
      <c r="I196" s="188" t="s">
        <v>178</v>
      </c>
      <c r="J196" s="188" t="s">
        <v>64</v>
      </c>
      <c r="K196" s="188" t="s">
        <v>447</v>
      </c>
      <c r="L196" s="116"/>
      <c r="M196" s="98">
        <v>60.5</v>
      </c>
      <c r="N196" s="188">
        <v>35</v>
      </c>
      <c r="P196" s="179" t="s">
        <v>249</v>
      </c>
      <c r="Q196" s="179" t="s">
        <v>101</v>
      </c>
      <c r="R196" s="179" t="s">
        <v>447</v>
      </c>
      <c r="T196">
        <v>3.7000000000000005E-2</v>
      </c>
      <c r="U196">
        <v>33</v>
      </c>
      <c r="W196" t="s">
        <v>273</v>
      </c>
      <c r="X196">
        <v>10255</v>
      </c>
      <c r="Y196">
        <v>80000</v>
      </c>
      <c r="Z196">
        <v>0.12818750000000001</v>
      </c>
      <c r="AA196">
        <v>35</v>
      </c>
      <c r="AC196" s="116" t="s">
        <v>927</v>
      </c>
      <c r="AD196" s="188">
        <v>276</v>
      </c>
      <c r="AE196" s="188">
        <v>34</v>
      </c>
      <c r="AJ196" s="179" t="s">
        <v>327</v>
      </c>
      <c r="AK196" s="179" t="s">
        <v>5</v>
      </c>
      <c r="AL196" s="179" t="s">
        <v>445</v>
      </c>
      <c r="AN196">
        <v>0.28600000000000003</v>
      </c>
      <c r="AO196">
        <v>35</v>
      </c>
      <c r="AQ196" s="116" t="s">
        <v>292</v>
      </c>
    </row>
    <row r="197" spans="2:43" x14ac:dyDescent="0.2">
      <c r="B197" t="s">
        <v>993</v>
      </c>
      <c r="C197" t="s">
        <v>214</v>
      </c>
      <c r="D197" t="s">
        <v>16</v>
      </c>
      <c r="E197" t="s">
        <v>445</v>
      </c>
      <c r="F197">
        <v>419.3</v>
      </c>
      <c r="G197">
        <v>36</v>
      </c>
      <c r="I197" s="188" t="s">
        <v>306</v>
      </c>
      <c r="J197" s="188" t="s">
        <v>155</v>
      </c>
      <c r="K197" s="188" t="s">
        <v>374</v>
      </c>
      <c r="L197" s="116"/>
      <c r="M197" s="98">
        <v>60.5</v>
      </c>
      <c r="N197" s="188">
        <v>36</v>
      </c>
      <c r="P197" s="179" t="s">
        <v>314</v>
      </c>
      <c r="Q197" s="179" t="s">
        <v>156</v>
      </c>
      <c r="R197" s="179" t="s">
        <v>446</v>
      </c>
      <c r="T197">
        <v>3.6000000000000004E-2</v>
      </c>
      <c r="U197">
        <v>36</v>
      </c>
      <c r="W197" t="s">
        <v>262</v>
      </c>
      <c r="X197">
        <v>9952</v>
      </c>
      <c r="Y197">
        <v>79000</v>
      </c>
      <c r="Z197">
        <v>0.1259746835443038</v>
      </c>
      <c r="AA197">
        <v>36</v>
      </c>
      <c r="AC197" s="116" t="s">
        <v>821</v>
      </c>
      <c r="AD197" s="188">
        <v>280</v>
      </c>
      <c r="AE197" s="188">
        <v>36</v>
      </c>
      <c r="AJ197" s="179" t="s">
        <v>360</v>
      </c>
      <c r="AK197" s="179" t="s">
        <v>168</v>
      </c>
      <c r="AL197" s="179" t="s">
        <v>375</v>
      </c>
      <c r="AN197">
        <v>0.28399999999999997</v>
      </c>
      <c r="AO197">
        <v>36</v>
      </c>
      <c r="AQ197" s="116" t="s">
        <v>177</v>
      </c>
    </row>
    <row r="198" spans="2:43" x14ac:dyDescent="0.2">
      <c r="B198" t="s">
        <v>886</v>
      </c>
      <c r="C198" t="s">
        <v>281</v>
      </c>
      <c r="D198" t="s">
        <v>20</v>
      </c>
      <c r="E198" t="s">
        <v>445</v>
      </c>
      <c r="F198">
        <v>420.3</v>
      </c>
      <c r="G198">
        <v>37</v>
      </c>
      <c r="I198" s="188" t="s">
        <v>283</v>
      </c>
      <c r="J198" s="188" t="s">
        <v>20</v>
      </c>
      <c r="K198" s="188" t="s">
        <v>445</v>
      </c>
      <c r="L198" s="116"/>
      <c r="M198" s="98">
        <v>60.5</v>
      </c>
      <c r="N198" s="188">
        <v>37</v>
      </c>
      <c r="P198" s="179" t="s">
        <v>295</v>
      </c>
      <c r="Q198" s="179" t="s">
        <v>154</v>
      </c>
      <c r="R198" s="179" t="s">
        <v>375</v>
      </c>
      <c r="T198">
        <v>3.6000000000000004E-2</v>
      </c>
      <c r="U198">
        <v>36</v>
      </c>
      <c r="W198" t="s">
        <v>323</v>
      </c>
      <c r="X198">
        <v>17385</v>
      </c>
      <c r="Y198">
        <v>138200</v>
      </c>
      <c r="Z198">
        <v>0.1257959479015919</v>
      </c>
      <c r="AA198">
        <v>37</v>
      </c>
      <c r="AC198" s="116" t="s">
        <v>886</v>
      </c>
      <c r="AD198" s="188">
        <v>280</v>
      </c>
      <c r="AE198" s="188">
        <v>36</v>
      </c>
      <c r="AJ198" s="179" t="s">
        <v>275</v>
      </c>
      <c r="AK198" s="179" t="s">
        <v>108</v>
      </c>
      <c r="AL198" s="179" t="s">
        <v>376</v>
      </c>
      <c r="AN198">
        <v>0.28399999999999997</v>
      </c>
      <c r="AO198">
        <v>36</v>
      </c>
      <c r="AQ198" s="116" t="s">
        <v>354</v>
      </c>
    </row>
    <row r="199" spans="2:43" x14ac:dyDescent="0.2">
      <c r="B199" t="s">
        <v>611</v>
      </c>
      <c r="C199" t="s">
        <v>176</v>
      </c>
      <c r="D199" t="s">
        <v>64</v>
      </c>
      <c r="E199" t="s">
        <v>375</v>
      </c>
      <c r="F199">
        <v>421.3</v>
      </c>
      <c r="G199">
        <v>38</v>
      </c>
      <c r="I199" s="188" t="s">
        <v>210</v>
      </c>
      <c r="J199" s="188" t="s">
        <v>16</v>
      </c>
      <c r="K199" s="188" t="s">
        <v>447</v>
      </c>
      <c r="L199" s="116"/>
      <c r="M199" s="98">
        <v>60.6</v>
      </c>
      <c r="N199" s="188">
        <v>38</v>
      </c>
      <c r="P199" s="179" t="s">
        <v>363</v>
      </c>
      <c r="Q199" s="179" t="s">
        <v>168</v>
      </c>
      <c r="R199" s="179" t="s">
        <v>375</v>
      </c>
      <c r="T199">
        <v>3.6000000000000004E-2</v>
      </c>
      <c r="U199">
        <v>36</v>
      </c>
      <c r="W199" t="s">
        <v>243</v>
      </c>
      <c r="X199">
        <v>17049</v>
      </c>
      <c r="Y199">
        <v>135700</v>
      </c>
      <c r="Z199">
        <v>0.12563743551952838</v>
      </c>
      <c r="AA199">
        <v>38</v>
      </c>
      <c r="AC199" s="116" t="s">
        <v>1097</v>
      </c>
      <c r="AD199" s="188">
        <v>280</v>
      </c>
      <c r="AE199" s="188">
        <v>36</v>
      </c>
      <c r="AJ199" s="179" t="s">
        <v>314</v>
      </c>
      <c r="AK199" s="179" t="s">
        <v>156</v>
      </c>
      <c r="AL199" s="179" t="s">
        <v>446</v>
      </c>
      <c r="AN199">
        <v>0.28199999999999997</v>
      </c>
      <c r="AO199">
        <v>38</v>
      </c>
      <c r="AQ199" s="116" t="s">
        <v>260</v>
      </c>
    </row>
    <row r="200" spans="2:43" x14ac:dyDescent="0.2">
      <c r="B200" t="s">
        <v>949</v>
      </c>
      <c r="C200" t="s">
        <v>298</v>
      </c>
      <c r="D200" t="s">
        <v>154</v>
      </c>
      <c r="E200" t="s">
        <v>446</v>
      </c>
      <c r="F200">
        <v>422.6</v>
      </c>
      <c r="G200">
        <v>39</v>
      </c>
      <c r="I200" s="188" t="s">
        <v>188</v>
      </c>
      <c r="J200" s="188" t="s">
        <v>15</v>
      </c>
      <c r="K200" s="188" t="s">
        <v>445</v>
      </c>
      <c r="L200" s="116"/>
      <c r="M200" s="98">
        <v>60.6</v>
      </c>
      <c r="N200" s="188">
        <v>39</v>
      </c>
      <c r="P200" s="179" t="s">
        <v>220</v>
      </c>
      <c r="Q200" s="179" t="s">
        <v>87</v>
      </c>
      <c r="R200" s="179" t="s">
        <v>447</v>
      </c>
      <c r="T200">
        <v>3.6000000000000004E-2</v>
      </c>
      <c r="U200">
        <v>36</v>
      </c>
      <c r="W200" t="s">
        <v>253</v>
      </c>
      <c r="X200">
        <v>21175</v>
      </c>
      <c r="Y200">
        <v>168900</v>
      </c>
      <c r="Z200">
        <v>0.12537004144464181</v>
      </c>
      <c r="AA200">
        <v>39</v>
      </c>
      <c r="AC200" s="116" t="s">
        <v>1067</v>
      </c>
      <c r="AD200" s="188">
        <v>281</v>
      </c>
      <c r="AE200" s="188">
        <v>39</v>
      </c>
      <c r="AJ200" s="179" t="s">
        <v>290</v>
      </c>
      <c r="AK200" s="179" t="s">
        <v>21</v>
      </c>
      <c r="AL200" s="179" t="s">
        <v>447</v>
      </c>
      <c r="AN200">
        <v>0.28199999999999997</v>
      </c>
      <c r="AO200">
        <v>38</v>
      </c>
      <c r="AQ200" s="116" t="s">
        <v>173</v>
      </c>
    </row>
    <row r="201" spans="2:43" x14ac:dyDescent="0.2">
      <c r="B201" t="s">
        <v>583</v>
      </c>
      <c r="C201" t="s">
        <v>196</v>
      </c>
      <c r="D201" t="s">
        <v>85</v>
      </c>
      <c r="E201" t="s">
        <v>447</v>
      </c>
      <c r="F201">
        <v>423.3</v>
      </c>
      <c r="G201">
        <v>40</v>
      </c>
      <c r="I201" s="188" t="s">
        <v>348</v>
      </c>
      <c r="J201" s="188" t="s">
        <v>7</v>
      </c>
      <c r="K201" s="188" t="s">
        <v>445</v>
      </c>
      <c r="L201" s="116"/>
      <c r="M201" s="98">
        <v>60.6</v>
      </c>
      <c r="N201" s="188">
        <v>40</v>
      </c>
      <c r="P201" s="179" t="s">
        <v>182</v>
      </c>
      <c r="Q201" s="179" t="s">
        <v>64</v>
      </c>
      <c r="R201" s="179" t="s">
        <v>374</v>
      </c>
      <c r="T201">
        <v>3.6000000000000004E-2</v>
      </c>
      <c r="U201">
        <v>36</v>
      </c>
      <c r="W201" t="s">
        <v>332</v>
      </c>
      <c r="X201">
        <v>16746</v>
      </c>
      <c r="Y201">
        <v>134800</v>
      </c>
      <c r="Z201">
        <v>0.12422848664688427</v>
      </c>
      <c r="AA201">
        <v>40</v>
      </c>
      <c r="AC201" s="116" t="s">
        <v>1096</v>
      </c>
      <c r="AD201" s="188">
        <v>284</v>
      </c>
      <c r="AE201" s="188">
        <v>40</v>
      </c>
      <c r="AJ201" s="179" t="s">
        <v>220</v>
      </c>
      <c r="AK201" s="179" t="s">
        <v>87</v>
      </c>
      <c r="AL201" s="179" t="s">
        <v>447</v>
      </c>
      <c r="AN201">
        <v>0.28100000000000003</v>
      </c>
      <c r="AO201">
        <v>40</v>
      </c>
      <c r="AQ201" s="116" t="s">
        <v>217</v>
      </c>
    </row>
    <row r="202" spans="2:43" x14ac:dyDescent="0.2">
      <c r="B202" t="s">
        <v>713</v>
      </c>
      <c r="C202" t="s">
        <v>174</v>
      </c>
      <c r="D202" t="s">
        <v>3</v>
      </c>
      <c r="E202" t="s">
        <v>445</v>
      </c>
      <c r="F202">
        <v>424.5</v>
      </c>
      <c r="G202">
        <v>41</v>
      </c>
      <c r="I202" s="188" t="s">
        <v>242</v>
      </c>
      <c r="J202" s="188" t="s">
        <v>93</v>
      </c>
      <c r="K202" s="188" t="s">
        <v>445</v>
      </c>
      <c r="L202" s="116"/>
      <c r="M202" s="98">
        <v>60.6</v>
      </c>
      <c r="N202" s="188">
        <v>41</v>
      </c>
      <c r="P202" s="179" t="s">
        <v>186</v>
      </c>
      <c r="Q202" s="179" t="s">
        <v>64</v>
      </c>
      <c r="R202" s="179" t="s">
        <v>446</v>
      </c>
      <c r="T202">
        <v>3.6000000000000004E-2</v>
      </c>
      <c r="U202">
        <v>36</v>
      </c>
      <c r="W202" t="s">
        <v>349</v>
      </c>
      <c r="X202">
        <v>11430</v>
      </c>
      <c r="Y202">
        <v>92300</v>
      </c>
      <c r="Z202">
        <v>0.12383531960996749</v>
      </c>
      <c r="AA202">
        <v>41</v>
      </c>
      <c r="AC202" s="116" t="s">
        <v>825</v>
      </c>
      <c r="AD202" s="188">
        <v>286</v>
      </c>
      <c r="AE202" s="188">
        <v>41</v>
      </c>
      <c r="AJ202" s="179" t="s">
        <v>282</v>
      </c>
      <c r="AK202" s="179" t="s">
        <v>20</v>
      </c>
      <c r="AL202" s="179" t="s">
        <v>375</v>
      </c>
      <c r="AN202">
        <v>0.28100000000000003</v>
      </c>
      <c r="AO202">
        <v>40</v>
      </c>
      <c r="AQ202" s="116" t="s">
        <v>361</v>
      </c>
    </row>
    <row r="203" spans="2:43" x14ac:dyDescent="0.2">
      <c r="B203" t="s">
        <v>653</v>
      </c>
      <c r="C203" t="s">
        <v>217</v>
      </c>
      <c r="D203" t="s">
        <v>87</v>
      </c>
      <c r="E203" t="s">
        <v>375</v>
      </c>
      <c r="F203">
        <v>425.7</v>
      </c>
      <c r="G203">
        <v>42</v>
      </c>
      <c r="I203" s="188" t="s">
        <v>361</v>
      </c>
      <c r="J203" s="188" t="s">
        <v>168</v>
      </c>
      <c r="K203" s="188" t="s">
        <v>445</v>
      </c>
      <c r="L203" s="116"/>
      <c r="M203" s="98">
        <v>60.7</v>
      </c>
      <c r="N203" s="188">
        <v>42</v>
      </c>
      <c r="P203" s="179" t="s">
        <v>267</v>
      </c>
      <c r="Q203" s="179" t="s">
        <v>108</v>
      </c>
      <c r="R203" s="179" t="s">
        <v>376</v>
      </c>
      <c r="T203">
        <v>3.5000000000000003E-2</v>
      </c>
      <c r="U203">
        <v>42</v>
      </c>
      <c r="W203" t="s">
        <v>260</v>
      </c>
      <c r="X203">
        <v>22186</v>
      </c>
      <c r="Y203">
        <v>181000</v>
      </c>
      <c r="Z203">
        <v>0.12257458563535911</v>
      </c>
      <c r="AA203">
        <v>42</v>
      </c>
      <c r="AC203" s="116" t="s">
        <v>1106</v>
      </c>
      <c r="AD203" s="188">
        <v>286</v>
      </c>
      <c r="AE203" s="188">
        <v>41</v>
      </c>
      <c r="AJ203" s="179" t="s">
        <v>185</v>
      </c>
      <c r="AK203" s="179" t="s">
        <v>64</v>
      </c>
      <c r="AL203" s="179" t="s">
        <v>374</v>
      </c>
      <c r="AN203">
        <v>0.28100000000000003</v>
      </c>
      <c r="AO203">
        <v>40</v>
      </c>
      <c r="AQ203" s="116" t="s">
        <v>188</v>
      </c>
    </row>
    <row r="204" spans="2:43" x14ac:dyDescent="0.2">
      <c r="B204" t="s">
        <v>789</v>
      </c>
      <c r="C204" t="s">
        <v>179</v>
      </c>
      <c r="D204" t="s">
        <v>64</v>
      </c>
      <c r="E204" t="s">
        <v>375</v>
      </c>
      <c r="F204">
        <v>426.8</v>
      </c>
      <c r="G204">
        <v>43</v>
      </c>
      <c r="I204" s="188" t="s">
        <v>318</v>
      </c>
      <c r="J204" s="188" t="s">
        <v>156</v>
      </c>
      <c r="K204" s="188" t="s">
        <v>447</v>
      </c>
      <c r="L204" s="116"/>
      <c r="M204" s="98">
        <v>60.7</v>
      </c>
      <c r="N204" s="188">
        <v>43</v>
      </c>
      <c r="P204" s="179" t="s">
        <v>238</v>
      </c>
      <c r="Q204" s="179" t="s">
        <v>92</v>
      </c>
      <c r="R204" s="179" t="s">
        <v>375</v>
      </c>
      <c r="T204">
        <v>3.5000000000000003E-2</v>
      </c>
      <c r="U204">
        <v>42</v>
      </c>
      <c r="W204" t="s">
        <v>230</v>
      </c>
      <c r="X204">
        <v>13312</v>
      </c>
      <c r="Y204">
        <v>109800</v>
      </c>
      <c r="Z204">
        <v>0.12123861566484517</v>
      </c>
      <c r="AA204">
        <v>43</v>
      </c>
      <c r="AC204" s="116" t="s">
        <v>834</v>
      </c>
      <c r="AD204" s="188">
        <v>289</v>
      </c>
      <c r="AE204" s="188">
        <v>43</v>
      </c>
      <c r="AJ204" s="179" t="s">
        <v>358</v>
      </c>
      <c r="AK204" s="179" t="s">
        <v>8</v>
      </c>
      <c r="AL204" s="179" t="s">
        <v>445</v>
      </c>
      <c r="AN204">
        <v>0.28100000000000003</v>
      </c>
      <c r="AO204">
        <v>40</v>
      </c>
      <c r="AQ204" s="116" t="s">
        <v>342</v>
      </c>
    </row>
    <row r="205" spans="2:43" x14ac:dyDescent="0.2">
      <c r="B205" t="s">
        <v>834</v>
      </c>
      <c r="C205" t="s">
        <v>245</v>
      </c>
      <c r="D205" t="s">
        <v>101</v>
      </c>
      <c r="E205" t="s">
        <v>446</v>
      </c>
      <c r="F205">
        <v>426.8</v>
      </c>
      <c r="G205">
        <v>43</v>
      </c>
      <c r="I205" s="188" t="s">
        <v>198</v>
      </c>
      <c r="J205" s="188" t="s">
        <v>85</v>
      </c>
      <c r="K205" s="188" t="s">
        <v>445</v>
      </c>
      <c r="L205" s="116"/>
      <c r="M205" s="98">
        <v>60.8</v>
      </c>
      <c r="N205" s="188">
        <v>44</v>
      </c>
      <c r="P205" s="179" t="s">
        <v>181</v>
      </c>
      <c r="Q205" s="179" t="s">
        <v>64</v>
      </c>
      <c r="R205" s="179" t="s">
        <v>375</v>
      </c>
      <c r="T205">
        <v>3.4000000000000002E-2</v>
      </c>
      <c r="U205">
        <v>44</v>
      </c>
      <c r="W205" t="s">
        <v>220</v>
      </c>
      <c r="X205">
        <v>10931</v>
      </c>
      <c r="Y205">
        <v>90700</v>
      </c>
      <c r="Z205">
        <v>0.12051819184123484</v>
      </c>
      <c r="AA205">
        <v>44</v>
      </c>
      <c r="AC205" s="116" t="s">
        <v>1015</v>
      </c>
      <c r="AD205" s="188">
        <v>289</v>
      </c>
      <c r="AE205" s="188">
        <v>43</v>
      </c>
      <c r="AJ205" s="179" t="s">
        <v>196</v>
      </c>
      <c r="AK205" s="179" t="s">
        <v>85</v>
      </c>
      <c r="AL205" s="179" t="s">
        <v>447</v>
      </c>
      <c r="AN205">
        <v>0.28000000000000003</v>
      </c>
      <c r="AO205">
        <v>44</v>
      </c>
      <c r="AQ205" s="116" t="s">
        <v>268</v>
      </c>
    </row>
    <row r="206" spans="2:43" x14ac:dyDescent="0.2">
      <c r="B206" t="s">
        <v>904</v>
      </c>
      <c r="C206" t="s">
        <v>240</v>
      </c>
      <c r="D206" t="s">
        <v>93</v>
      </c>
      <c r="E206" t="s">
        <v>375</v>
      </c>
      <c r="F206">
        <v>426.8</v>
      </c>
      <c r="G206">
        <v>43</v>
      </c>
      <c r="I206" s="188" t="s">
        <v>314</v>
      </c>
      <c r="J206" s="188" t="s">
        <v>156</v>
      </c>
      <c r="K206" s="188" t="s">
        <v>446</v>
      </c>
      <c r="L206" s="116"/>
      <c r="M206" s="98">
        <v>60.8</v>
      </c>
      <c r="N206" s="188">
        <v>45</v>
      </c>
      <c r="P206" s="179" t="s">
        <v>216</v>
      </c>
      <c r="Q206" s="179" t="s">
        <v>16</v>
      </c>
      <c r="R206" s="179" t="s">
        <v>445</v>
      </c>
      <c r="T206">
        <v>3.4000000000000002E-2</v>
      </c>
      <c r="U206">
        <v>44</v>
      </c>
      <c r="W206" t="s">
        <v>183</v>
      </c>
      <c r="X206">
        <v>6992</v>
      </c>
      <c r="Y206">
        <v>58500</v>
      </c>
      <c r="Z206">
        <v>0.11952136752136752</v>
      </c>
      <c r="AA206">
        <v>45</v>
      </c>
      <c r="AC206" s="116" t="s">
        <v>914</v>
      </c>
      <c r="AD206" s="188">
        <v>292</v>
      </c>
      <c r="AE206" s="188">
        <v>45</v>
      </c>
      <c r="AJ206" s="179" t="s">
        <v>260</v>
      </c>
      <c r="AK206" s="179" t="s">
        <v>107</v>
      </c>
      <c r="AL206" s="179" t="s">
        <v>447</v>
      </c>
      <c r="AN206">
        <v>0.28000000000000003</v>
      </c>
      <c r="AO206">
        <v>44</v>
      </c>
      <c r="AQ206" s="116" t="s">
        <v>313</v>
      </c>
    </row>
    <row r="207" spans="2:43" x14ac:dyDescent="0.2">
      <c r="B207" t="s">
        <v>927</v>
      </c>
      <c r="C207" t="s">
        <v>182</v>
      </c>
      <c r="D207" t="s">
        <v>64</v>
      </c>
      <c r="E207" t="s">
        <v>374</v>
      </c>
      <c r="F207">
        <v>429</v>
      </c>
      <c r="G207">
        <v>46</v>
      </c>
      <c r="I207" s="188" t="s">
        <v>192</v>
      </c>
      <c r="J207" s="188" t="s">
        <v>15</v>
      </c>
      <c r="K207" s="188" t="s">
        <v>445</v>
      </c>
      <c r="L207" s="116"/>
      <c r="M207" s="98">
        <v>60.8</v>
      </c>
      <c r="N207" s="188">
        <v>46</v>
      </c>
      <c r="P207" s="179" t="s">
        <v>170</v>
      </c>
      <c r="Q207" s="179" t="s">
        <v>3</v>
      </c>
      <c r="R207" s="179" t="s">
        <v>445</v>
      </c>
      <c r="T207">
        <v>3.3000000000000002E-2</v>
      </c>
      <c r="U207">
        <v>46</v>
      </c>
      <c r="W207" t="s">
        <v>322</v>
      </c>
      <c r="X207">
        <v>12835</v>
      </c>
      <c r="Y207">
        <v>107400</v>
      </c>
      <c r="Z207">
        <v>0.11950651769087524</v>
      </c>
      <c r="AA207">
        <v>46</v>
      </c>
      <c r="AC207" s="116" t="s">
        <v>958</v>
      </c>
      <c r="AD207" s="188">
        <v>301</v>
      </c>
      <c r="AE207" s="188">
        <v>46</v>
      </c>
      <c r="AJ207" s="179" t="s">
        <v>212</v>
      </c>
      <c r="AK207" s="179" t="s">
        <v>16</v>
      </c>
      <c r="AL207" s="179" t="s">
        <v>375</v>
      </c>
      <c r="AN207">
        <v>0.27899999999999997</v>
      </c>
      <c r="AO207">
        <v>46</v>
      </c>
      <c r="AQ207" s="116" t="s">
        <v>218</v>
      </c>
    </row>
    <row r="208" spans="2:43" x14ac:dyDescent="0.2">
      <c r="B208" t="s">
        <v>1092</v>
      </c>
      <c r="C208" t="s">
        <v>223</v>
      </c>
      <c r="D208" t="s">
        <v>87</v>
      </c>
      <c r="E208" t="s">
        <v>447</v>
      </c>
      <c r="F208">
        <v>429.6</v>
      </c>
      <c r="G208">
        <v>47</v>
      </c>
      <c r="I208" s="188" t="s">
        <v>277</v>
      </c>
      <c r="J208" s="188" t="s">
        <v>20</v>
      </c>
      <c r="K208" s="188" t="s">
        <v>445</v>
      </c>
      <c r="L208" s="116"/>
      <c r="M208" s="98">
        <v>60.9</v>
      </c>
      <c r="N208" s="188">
        <v>47</v>
      </c>
      <c r="P208" s="179" t="s">
        <v>195</v>
      </c>
      <c r="Q208" s="179" t="s">
        <v>85</v>
      </c>
      <c r="R208" s="179" t="s">
        <v>447</v>
      </c>
      <c r="T208">
        <v>3.3000000000000002E-2</v>
      </c>
      <c r="U208">
        <v>46</v>
      </c>
      <c r="W208" t="s">
        <v>297</v>
      </c>
      <c r="X208">
        <v>11235</v>
      </c>
      <c r="Y208">
        <v>95200</v>
      </c>
      <c r="Z208">
        <v>0.11801470588235294</v>
      </c>
      <c r="AA208">
        <v>47</v>
      </c>
      <c r="AC208" s="116" t="s">
        <v>993</v>
      </c>
      <c r="AD208" s="188">
        <v>305</v>
      </c>
      <c r="AE208" s="188">
        <v>47</v>
      </c>
      <c r="AJ208" s="179" t="s">
        <v>265</v>
      </c>
      <c r="AK208" s="179" t="s">
        <v>107</v>
      </c>
      <c r="AL208" s="179" t="s">
        <v>446</v>
      </c>
      <c r="AN208">
        <v>0.27899999999999997</v>
      </c>
      <c r="AO208">
        <v>46</v>
      </c>
      <c r="AQ208" s="116" t="s">
        <v>198</v>
      </c>
    </row>
    <row r="209" spans="2:43" x14ac:dyDescent="0.2">
      <c r="B209" t="s">
        <v>695</v>
      </c>
      <c r="C209" t="s">
        <v>355</v>
      </c>
      <c r="D209" t="s">
        <v>8</v>
      </c>
      <c r="E209" t="s">
        <v>446</v>
      </c>
      <c r="F209">
        <v>430.6</v>
      </c>
      <c r="G209">
        <v>48</v>
      </c>
      <c r="I209" s="188" t="s">
        <v>367</v>
      </c>
      <c r="J209" s="188" t="s">
        <v>10</v>
      </c>
      <c r="K209" s="188" t="s">
        <v>446</v>
      </c>
      <c r="L209" s="116"/>
      <c r="M209" s="98">
        <v>60.9</v>
      </c>
      <c r="N209" s="188">
        <v>48</v>
      </c>
      <c r="P209" s="179" t="s">
        <v>342</v>
      </c>
      <c r="Q209" s="179" t="s">
        <v>158</v>
      </c>
      <c r="R209" s="179" t="s">
        <v>375</v>
      </c>
      <c r="T209">
        <v>3.3000000000000002E-2</v>
      </c>
      <c r="U209">
        <v>46</v>
      </c>
      <c r="W209" t="s">
        <v>335</v>
      </c>
      <c r="X209">
        <v>9731</v>
      </c>
      <c r="Y209">
        <v>83400</v>
      </c>
      <c r="Z209">
        <v>0.11667865707434052</v>
      </c>
      <c r="AA209">
        <v>48</v>
      </c>
      <c r="AC209" s="116" t="s">
        <v>554</v>
      </c>
      <c r="AD209" s="188">
        <v>308</v>
      </c>
      <c r="AE209" s="188">
        <v>48</v>
      </c>
      <c r="AJ209" s="179" t="s">
        <v>230</v>
      </c>
      <c r="AK209" s="179" t="s">
        <v>88</v>
      </c>
      <c r="AL209" s="179" t="s">
        <v>446</v>
      </c>
      <c r="AN209">
        <v>0.27600000000000002</v>
      </c>
      <c r="AO209">
        <v>48</v>
      </c>
      <c r="AQ209" s="116" t="s">
        <v>314</v>
      </c>
    </row>
    <row r="210" spans="2:43" x14ac:dyDescent="0.2">
      <c r="B210" t="s">
        <v>735</v>
      </c>
      <c r="C210" t="s">
        <v>362</v>
      </c>
      <c r="D210" t="s">
        <v>168</v>
      </c>
      <c r="E210" t="s">
        <v>445</v>
      </c>
      <c r="F210">
        <v>431.2</v>
      </c>
      <c r="G210">
        <v>49</v>
      </c>
      <c r="I210" s="188" t="s">
        <v>350</v>
      </c>
      <c r="J210" s="188" t="s">
        <v>7</v>
      </c>
      <c r="K210" s="188" t="s">
        <v>445</v>
      </c>
      <c r="L210" s="116"/>
      <c r="M210" s="98">
        <v>60.9</v>
      </c>
      <c r="N210" s="188">
        <v>49</v>
      </c>
      <c r="P210" s="179" t="s">
        <v>227</v>
      </c>
      <c r="Q210" s="179" t="s">
        <v>88</v>
      </c>
      <c r="R210" s="179" t="s">
        <v>374</v>
      </c>
      <c r="T210">
        <v>3.3000000000000002E-2</v>
      </c>
      <c r="U210">
        <v>46</v>
      </c>
      <c r="W210" t="s">
        <v>185</v>
      </c>
      <c r="X210">
        <v>12467</v>
      </c>
      <c r="Y210">
        <v>107200</v>
      </c>
      <c r="Z210">
        <v>0.11629664179104478</v>
      </c>
      <c r="AA210">
        <v>49</v>
      </c>
      <c r="AC210" s="116" t="s">
        <v>567</v>
      </c>
      <c r="AD210" s="188">
        <v>308</v>
      </c>
      <c r="AE210" s="188">
        <v>48</v>
      </c>
      <c r="AJ210" s="179" t="s">
        <v>216</v>
      </c>
      <c r="AK210" s="179" t="s">
        <v>16</v>
      </c>
      <c r="AL210" s="179" t="s">
        <v>445</v>
      </c>
      <c r="AN210">
        <v>0.27600000000000002</v>
      </c>
      <c r="AO210">
        <v>48</v>
      </c>
      <c r="AQ210" s="116" t="s">
        <v>251</v>
      </c>
    </row>
    <row r="211" spans="2:43" x14ac:dyDescent="0.2">
      <c r="B211" t="s">
        <v>771</v>
      </c>
      <c r="C211" t="s">
        <v>296</v>
      </c>
      <c r="D211" t="s">
        <v>154</v>
      </c>
      <c r="E211" t="s">
        <v>375</v>
      </c>
      <c r="F211">
        <v>432.5</v>
      </c>
      <c r="G211">
        <v>50</v>
      </c>
      <c r="I211" s="188" t="s">
        <v>258</v>
      </c>
      <c r="J211" s="188" t="s">
        <v>107</v>
      </c>
      <c r="K211" s="188" t="s">
        <v>374</v>
      </c>
      <c r="L211" s="116"/>
      <c r="M211" s="98">
        <v>61</v>
      </c>
      <c r="N211" s="188">
        <v>50</v>
      </c>
      <c r="P211" s="179" t="s">
        <v>306</v>
      </c>
      <c r="Q211" s="179" t="s">
        <v>155</v>
      </c>
      <c r="R211" s="179" t="s">
        <v>374</v>
      </c>
      <c r="T211">
        <v>3.3000000000000002E-2</v>
      </c>
      <c r="U211">
        <v>46</v>
      </c>
      <c r="W211" t="s">
        <v>232</v>
      </c>
      <c r="X211">
        <v>12614</v>
      </c>
      <c r="Y211">
        <v>109100</v>
      </c>
      <c r="Z211">
        <v>0.11561869844179652</v>
      </c>
      <c r="AA211">
        <v>50</v>
      </c>
      <c r="AC211" s="116" t="s">
        <v>681</v>
      </c>
      <c r="AD211" s="188">
        <v>308</v>
      </c>
      <c r="AE211" s="188">
        <v>48</v>
      </c>
      <c r="AJ211" s="179" t="s">
        <v>224</v>
      </c>
      <c r="AK211" s="179" t="s">
        <v>88</v>
      </c>
      <c r="AL211" s="179" t="s">
        <v>375</v>
      </c>
      <c r="AN211">
        <v>0.27500000000000002</v>
      </c>
      <c r="AO211">
        <v>50</v>
      </c>
      <c r="AQ211" s="116" t="s">
        <v>346</v>
      </c>
    </row>
    <row r="212" spans="2:43" x14ac:dyDescent="0.2">
      <c r="B212" t="s">
        <v>947</v>
      </c>
      <c r="C212" t="s">
        <v>264</v>
      </c>
      <c r="D212" t="s">
        <v>107</v>
      </c>
      <c r="E212" t="s">
        <v>374</v>
      </c>
      <c r="F212">
        <v>432.5</v>
      </c>
      <c r="G212">
        <v>50</v>
      </c>
      <c r="I212" s="188" t="s">
        <v>252</v>
      </c>
      <c r="J212" s="188" t="s">
        <v>18</v>
      </c>
      <c r="K212" s="188" t="s">
        <v>445</v>
      </c>
      <c r="L212" s="116"/>
      <c r="M212" s="98">
        <v>61</v>
      </c>
      <c r="N212" s="188">
        <v>51</v>
      </c>
      <c r="P212" s="179" t="s">
        <v>280</v>
      </c>
      <c r="Q212" s="179" t="s">
        <v>20</v>
      </c>
      <c r="R212" s="179" t="s">
        <v>446</v>
      </c>
      <c r="T212">
        <v>3.3000000000000002E-2</v>
      </c>
      <c r="U212">
        <v>46</v>
      </c>
      <c r="W212" t="s">
        <v>272</v>
      </c>
      <c r="X212">
        <v>15410</v>
      </c>
      <c r="Y212">
        <v>133700</v>
      </c>
      <c r="Z212">
        <v>0.11525804038893044</v>
      </c>
      <c r="AA212">
        <v>51</v>
      </c>
      <c r="AC212" s="116" t="s">
        <v>694</v>
      </c>
      <c r="AD212" s="188">
        <v>308</v>
      </c>
      <c r="AE212" s="188">
        <v>48</v>
      </c>
      <c r="AJ212" s="179" t="s">
        <v>323</v>
      </c>
      <c r="AK212" s="179" t="s">
        <v>5</v>
      </c>
      <c r="AL212" s="179" t="s">
        <v>447</v>
      </c>
      <c r="AN212">
        <v>0.27399999999999997</v>
      </c>
      <c r="AO212">
        <v>51</v>
      </c>
      <c r="AQ212" s="116" t="s">
        <v>355</v>
      </c>
    </row>
    <row r="213" spans="2:43" x14ac:dyDescent="0.2">
      <c r="B213" t="s">
        <v>676</v>
      </c>
      <c r="C213" t="s">
        <v>198</v>
      </c>
      <c r="D213" t="s">
        <v>85</v>
      </c>
      <c r="E213" t="s">
        <v>445</v>
      </c>
      <c r="F213">
        <v>433.9</v>
      </c>
      <c r="G213">
        <v>52</v>
      </c>
      <c r="I213" s="188" t="s">
        <v>331</v>
      </c>
      <c r="J213" s="188" t="s">
        <v>157</v>
      </c>
      <c r="K213" s="188" t="s">
        <v>447</v>
      </c>
      <c r="L213" s="116"/>
      <c r="M213" s="98">
        <v>61</v>
      </c>
      <c r="N213" s="188">
        <v>52</v>
      </c>
      <c r="P213" s="179" t="s">
        <v>225</v>
      </c>
      <c r="Q213" s="179" t="s">
        <v>88</v>
      </c>
      <c r="R213" s="179" t="s">
        <v>446</v>
      </c>
      <c r="T213">
        <v>3.2000000000000001E-2</v>
      </c>
      <c r="U213">
        <v>52</v>
      </c>
      <c r="W213" t="s">
        <v>275</v>
      </c>
      <c r="X213">
        <v>9282</v>
      </c>
      <c r="Y213">
        <v>81000</v>
      </c>
      <c r="Z213">
        <v>0.11459259259259259</v>
      </c>
      <c r="AA213">
        <v>52</v>
      </c>
      <c r="AC213" s="116" t="s">
        <v>792</v>
      </c>
      <c r="AD213" s="188">
        <v>309</v>
      </c>
      <c r="AE213" s="188">
        <v>52</v>
      </c>
      <c r="AJ213" s="179" t="s">
        <v>255</v>
      </c>
      <c r="AK213" s="179" t="s">
        <v>107</v>
      </c>
      <c r="AL213" s="179" t="s">
        <v>375</v>
      </c>
      <c r="AN213">
        <v>0.27100000000000002</v>
      </c>
      <c r="AO213">
        <v>52</v>
      </c>
      <c r="AQ213" s="116" t="s">
        <v>301</v>
      </c>
    </row>
    <row r="214" spans="2:43" x14ac:dyDescent="0.2">
      <c r="B214" t="s">
        <v>1101</v>
      </c>
      <c r="C214" t="s">
        <v>216</v>
      </c>
      <c r="D214" t="s">
        <v>16</v>
      </c>
      <c r="E214" t="s">
        <v>445</v>
      </c>
      <c r="F214">
        <v>436</v>
      </c>
      <c r="G214">
        <v>53</v>
      </c>
      <c r="I214" s="188" t="s">
        <v>193</v>
      </c>
      <c r="J214" s="188" t="s">
        <v>15</v>
      </c>
      <c r="K214" s="188" t="s">
        <v>447</v>
      </c>
      <c r="L214" s="116"/>
      <c r="M214" s="98">
        <v>61</v>
      </c>
      <c r="N214" s="188">
        <v>53</v>
      </c>
      <c r="P214" s="179" t="s">
        <v>313</v>
      </c>
      <c r="Q214" s="179" t="s">
        <v>156</v>
      </c>
      <c r="R214" s="179" t="s">
        <v>376</v>
      </c>
      <c r="T214">
        <v>3.2000000000000001E-2</v>
      </c>
      <c r="U214">
        <v>52</v>
      </c>
      <c r="W214" t="s">
        <v>178</v>
      </c>
      <c r="X214">
        <v>8761</v>
      </c>
      <c r="Y214">
        <v>76500</v>
      </c>
      <c r="Z214">
        <v>0.11452287581699347</v>
      </c>
      <c r="AA214">
        <v>53</v>
      </c>
      <c r="AC214" s="116" t="s">
        <v>1048</v>
      </c>
      <c r="AD214" s="188">
        <v>315</v>
      </c>
      <c r="AE214" s="188">
        <v>53</v>
      </c>
      <c r="AJ214" s="179" t="s">
        <v>251</v>
      </c>
      <c r="AK214" s="179" t="s">
        <v>18</v>
      </c>
      <c r="AL214" s="179" t="s">
        <v>445</v>
      </c>
      <c r="AN214">
        <v>0.26899999999999996</v>
      </c>
      <c r="AO214">
        <v>53</v>
      </c>
      <c r="AQ214" s="116" t="s">
        <v>269</v>
      </c>
    </row>
    <row r="215" spans="2:43" x14ac:dyDescent="0.2">
      <c r="B215" t="s">
        <v>1049</v>
      </c>
      <c r="C215" t="s">
        <v>369</v>
      </c>
      <c r="D215" t="s">
        <v>10</v>
      </c>
      <c r="E215" t="s">
        <v>447</v>
      </c>
      <c r="F215">
        <v>436.2</v>
      </c>
      <c r="G215">
        <v>54</v>
      </c>
      <c r="I215" s="188" t="s">
        <v>278</v>
      </c>
      <c r="J215" s="188" t="s">
        <v>20</v>
      </c>
      <c r="K215" s="188" t="s">
        <v>447</v>
      </c>
      <c r="L215" s="116"/>
      <c r="M215" s="98">
        <v>61.1</v>
      </c>
      <c r="N215" s="188">
        <v>54</v>
      </c>
      <c r="P215" s="179" t="s">
        <v>184</v>
      </c>
      <c r="Q215" s="179" t="s">
        <v>64</v>
      </c>
      <c r="R215" s="179" t="s">
        <v>375</v>
      </c>
      <c r="T215">
        <v>3.2000000000000001E-2</v>
      </c>
      <c r="U215">
        <v>52</v>
      </c>
      <c r="W215" t="s">
        <v>356</v>
      </c>
      <c r="X215">
        <v>7769</v>
      </c>
      <c r="Y215">
        <v>67900</v>
      </c>
      <c r="Z215">
        <v>0.11441826215022091</v>
      </c>
      <c r="AA215">
        <v>54</v>
      </c>
      <c r="AC215" s="116" t="s">
        <v>1125</v>
      </c>
      <c r="AD215" s="188">
        <v>317</v>
      </c>
      <c r="AE215" s="188">
        <v>54</v>
      </c>
      <c r="AJ215" s="179" t="s">
        <v>226</v>
      </c>
      <c r="AK215" s="179" t="s">
        <v>88</v>
      </c>
      <c r="AL215" s="179" t="s">
        <v>374</v>
      </c>
      <c r="AN215">
        <v>0.26800000000000002</v>
      </c>
      <c r="AO215">
        <v>54</v>
      </c>
      <c r="AQ215" s="116" t="s">
        <v>211</v>
      </c>
    </row>
    <row r="216" spans="2:43" x14ac:dyDescent="0.2">
      <c r="B216" t="s">
        <v>1100</v>
      </c>
      <c r="C216" t="s">
        <v>186</v>
      </c>
      <c r="D216" t="s">
        <v>64</v>
      </c>
      <c r="E216" t="s">
        <v>446</v>
      </c>
      <c r="F216">
        <v>438.3</v>
      </c>
      <c r="G216">
        <v>55</v>
      </c>
      <c r="I216" s="188" t="s">
        <v>366</v>
      </c>
      <c r="J216" s="188" t="s">
        <v>10</v>
      </c>
      <c r="K216" s="188" t="s">
        <v>445</v>
      </c>
      <c r="L216" s="116"/>
      <c r="M216" s="98">
        <v>61.1</v>
      </c>
      <c r="N216" s="188">
        <v>55</v>
      </c>
      <c r="P216" s="179" t="s">
        <v>172</v>
      </c>
      <c r="Q216" s="179" t="s">
        <v>3</v>
      </c>
      <c r="R216" s="179" t="s">
        <v>447</v>
      </c>
      <c r="T216">
        <v>3.1E-2</v>
      </c>
      <c r="U216">
        <v>55</v>
      </c>
      <c r="W216" t="s">
        <v>318</v>
      </c>
      <c r="X216">
        <v>11421</v>
      </c>
      <c r="Y216">
        <v>100100</v>
      </c>
      <c r="Z216">
        <v>0.1140959040959041</v>
      </c>
      <c r="AA216">
        <v>55</v>
      </c>
      <c r="AC216" s="116" t="s">
        <v>757</v>
      </c>
      <c r="AD216" s="188">
        <v>321</v>
      </c>
      <c r="AE216" s="188">
        <v>55</v>
      </c>
      <c r="AJ216" s="179" t="s">
        <v>288</v>
      </c>
      <c r="AK216" s="179" t="s">
        <v>21</v>
      </c>
      <c r="AL216" s="179" t="s">
        <v>446</v>
      </c>
      <c r="AN216">
        <v>0.26600000000000001</v>
      </c>
      <c r="AO216">
        <v>55</v>
      </c>
      <c r="AQ216" s="116" t="s">
        <v>219</v>
      </c>
    </row>
    <row r="217" spans="2:43" x14ac:dyDescent="0.2">
      <c r="B217" t="s">
        <v>847</v>
      </c>
      <c r="C217" t="s">
        <v>287</v>
      </c>
      <c r="D217" t="s">
        <v>21</v>
      </c>
      <c r="E217" t="s">
        <v>445</v>
      </c>
      <c r="F217">
        <v>438.6</v>
      </c>
      <c r="G217">
        <v>56</v>
      </c>
      <c r="I217" s="188" t="s">
        <v>369</v>
      </c>
      <c r="J217" s="188" t="s">
        <v>10</v>
      </c>
      <c r="K217" s="188" t="s">
        <v>447</v>
      </c>
      <c r="L217" s="116"/>
      <c r="M217" s="98">
        <v>61.1</v>
      </c>
      <c r="N217" s="188">
        <v>56</v>
      </c>
      <c r="P217" s="179" t="s">
        <v>234</v>
      </c>
      <c r="Q217" s="179" t="s">
        <v>92</v>
      </c>
      <c r="R217" s="179" t="s">
        <v>374</v>
      </c>
      <c r="T217">
        <v>3.1E-2</v>
      </c>
      <c r="U217">
        <v>55</v>
      </c>
      <c r="W217" t="s">
        <v>228</v>
      </c>
      <c r="X217">
        <v>11471</v>
      </c>
      <c r="Y217">
        <v>100600</v>
      </c>
      <c r="Z217">
        <v>0.11402584493041749</v>
      </c>
      <c r="AA217">
        <v>56</v>
      </c>
      <c r="AC217" s="116" t="s">
        <v>1101</v>
      </c>
      <c r="AD217" s="188">
        <v>322</v>
      </c>
      <c r="AE217" s="188">
        <v>56</v>
      </c>
      <c r="AJ217" s="179" t="s">
        <v>351</v>
      </c>
      <c r="AK217" s="179" t="s">
        <v>7</v>
      </c>
      <c r="AL217" s="179" t="s">
        <v>445</v>
      </c>
      <c r="AN217">
        <v>0.26500000000000001</v>
      </c>
      <c r="AO217">
        <v>56</v>
      </c>
      <c r="AQ217" s="116" t="s">
        <v>232</v>
      </c>
    </row>
    <row r="218" spans="2:43" x14ac:dyDescent="0.2">
      <c r="B218" t="s">
        <v>661</v>
      </c>
      <c r="C218" t="s">
        <v>188</v>
      </c>
      <c r="D218" t="s">
        <v>15</v>
      </c>
      <c r="E218" t="s">
        <v>445</v>
      </c>
      <c r="F218">
        <v>439.2</v>
      </c>
      <c r="G218">
        <v>57</v>
      </c>
      <c r="I218" s="188" t="s">
        <v>336</v>
      </c>
      <c r="J218" s="188" t="s">
        <v>157</v>
      </c>
      <c r="K218" s="188" t="s">
        <v>446</v>
      </c>
      <c r="L218" s="116"/>
      <c r="M218" s="98">
        <v>61.3</v>
      </c>
      <c r="N218" s="188">
        <v>57</v>
      </c>
      <c r="P218" s="179" t="s">
        <v>201</v>
      </c>
      <c r="Q218" s="179" t="s">
        <v>85</v>
      </c>
      <c r="R218" s="179" t="s">
        <v>446</v>
      </c>
      <c r="T218">
        <v>3.1E-2</v>
      </c>
      <c r="U218">
        <v>55</v>
      </c>
      <c r="W218" t="s">
        <v>279</v>
      </c>
      <c r="X218">
        <v>10717</v>
      </c>
      <c r="Y218">
        <v>94400</v>
      </c>
      <c r="Z218">
        <v>0.11352754237288136</v>
      </c>
      <c r="AA218">
        <v>57</v>
      </c>
      <c r="AC218" s="116" t="s">
        <v>661</v>
      </c>
      <c r="AD218" s="188">
        <v>323</v>
      </c>
      <c r="AE218" s="188">
        <v>57</v>
      </c>
      <c r="AJ218" s="179" t="s">
        <v>243</v>
      </c>
      <c r="AK218" s="179" t="s">
        <v>93</v>
      </c>
      <c r="AL218" s="179" t="s">
        <v>447</v>
      </c>
      <c r="AN218">
        <v>0.26500000000000001</v>
      </c>
      <c r="AO218">
        <v>56</v>
      </c>
      <c r="AQ218" s="116" t="s">
        <v>295</v>
      </c>
    </row>
    <row r="219" spans="2:43" x14ac:dyDescent="0.2">
      <c r="B219" t="s">
        <v>1047</v>
      </c>
      <c r="C219" t="s">
        <v>238</v>
      </c>
      <c r="D219" t="s">
        <v>92</v>
      </c>
      <c r="E219" t="s">
        <v>375</v>
      </c>
      <c r="F219">
        <v>439.6</v>
      </c>
      <c r="G219">
        <v>58</v>
      </c>
      <c r="I219" s="188" t="s">
        <v>345</v>
      </c>
      <c r="J219" s="188" t="s">
        <v>158</v>
      </c>
      <c r="K219" s="188" t="s">
        <v>374</v>
      </c>
      <c r="L219" s="116"/>
      <c r="M219" s="98">
        <v>61.3</v>
      </c>
      <c r="N219" s="188">
        <v>58</v>
      </c>
      <c r="P219" s="179" t="s">
        <v>367</v>
      </c>
      <c r="Q219" s="179" t="s">
        <v>10</v>
      </c>
      <c r="R219" s="179" t="s">
        <v>446</v>
      </c>
      <c r="T219">
        <v>3.1E-2</v>
      </c>
      <c r="U219">
        <v>55</v>
      </c>
      <c r="W219" t="s">
        <v>359</v>
      </c>
      <c r="X219">
        <v>7307</v>
      </c>
      <c r="Y219">
        <v>65000</v>
      </c>
      <c r="Z219">
        <v>0.11241538461538461</v>
      </c>
      <c r="AA219">
        <v>58</v>
      </c>
      <c r="AC219" s="116" t="s">
        <v>1050</v>
      </c>
      <c r="AD219" s="188">
        <v>325</v>
      </c>
      <c r="AE219" s="188">
        <v>58</v>
      </c>
      <c r="AJ219" s="179" t="s">
        <v>259</v>
      </c>
      <c r="AK219" s="179" t="s">
        <v>107</v>
      </c>
      <c r="AL219" s="179" t="s">
        <v>375</v>
      </c>
      <c r="AN219">
        <v>0.25800000000000001</v>
      </c>
      <c r="AO219">
        <v>58</v>
      </c>
      <c r="AQ219" s="116" t="s">
        <v>302</v>
      </c>
    </row>
    <row r="220" spans="2:43" x14ac:dyDescent="0.2">
      <c r="B220" t="s">
        <v>567</v>
      </c>
      <c r="C220" t="s">
        <v>225</v>
      </c>
      <c r="D220" t="s">
        <v>88</v>
      </c>
      <c r="E220" t="s">
        <v>446</v>
      </c>
      <c r="F220">
        <v>440.1</v>
      </c>
      <c r="G220">
        <v>59</v>
      </c>
      <c r="I220" s="188" t="s">
        <v>189</v>
      </c>
      <c r="J220" s="188" t="s">
        <v>15</v>
      </c>
      <c r="K220" s="188" t="s">
        <v>445</v>
      </c>
      <c r="L220" s="116"/>
      <c r="M220" s="98">
        <v>61.4</v>
      </c>
      <c r="N220" s="188">
        <v>59</v>
      </c>
      <c r="P220" s="179" t="s">
        <v>214</v>
      </c>
      <c r="Q220" s="179" t="s">
        <v>16</v>
      </c>
      <c r="R220" s="179" t="s">
        <v>445</v>
      </c>
      <c r="T220">
        <v>3.1E-2</v>
      </c>
      <c r="U220">
        <v>55</v>
      </c>
      <c r="W220" t="s">
        <v>291</v>
      </c>
      <c r="X220">
        <v>19540</v>
      </c>
      <c r="Y220">
        <v>176000</v>
      </c>
      <c r="Z220">
        <v>0.11102272727272727</v>
      </c>
      <c r="AA220">
        <v>59</v>
      </c>
      <c r="AC220" s="116" t="s">
        <v>992</v>
      </c>
      <c r="AD220" s="188">
        <v>326</v>
      </c>
      <c r="AE220" s="188">
        <v>59</v>
      </c>
      <c r="AJ220" s="179" t="s">
        <v>206</v>
      </c>
      <c r="AK220" s="179" t="s">
        <v>86</v>
      </c>
      <c r="AL220" s="179" t="s">
        <v>447</v>
      </c>
      <c r="AN220">
        <v>0.25600000000000001</v>
      </c>
      <c r="AO220">
        <v>59</v>
      </c>
      <c r="AQ220" s="116" t="s">
        <v>174</v>
      </c>
    </row>
    <row r="221" spans="2:43" x14ac:dyDescent="0.2">
      <c r="B221" t="s">
        <v>1091</v>
      </c>
      <c r="C221" t="s">
        <v>299</v>
      </c>
      <c r="D221" t="s">
        <v>154</v>
      </c>
      <c r="E221" t="s">
        <v>445</v>
      </c>
      <c r="F221">
        <v>440.1</v>
      </c>
      <c r="G221">
        <v>59</v>
      </c>
      <c r="I221" s="188" t="s">
        <v>359</v>
      </c>
      <c r="J221" s="188" t="s">
        <v>8</v>
      </c>
      <c r="K221" s="188" t="s">
        <v>375</v>
      </c>
      <c r="L221" s="116"/>
      <c r="M221" s="98">
        <v>61.4</v>
      </c>
      <c r="N221" s="188">
        <v>60</v>
      </c>
      <c r="P221" s="179" t="s">
        <v>226</v>
      </c>
      <c r="Q221" s="179" t="s">
        <v>88</v>
      </c>
      <c r="R221" s="179" t="s">
        <v>374</v>
      </c>
      <c r="T221">
        <v>0.03</v>
      </c>
      <c r="U221">
        <v>60</v>
      </c>
      <c r="W221" t="s">
        <v>244</v>
      </c>
      <c r="X221">
        <v>10294</v>
      </c>
      <c r="Y221">
        <v>92800</v>
      </c>
      <c r="Z221">
        <v>0.11092672413793103</v>
      </c>
      <c r="AA221">
        <v>60</v>
      </c>
      <c r="AC221" s="116" t="s">
        <v>583</v>
      </c>
      <c r="AD221" s="188">
        <v>327</v>
      </c>
      <c r="AE221" s="188">
        <v>60</v>
      </c>
      <c r="AJ221" s="179" t="s">
        <v>295</v>
      </c>
      <c r="AK221" s="179" t="s">
        <v>154</v>
      </c>
      <c r="AL221" s="179" t="s">
        <v>375</v>
      </c>
      <c r="AN221">
        <v>0.255</v>
      </c>
      <c r="AO221">
        <v>60</v>
      </c>
      <c r="AQ221" s="116" t="s">
        <v>328</v>
      </c>
    </row>
    <row r="222" spans="2:43" x14ac:dyDescent="0.2">
      <c r="B222" t="s">
        <v>863</v>
      </c>
      <c r="C222" t="s">
        <v>229</v>
      </c>
      <c r="D222" t="s">
        <v>88</v>
      </c>
      <c r="E222" t="s">
        <v>446</v>
      </c>
      <c r="F222">
        <v>440.8</v>
      </c>
      <c r="G222">
        <v>61</v>
      </c>
      <c r="I222" s="188" t="s">
        <v>287</v>
      </c>
      <c r="J222" s="188" t="s">
        <v>21</v>
      </c>
      <c r="K222" s="188" t="s">
        <v>445</v>
      </c>
      <c r="L222" s="116"/>
      <c r="M222" s="98">
        <v>61.5</v>
      </c>
      <c r="N222" s="188">
        <v>61</v>
      </c>
      <c r="P222" s="179" t="s">
        <v>232</v>
      </c>
      <c r="Q222" s="179" t="s">
        <v>92</v>
      </c>
      <c r="R222" s="179" t="s">
        <v>447</v>
      </c>
      <c r="T222">
        <v>0.03</v>
      </c>
      <c r="U222">
        <v>60</v>
      </c>
      <c r="W222" t="s">
        <v>313</v>
      </c>
      <c r="X222">
        <v>10203</v>
      </c>
      <c r="Y222">
        <v>92000</v>
      </c>
      <c r="Z222">
        <v>0.11090217391304348</v>
      </c>
      <c r="AA222">
        <v>61</v>
      </c>
      <c r="AC222" s="116" t="s">
        <v>904</v>
      </c>
      <c r="AD222" s="188">
        <v>327</v>
      </c>
      <c r="AE222" s="188">
        <v>60</v>
      </c>
      <c r="AJ222" s="179" t="s">
        <v>234</v>
      </c>
      <c r="AK222" s="179" t="s">
        <v>92</v>
      </c>
      <c r="AL222" s="179" t="s">
        <v>374</v>
      </c>
      <c r="AN222">
        <v>0.255</v>
      </c>
      <c r="AO222">
        <v>60</v>
      </c>
      <c r="AQ222" s="116" t="s">
        <v>261</v>
      </c>
    </row>
    <row r="223" spans="2:43" x14ac:dyDescent="0.2">
      <c r="B223" t="s">
        <v>846</v>
      </c>
      <c r="C223" t="s">
        <v>348</v>
      </c>
      <c r="D223" t="s">
        <v>7</v>
      </c>
      <c r="E223" t="s">
        <v>445</v>
      </c>
      <c r="F223">
        <v>440.9</v>
      </c>
      <c r="G223">
        <v>62</v>
      </c>
      <c r="I223" s="188" t="s">
        <v>317</v>
      </c>
      <c r="J223" s="188" t="s">
        <v>156</v>
      </c>
      <c r="K223" s="188" t="s">
        <v>446</v>
      </c>
      <c r="L223" s="116"/>
      <c r="M223" s="98">
        <v>61.5</v>
      </c>
      <c r="N223" s="188">
        <v>62</v>
      </c>
      <c r="P223" s="179" t="s">
        <v>200</v>
      </c>
      <c r="Q223" s="179" t="s">
        <v>85</v>
      </c>
      <c r="R223" s="179" t="s">
        <v>446</v>
      </c>
      <c r="T223">
        <v>0.03</v>
      </c>
      <c r="U223">
        <v>60</v>
      </c>
      <c r="W223" t="s">
        <v>187</v>
      </c>
      <c r="X223">
        <v>12207</v>
      </c>
      <c r="Y223">
        <v>110900</v>
      </c>
      <c r="Z223">
        <v>0.11007213706041478</v>
      </c>
      <c r="AA223">
        <v>62</v>
      </c>
      <c r="AC223" s="116" t="s">
        <v>629</v>
      </c>
      <c r="AD223" s="188">
        <v>328</v>
      </c>
      <c r="AE223" s="188">
        <v>62</v>
      </c>
      <c r="AJ223" s="179" t="s">
        <v>192</v>
      </c>
      <c r="AK223" s="179" t="s">
        <v>15</v>
      </c>
      <c r="AL223" s="179" t="s">
        <v>445</v>
      </c>
      <c r="AN223">
        <v>0.254</v>
      </c>
      <c r="AO223">
        <v>62</v>
      </c>
      <c r="AQ223" s="116" t="s">
        <v>329</v>
      </c>
    </row>
    <row r="224" spans="2:43" x14ac:dyDescent="0.2">
      <c r="B224" t="s">
        <v>622</v>
      </c>
      <c r="C224" t="s">
        <v>231</v>
      </c>
      <c r="D224" t="s">
        <v>92</v>
      </c>
      <c r="E224" t="s">
        <v>447</v>
      </c>
      <c r="F224">
        <v>441.7</v>
      </c>
      <c r="G224">
        <v>63</v>
      </c>
      <c r="I224" s="188" t="s">
        <v>248</v>
      </c>
      <c r="J224" s="188" t="s">
        <v>101</v>
      </c>
      <c r="K224" s="188" t="s">
        <v>445</v>
      </c>
      <c r="L224" s="116"/>
      <c r="M224" s="98">
        <v>61.5</v>
      </c>
      <c r="N224" s="188">
        <v>63</v>
      </c>
      <c r="P224" s="179" t="s">
        <v>281</v>
      </c>
      <c r="Q224" s="179" t="s">
        <v>20</v>
      </c>
      <c r="R224" s="179" t="s">
        <v>445</v>
      </c>
      <c r="T224">
        <v>0.03</v>
      </c>
      <c r="U224">
        <v>60</v>
      </c>
      <c r="W224" t="s">
        <v>177</v>
      </c>
      <c r="X224">
        <v>11530</v>
      </c>
      <c r="Y224">
        <v>104800</v>
      </c>
      <c r="Z224">
        <v>0.11001908396946565</v>
      </c>
      <c r="AA224">
        <v>63</v>
      </c>
      <c r="AC224" s="116" t="s">
        <v>895</v>
      </c>
      <c r="AD224" s="188">
        <v>330</v>
      </c>
      <c r="AE224" s="188">
        <v>63</v>
      </c>
      <c r="AJ224" s="179" t="s">
        <v>175</v>
      </c>
      <c r="AK224" s="179" t="s">
        <v>3</v>
      </c>
      <c r="AL224" s="179" t="s">
        <v>445</v>
      </c>
      <c r="AN224">
        <v>0.254</v>
      </c>
      <c r="AO224">
        <v>62</v>
      </c>
      <c r="AQ224" s="116" t="s">
        <v>199</v>
      </c>
    </row>
    <row r="225" spans="2:43" x14ac:dyDescent="0.2">
      <c r="B225" t="s">
        <v>604</v>
      </c>
      <c r="C225" t="s">
        <v>278</v>
      </c>
      <c r="D225" t="s">
        <v>20</v>
      </c>
      <c r="E225" t="s">
        <v>447</v>
      </c>
      <c r="F225">
        <v>441.8</v>
      </c>
      <c r="G225">
        <v>64</v>
      </c>
      <c r="I225" s="188" t="s">
        <v>174</v>
      </c>
      <c r="J225" s="188" t="s">
        <v>3</v>
      </c>
      <c r="K225" s="188" t="s">
        <v>445</v>
      </c>
      <c r="L225" s="116"/>
      <c r="M225" s="98">
        <v>61.6</v>
      </c>
      <c r="N225" s="188">
        <v>64</v>
      </c>
      <c r="P225" s="179" t="s">
        <v>241</v>
      </c>
      <c r="Q225" s="179" t="s">
        <v>93</v>
      </c>
      <c r="R225" s="179" t="s">
        <v>447</v>
      </c>
      <c r="T225">
        <v>0.03</v>
      </c>
      <c r="U225">
        <v>60</v>
      </c>
      <c r="W225" t="s">
        <v>329</v>
      </c>
      <c r="X225">
        <v>7957</v>
      </c>
      <c r="Y225">
        <v>72400</v>
      </c>
      <c r="Z225">
        <v>0.10990331491712707</v>
      </c>
      <c r="AA225">
        <v>64</v>
      </c>
      <c r="AC225" s="116" t="s">
        <v>900</v>
      </c>
      <c r="AD225" s="188">
        <v>330</v>
      </c>
      <c r="AE225" s="188">
        <v>63</v>
      </c>
      <c r="AJ225" s="179" t="s">
        <v>365</v>
      </c>
      <c r="AK225" s="179" t="s">
        <v>168</v>
      </c>
      <c r="AL225" s="179" t="s">
        <v>446</v>
      </c>
      <c r="AN225">
        <v>0.254</v>
      </c>
      <c r="AO225">
        <v>62</v>
      </c>
      <c r="AQ225" s="116" t="s">
        <v>347</v>
      </c>
    </row>
    <row r="226" spans="2:43" x14ac:dyDescent="0.2">
      <c r="B226" t="s">
        <v>723</v>
      </c>
      <c r="C226" t="s">
        <v>199</v>
      </c>
      <c r="D226" t="s">
        <v>85</v>
      </c>
      <c r="E226" t="s">
        <v>374</v>
      </c>
      <c r="F226">
        <v>443.4</v>
      </c>
      <c r="G226">
        <v>65</v>
      </c>
      <c r="I226" s="188" t="s">
        <v>344</v>
      </c>
      <c r="J226" s="188" t="s">
        <v>158</v>
      </c>
      <c r="K226" s="188" t="s">
        <v>445</v>
      </c>
      <c r="L226" s="116"/>
      <c r="M226" s="98">
        <v>61.6</v>
      </c>
      <c r="N226" s="188">
        <v>65</v>
      </c>
      <c r="P226" s="179" t="s">
        <v>194</v>
      </c>
      <c r="Q226" s="179" t="s">
        <v>15</v>
      </c>
      <c r="R226" s="179" t="s">
        <v>445</v>
      </c>
      <c r="T226">
        <v>0.03</v>
      </c>
      <c r="U226">
        <v>60</v>
      </c>
      <c r="W226" t="s">
        <v>171</v>
      </c>
      <c r="X226">
        <v>7880</v>
      </c>
      <c r="Y226">
        <v>71800</v>
      </c>
      <c r="Z226">
        <v>0.10974930362116991</v>
      </c>
      <c r="AA226">
        <v>65</v>
      </c>
      <c r="AC226" s="116" t="s">
        <v>594</v>
      </c>
      <c r="AD226" s="188">
        <v>333</v>
      </c>
      <c r="AE226" s="188">
        <v>65</v>
      </c>
      <c r="AJ226" s="179" t="s">
        <v>253</v>
      </c>
      <c r="AK226" s="179" t="s">
        <v>18</v>
      </c>
      <c r="AL226" s="179" t="s">
        <v>445</v>
      </c>
      <c r="AN226">
        <v>0.253</v>
      </c>
      <c r="AO226">
        <v>65</v>
      </c>
      <c r="AQ226" s="116" t="s">
        <v>303</v>
      </c>
    </row>
    <row r="227" spans="2:43" x14ac:dyDescent="0.2">
      <c r="B227" t="s">
        <v>802</v>
      </c>
      <c r="C227" t="s">
        <v>220</v>
      </c>
      <c r="D227" t="s">
        <v>87</v>
      </c>
      <c r="E227" t="s">
        <v>447</v>
      </c>
      <c r="F227">
        <v>443.5</v>
      </c>
      <c r="G227">
        <v>66</v>
      </c>
      <c r="I227" s="188" t="s">
        <v>322</v>
      </c>
      <c r="J227" s="188" t="s">
        <v>156</v>
      </c>
      <c r="K227" s="188" t="s">
        <v>447</v>
      </c>
      <c r="L227" s="116"/>
      <c r="M227" s="98">
        <v>61.6</v>
      </c>
      <c r="N227" s="188">
        <v>66</v>
      </c>
      <c r="P227" s="179" t="s">
        <v>275</v>
      </c>
      <c r="Q227" s="179" t="s">
        <v>108</v>
      </c>
      <c r="R227" s="179" t="s">
        <v>376</v>
      </c>
      <c r="T227">
        <v>0.03</v>
      </c>
      <c r="U227">
        <v>60</v>
      </c>
      <c r="W227" t="s">
        <v>344</v>
      </c>
      <c r="X227">
        <v>14430</v>
      </c>
      <c r="Y227">
        <v>131600</v>
      </c>
      <c r="Z227">
        <v>0.10965045592705167</v>
      </c>
      <c r="AA227">
        <v>66</v>
      </c>
      <c r="AC227" s="116" t="s">
        <v>709</v>
      </c>
      <c r="AD227" s="188">
        <v>334</v>
      </c>
      <c r="AE227" s="188">
        <v>66</v>
      </c>
      <c r="AJ227" s="179" t="s">
        <v>319</v>
      </c>
      <c r="AK227" s="179" t="s">
        <v>156</v>
      </c>
      <c r="AL227" s="179" t="s">
        <v>447</v>
      </c>
      <c r="AN227">
        <v>0.252</v>
      </c>
      <c r="AO227">
        <v>66</v>
      </c>
      <c r="AQ227" s="116" t="s">
        <v>252</v>
      </c>
    </row>
    <row r="228" spans="2:43" x14ac:dyDescent="0.2">
      <c r="B228" t="s">
        <v>1048</v>
      </c>
      <c r="C228" t="s">
        <v>336</v>
      </c>
      <c r="D228" t="s">
        <v>157</v>
      </c>
      <c r="E228" t="s">
        <v>446</v>
      </c>
      <c r="F228">
        <v>444.5</v>
      </c>
      <c r="G228">
        <v>67</v>
      </c>
      <c r="I228" s="188" t="s">
        <v>216</v>
      </c>
      <c r="J228" s="188" t="s">
        <v>16</v>
      </c>
      <c r="K228" s="188" t="s">
        <v>445</v>
      </c>
      <c r="L228" s="116"/>
      <c r="M228" s="98">
        <v>61.6</v>
      </c>
      <c r="N228" s="188">
        <v>67</v>
      </c>
      <c r="P228" s="179" t="s">
        <v>359</v>
      </c>
      <c r="Q228" s="179" t="s">
        <v>8</v>
      </c>
      <c r="R228" s="179" t="s">
        <v>375</v>
      </c>
      <c r="T228">
        <v>0.03</v>
      </c>
      <c r="U228">
        <v>60</v>
      </c>
      <c r="W228" t="s">
        <v>337</v>
      </c>
      <c r="X228">
        <v>12996</v>
      </c>
      <c r="Y228">
        <v>118700</v>
      </c>
      <c r="Z228">
        <v>0.10948609941027801</v>
      </c>
      <c r="AA228">
        <v>67</v>
      </c>
      <c r="AC228" s="116" t="s">
        <v>555</v>
      </c>
      <c r="AD228" s="188">
        <v>337</v>
      </c>
      <c r="AE228" s="188">
        <v>67</v>
      </c>
      <c r="AJ228" s="179" t="s">
        <v>320</v>
      </c>
      <c r="AK228" s="179" t="s">
        <v>156</v>
      </c>
      <c r="AL228" s="179" t="s">
        <v>375</v>
      </c>
      <c r="AN228">
        <v>0.252</v>
      </c>
      <c r="AO228">
        <v>66</v>
      </c>
      <c r="AQ228" s="116" t="s">
        <v>285</v>
      </c>
    </row>
    <row r="229" spans="2:43" x14ac:dyDescent="0.2">
      <c r="B229" t="s">
        <v>641</v>
      </c>
      <c r="C229" t="s">
        <v>341</v>
      </c>
      <c r="D229" t="s">
        <v>158</v>
      </c>
      <c r="E229" t="s">
        <v>445</v>
      </c>
      <c r="F229">
        <v>446.2</v>
      </c>
      <c r="G229">
        <v>68</v>
      </c>
      <c r="I229" s="188" t="s">
        <v>301</v>
      </c>
      <c r="J229" s="188" t="s">
        <v>155</v>
      </c>
      <c r="K229" s="188" t="s">
        <v>446</v>
      </c>
      <c r="L229" s="116"/>
      <c r="M229" s="98">
        <v>61.7</v>
      </c>
      <c r="N229" s="188">
        <v>68</v>
      </c>
      <c r="P229" s="179" t="s">
        <v>345</v>
      </c>
      <c r="Q229" s="179" t="s">
        <v>158</v>
      </c>
      <c r="R229" s="179" t="s">
        <v>374</v>
      </c>
      <c r="T229">
        <v>0.03</v>
      </c>
      <c r="U229">
        <v>60</v>
      </c>
      <c r="W229" t="s">
        <v>320</v>
      </c>
      <c r="X229">
        <v>14197</v>
      </c>
      <c r="Y229">
        <v>129900</v>
      </c>
      <c r="Z229">
        <v>0.10929176289453425</v>
      </c>
      <c r="AA229">
        <v>68</v>
      </c>
      <c r="AC229" s="116" t="s">
        <v>841</v>
      </c>
      <c r="AD229" s="188">
        <v>337</v>
      </c>
      <c r="AE229" s="188">
        <v>67</v>
      </c>
      <c r="AJ229" s="179" t="s">
        <v>287</v>
      </c>
      <c r="AK229" s="179" t="s">
        <v>21</v>
      </c>
      <c r="AL229" s="179" t="s">
        <v>445</v>
      </c>
      <c r="AN229">
        <v>0.251</v>
      </c>
      <c r="AO229">
        <v>68</v>
      </c>
      <c r="AQ229" s="116" t="s">
        <v>362</v>
      </c>
    </row>
    <row r="230" spans="2:43" x14ac:dyDescent="0.2">
      <c r="B230" t="s">
        <v>840</v>
      </c>
      <c r="C230" t="s">
        <v>207</v>
      </c>
      <c r="D230" t="s">
        <v>86</v>
      </c>
      <c r="E230" t="s">
        <v>445</v>
      </c>
      <c r="F230">
        <v>446.2</v>
      </c>
      <c r="G230">
        <v>68</v>
      </c>
      <c r="I230" s="188" t="s">
        <v>279</v>
      </c>
      <c r="J230" s="188" t="s">
        <v>20</v>
      </c>
      <c r="K230" s="188" t="s">
        <v>447</v>
      </c>
      <c r="L230" s="116"/>
      <c r="M230" s="98">
        <v>61.7</v>
      </c>
      <c r="N230" s="188">
        <v>69</v>
      </c>
      <c r="P230" s="179" t="s">
        <v>256</v>
      </c>
      <c r="Q230" s="179" t="s">
        <v>107</v>
      </c>
      <c r="R230" s="179" t="s">
        <v>446</v>
      </c>
      <c r="T230">
        <v>2.8999999999999998E-2</v>
      </c>
      <c r="U230">
        <v>69</v>
      </c>
      <c r="W230" t="s">
        <v>203</v>
      </c>
      <c r="X230">
        <v>10184</v>
      </c>
      <c r="Y230">
        <v>93400</v>
      </c>
      <c r="Z230">
        <v>0.10903640256959314</v>
      </c>
      <c r="AA230">
        <v>69</v>
      </c>
      <c r="AC230" s="116" t="s">
        <v>644</v>
      </c>
      <c r="AD230" s="188">
        <v>339</v>
      </c>
      <c r="AE230" s="188">
        <v>69</v>
      </c>
      <c r="AJ230" s="179" t="s">
        <v>302</v>
      </c>
      <c r="AK230" s="179" t="s">
        <v>155</v>
      </c>
      <c r="AL230" s="179" t="s">
        <v>447</v>
      </c>
      <c r="AN230">
        <v>0.25</v>
      </c>
      <c r="AO230">
        <v>69</v>
      </c>
      <c r="AQ230" s="116" t="s">
        <v>178</v>
      </c>
    </row>
    <row r="231" spans="2:43" x14ac:dyDescent="0.2">
      <c r="B231" t="s">
        <v>640</v>
      </c>
      <c r="C231" t="s">
        <v>197</v>
      </c>
      <c r="D231" t="s">
        <v>85</v>
      </c>
      <c r="E231" t="s">
        <v>375</v>
      </c>
      <c r="F231">
        <v>446.4</v>
      </c>
      <c r="G231">
        <v>70</v>
      </c>
      <c r="I231" s="188" t="s">
        <v>343</v>
      </c>
      <c r="J231" s="188" t="s">
        <v>158</v>
      </c>
      <c r="K231" s="188" t="s">
        <v>446</v>
      </c>
      <c r="L231" s="116"/>
      <c r="M231" s="98">
        <v>61.7</v>
      </c>
      <c r="N231" s="188">
        <v>70</v>
      </c>
      <c r="P231" s="179" t="s">
        <v>304</v>
      </c>
      <c r="Q231" s="179" t="s">
        <v>155</v>
      </c>
      <c r="R231" s="179" t="s">
        <v>374</v>
      </c>
      <c r="T231">
        <v>2.8999999999999998E-2</v>
      </c>
      <c r="U231">
        <v>69</v>
      </c>
      <c r="W231" t="s">
        <v>255</v>
      </c>
      <c r="X231">
        <v>18784</v>
      </c>
      <c r="Y231">
        <v>172600</v>
      </c>
      <c r="Z231">
        <v>0.10882966396292004</v>
      </c>
      <c r="AA231">
        <v>70</v>
      </c>
      <c r="AC231" s="116" t="s">
        <v>739</v>
      </c>
      <c r="AD231" s="188">
        <v>343</v>
      </c>
      <c r="AE231" s="188">
        <v>70</v>
      </c>
      <c r="AJ231" s="179" t="s">
        <v>213</v>
      </c>
      <c r="AK231" s="179" t="s">
        <v>16</v>
      </c>
      <c r="AL231" s="179" t="s">
        <v>445</v>
      </c>
      <c r="AN231">
        <v>0.25</v>
      </c>
      <c r="AO231">
        <v>69</v>
      </c>
      <c r="AQ231" s="116" t="s">
        <v>227</v>
      </c>
    </row>
    <row r="232" spans="2:43" x14ac:dyDescent="0.2">
      <c r="B232" t="s">
        <v>1001</v>
      </c>
      <c r="C232" t="s">
        <v>185</v>
      </c>
      <c r="D232" t="s">
        <v>64</v>
      </c>
      <c r="E232" t="s">
        <v>374</v>
      </c>
      <c r="F232">
        <v>446.9</v>
      </c>
      <c r="G232">
        <v>71</v>
      </c>
      <c r="I232" s="188" t="s">
        <v>213</v>
      </c>
      <c r="J232" s="188" t="s">
        <v>16</v>
      </c>
      <c r="K232" s="188" t="s">
        <v>445</v>
      </c>
      <c r="L232" s="116"/>
      <c r="M232" s="98">
        <v>61.7</v>
      </c>
      <c r="N232" s="188">
        <v>71</v>
      </c>
      <c r="P232" s="179" t="s">
        <v>298</v>
      </c>
      <c r="Q232" s="179" t="s">
        <v>154</v>
      </c>
      <c r="R232" s="179" t="s">
        <v>446</v>
      </c>
      <c r="T232">
        <v>2.8999999999999998E-2</v>
      </c>
      <c r="U232">
        <v>69</v>
      </c>
      <c r="W232" t="s">
        <v>186</v>
      </c>
      <c r="X232">
        <v>11894</v>
      </c>
      <c r="Y232">
        <v>109400</v>
      </c>
      <c r="Z232">
        <v>0.10872029250457038</v>
      </c>
      <c r="AA232">
        <v>71</v>
      </c>
      <c r="AC232" s="116" t="s">
        <v>998</v>
      </c>
      <c r="AD232" s="188">
        <v>346</v>
      </c>
      <c r="AE232" s="188">
        <v>71</v>
      </c>
      <c r="AJ232" s="179" t="s">
        <v>176</v>
      </c>
      <c r="AK232" s="179" t="s">
        <v>64</v>
      </c>
      <c r="AL232" s="179" t="s">
        <v>375</v>
      </c>
      <c r="AN232">
        <v>0.249</v>
      </c>
      <c r="AO232">
        <v>71</v>
      </c>
      <c r="AQ232" s="116" t="s">
        <v>363</v>
      </c>
    </row>
    <row r="233" spans="2:43" x14ac:dyDescent="0.2">
      <c r="B233" t="s">
        <v>609</v>
      </c>
      <c r="C233" t="s">
        <v>226</v>
      </c>
      <c r="D233" t="s">
        <v>88</v>
      </c>
      <c r="E233" t="s">
        <v>374</v>
      </c>
      <c r="F233">
        <v>447.1</v>
      </c>
      <c r="G233">
        <v>72</v>
      </c>
      <c r="I233" s="188" t="s">
        <v>364</v>
      </c>
      <c r="J233" s="188" t="s">
        <v>168</v>
      </c>
      <c r="K233" s="188" t="s">
        <v>446</v>
      </c>
      <c r="L233" s="116"/>
      <c r="M233" s="98">
        <v>61.7</v>
      </c>
      <c r="N233" s="188">
        <v>72</v>
      </c>
      <c r="P233" s="179" t="s">
        <v>340</v>
      </c>
      <c r="Q233" s="179" t="s">
        <v>158</v>
      </c>
      <c r="R233" s="179" t="s">
        <v>374</v>
      </c>
      <c r="T233">
        <v>2.7999999999999997E-2</v>
      </c>
      <c r="U233">
        <v>72</v>
      </c>
      <c r="W233" t="s">
        <v>215</v>
      </c>
      <c r="X233">
        <v>14319</v>
      </c>
      <c r="Y233">
        <v>132000</v>
      </c>
      <c r="Z233">
        <v>0.10847727272727273</v>
      </c>
      <c r="AA233">
        <v>72</v>
      </c>
      <c r="AC233" s="116" t="s">
        <v>564</v>
      </c>
      <c r="AD233" s="188">
        <v>347</v>
      </c>
      <c r="AE233" s="188">
        <v>72</v>
      </c>
      <c r="AJ233" s="179" t="s">
        <v>235</v>
      </c>
      <c r="AK233" s="179" t="s">
        <v>92</v>
      </c>
      <c r="AL233" s="179" t="s">
        <v>447</v>
      </c>
      <c r="AN233">
        <v>0.248</v>
      </c>
      <c r="AO233">
        <v>72</v>
      </c>
      <c r="AQ233" s="116" t="s">
        <v>304</v>
      </c>
    </row>
    <row r="234" spans="2:43" x14ac:dyDescent="0.2">
      <c r="B234" t="s">
        <v>944</v>
      </c>
      <c r="C234" t="s">
        <v>191</v>
      </c>
      <c r="D234" t="s">
        <v>15</v>
      </c>
      <c r="E234" t="s">
        <v>445</v>
      </c>
      <c r="F234">
        <v>448</v>
      </c>
      <c r="G234">
        <v>73</v>
      </c>
      <c r="I234" s="188" t="s">
        <v>311</v>
      </c>
      <c r="J234" s="188" t="s">
        <v>156</v>
      </c>
      <c r="K234" s="188" t="s">
        <v>447</v>
      </c>
      <c r="L234" s="116"/>
      <c r="M234" s="98">
        <v>61.9</v>
      </c>
      <c r="N234" s="188">
        <v>73</v>
      </c>
      <c r="P234" s="179" t="s">
        <v>277</v>
      </c>
      <c r="Q234" s="179" t="s">
        <v>20</v>
      </c>
      <c r="R234" s="179" t="s">
        <v>445</v>
      </c>
      <c r="T234">
        <v>2.7999999999999997E-2</v>
      </c>
      <c r="U234">
        <v>72</v>
      </c>
      <c r="W234" t="s">
        <v>224</v>
      </c>
      <c r="X234">
        <v>12552</v>
      </c>
      <c r="Y234">
        <v>116500</v>
      </c>
      <c r="Z234">
        <v>0.10774248927038627</v>
      </c>
      <c r="AA234">
        <v>73</v>
      </c>
      <c r="AC234" s="116" t="s">
        <v>995</v>
      </c>
      <c r="AD234" s="188">
        <v>348</v>
      </c>
      <c r="AE234" s="188">
        <v>73</v>
      </c>
      <c r="AJ234" s="179" t="s">
        <v>276</v>
      </c>
      <c r="AK234" s="179" t="s">
        <v>108</v>
      </c>
      <c r="AL234" s="179" t="s">
        <v>375</v>
      </c>
      <c r="AN234">
        <v>0.248</v>
      </c>
      <c r="AO234">
        <v>72</v>
      </c>
      <c r="AQ234" s="116" t="s">
        <v>315</v>
      </c>
    </row>
    <row r="235" spans="2:43" x14ac:dyDescent="0.2">
      <c r="B235" t="s">
        <v>557</v>
      </c>
      <c r="C235" t="s">
        <v>284</v>
      </c>
      <c r="D235" t="s">
        <v>21</v>
      </c>
      <c r="E235" t="s">
        <v>445</v>
      </c>
      <c r="F235">
        <v>449.6</v>
      </c>
      <c r="G235">
        <v>74</v>
      </c>
      <c r="I235" s="188" t="s">
        <v>244</v>
      </c>
      <c r="J235" s="188" t="s">
        <v>101</v>
      </c>
      <c r="K235" s="188" t="s">
        <v>447</v>
      </c>
      <c r="L235" s="116"/>
      <c r="M235" s="98">
        <v>61.9</v>
      </c>
      <c r="N235" s="188">
        <v>74</v>
      </c>
      <c r="P235" s="179" t="s">
        <v>258</v>
      </c>
      <c r="Q235" s="179" t="s">
        <v>107</v>
      </c>
      <c r="R235" s="179" t="s">
        <v>374</v>
      </c>
      <c r="T235">
        <v>2.7999999999999997E-2</v>
      </c>
      <c r="U235">
        <v>72</v>
      </c>
      <c r="W235" t="s">
        <v>190</v>
      </c>
      <c r="X235">
        <v>17197</v>
      </c>
      <c r="Y235">
        <v>160500</v>
      </c>
      <c r="Z235">
        <v>0.10714641744548287</v>
      </c>
      <c r="AA235">
        <v>74</v>
      </c>
      <c r="AC235" s="116" t="s">
        <v>832</v>
      </c>
      <c r="AD235" s="188">
        <v>349</v>
      </c>
      <c r="AE235" s="188">
        <v>74</v>
      </c>
      <c r="AJ235" s="179" t="s">
        <v>240</v>
      </c>
      <c r="AK235" s="179" t="s">
        <v>93</v>
      </c>
      <c r="AL235" s="179" t="s">
        <v>375</v>
      </c>
      <c r="AN235">
        <v>0.24600000000000002</v>
      </c>
      <c r="AO235">
        <v>74</v>
      </c>
      <c r="AQ235" s="116" t="s">
        <v>279</v>
      </c>
    </row>
    <row r="236" spans="2:43" x14ac:dyDescent="0.2">
      <c r="B236" t="s">
        <v>1020</v>
      </c>
      <c r="C236" t="s">
        <v>237</v>
      </c>
      <c r="D236" t="s">
        <v>92</v>
      </c>
      <c r="E236" t="s">
        <v>446</v>
      </c>
      <c r="F236">
        <v>449.9</v>
      </c>
      <c r="G236">
        <v>75</v>
      </c>
      <c r="I236" s="188" t="s">
        <v>264</v>
      </c>
      <c r="J236" s="188" t="s">
        <v>107</v>
      </c>
      <c r="K236" s="188" t="s">
        <v>374</v>
      </c>
      <c r="L236" s="116"/>
      <c r="M236" s="98">
        <v>61.9</v>
      </c>
      <c r="N236" s="188">
        <v>75</v>
      </c>
      <c r="P236" s="179" t="s">
        <v>180</v>
      </c>
      <c r="Q236" s="179" t="s">
        <v>64</v>
      </c>
      <c r="R236" s="179" t="s">
        <v>447</v>
      </c>
      <c r="T236">
        <v>2.7999999999999997E-2</v>
      </c>
      <c r="U236">
        <v>72</v>
      </c>
      <c r="W236" t="s">
        <v>368</v>
      </c>
      <c r="X236">
        <v>17001</v>
      </c>
      <c r="Y236">
        <v>158700</v>
      </c>
      <c r="Z236">
        <v>0.10712665406427221</v>
      </c>
      <c r="AA236">
        <v>75</v>
      </c>
      <c r="AC236" s="116" t="s">
        <v>742</v>
      </c>
      <c r="AD236" s="188">
        <v>350</v>
      </c>
      <c r="AE236" s="188">
        <v>75</v>
      </c>
      <c r="AJ236" s="179" t="s">
        <v>344</v>
      </c>
      <c r="AK236" s="179" t="s">
        <v>158</v>
      </c>
      <c r="AL236" s="179" t="s">
        <v>445</v>
      </c>
      <c r="AN236">
        <v>0.245</v>
      </c>
      <c r="AO236">
        <v>75</v>
      </c>
      <c r="AQ236" s="116" t="s">
        <v>330</v>
      </c>
    </row>
    <row r="237" spans="2:43" x14ac:dyDescent="0.2">
      <c r="B237" t="s">
        <v>765</v>
      </c>
      <c r="C237" t="s">
        <v>190</v>
      </c>
      <c r="D237" t="s">
        <v>15</v>
      </c>
      <c r="E237" t="s">
        <v>447</v>
      </c>
      <c r="F237">
        <v>450.4</v>
      </c>
      <c r="G237">
        <v>76</v>
      </c>
      <c r="I237" s="188" t="s">
        <v>365</v>
      </c>
      <c r="J237" s="188" t="s">
        <v>168</v>
      </c>
      <c r="K237" s="188" t="s">
        <v>446</v>
      </c>
      <c r="L237" s="116"/>
      <c r="M237" s="98">
        <v>61.9</v>
      </c>
      <c r="N237" s="188">
        <v>76</v>
      </c>
      <c r="P237" s="179" t="s">
        <v>239</v>
      </c>
      <c r="Q237" s="179" t="s">
        <v>93</v>
      </c>
      <c r="R237" s="179" t="s">
        <v>446</v>
      </c>
      <c r="T237">
        <v>2.7999999999999997E-2</v>
      </c>
      <c r="U237">
        <v>72</v>
      </c>
      <c r="W237" t="s">
        <v>246</v>
      </c>
      <c r="X237">
        <v>8477</v>
      </c>
      <c r="Y237">
        <v>79900</v>
      </c>
      <c r="Z237">
        <v>0.10609511889862328</v>
      </c>
      <c r="AA237">
        <v>76</v>
      </c>
      <c r="AC237" s="116" t="s">
        <v>905</v>
      </c>
      <c r="AD237" s="188">
        <v>350</v>
      </c>
      <c r="AE237" s="188">
        <v>75</v>
      </c>
      <c r="AJ237" s="179" t="s">
        <v>297</v>
      </c>
      <c r="AK237" s="179" t="s">
        <v>154</v>
      </c>
      <c r="AL237" s="179" t="s">
        <v>446</v>
      </c>
      <c r="AN237">
        <v>0.24399999999999999</v>
      </c>
      <c r="AO237">
        <v>76</v>
      </c>
      <c r="AQ237" s="116" t="s">
        <v>189</v>
      </c>
    </row>
    <row r="238" spans="2:43" x14ac:dyDescent="0.2">
      <c r="B238" t="s">
        <v>554</v>
      </c>
      <c r="C238" t="s">
        <v>224</v>
      </c>
      <c r="D238" t="s">
        <v>88</v>
      </c>
      <c r="E238" t="s">
        <v>375</v>
      </c>
      <c r="F238">
        <v>451.9</v>
      </c>
      <c r="G238">
        <v>77</v>
      </c>
      <c r="I238" s="188" t="s">
        <v>183</v>
      </c>
      <c r="J238" s="188" t="s">
        <v>64</v>
      </c>
      <c r="K238" s="188" t="s">
        <v>445</v>
      </c>
      <c r="L238" s="116"/>
      <c r="M238" s="98">
        <v>62</v>
      </c>
      <c r="N238" s="188">
        <v>77</v>
      </c>
      <c r="P238" s="179" t="s">
        <v>352</v>
      </c>
      <c r="Q238" s="179" t="s">
        <v>7</v>
      </c>
      <c r="R238" s="179" t="s">
        <v>445</v>
      </c>
      <c r="T238">
        <v>2.7999999999999997E-2</v>
      </c>
      <c r="U238">
        <v>72</v>
      </c>
      <c r="W238" t="s">
        <v>176</v>
      </c>
      <c r="X238">
        <v>9229</v>
      </c>
      <c r="Y238">
        <v>87300</v>
      </c>
      <c r="Z238">
        <v>0.10571592210767468</v>
      </c>
      <c r="AA238">
        <v>77</v>
      </c>
      <c r="AC238" s="116" t="s">
        <v>863</v>
      </c>
      <c r="AD238" s="188">
        <v>351</v>
      </c>
      <c r="AE238" s="188">
        <v>77</v>
      </c>
      <c r="AJ238" s="179" t="s">
        <v>193</v>
      </c>
      <c r="AK238" s="179" t="s">
        <v>15</v>
      </c>
      <c r="AL238" s="179" t="s">
        <v>447</v>
      </c>
      <c r="AN238">
        <v>0.24299999999999999</v>
      </c>
      <c r="AO238">
        <v>77</v>
      </c>
      <c r="AQ238" s="116" t="s">
        <v>205</v>
      </c>
    </row>
    <row r="239" spans="2:43" x14ac:dyDescent="0.2">
      <c r="B239" t="s">
        <v>825</v>
      </c>
      <c r="C239" t="s">
        <v>212</v>
      </c>
      <c r="D239" t="s">
        <v>16</v>
      </c>
      <c r="E239" t="s">
        <v>375</v>
      </c>
      <c r="F239">
        <v>452.9</v>
      </c>
      <c r="G239">
        <v>78</v>
      </c>
      <c r="I239" s="188" t="s">
        <v>293</v>
      </c>
      <c r="J239" s="188" t="s">
        <v>153</v>
      </c>
      <c r="K239" s="188" t="s">
        <v>446</v>
      </c>
      <c r="L239" s="116"/>
      <c r="M239" s="98">
        <v>62</v>
      </c>
      <c r="N239" s="188">
        <v>78</v>
      </c>
      <c r="P239" s="179" t="s">
        <v>339</v>
      </c>
      <c r="Q239" s="179" t="s">
        <v>158</v>
      </c>
      <c r="R239" s="179" t="s">
        <v>374</v>
      </c>
      <c r="T239">
        <v>2.7000000000000003E-2</v>
      </c>
      <c r="U239">
        <v>78</v>
      </c>
      <c r="W239" t="s">
        <v>193</v>
      </c>
      <c r="X239">
        <v>11443</v>
      </c>
      <c r="Y239">
        <v>108500</v>
      </c>
      <c r="Z239">
        <v>0.10546543778801844</v>
      </c>
      <c r="AA239">
        <v>78</v>
      </c>
      <c r="AC239" s="116" t="s">
        <v>881</v>
      </c>
      <c r="AD239" s="188">
        <v>351</v>
      </c>
      <c r="AE239" s="188">
        <v>77</v>
      </c>
      <c r="AJ239" s="179" t="s">
        <v>236</v>
      </c>
      <c r="AK239" s="179" t="s">
        <v>92</v>
      </c>
      <c r="AL239" s="179" t="s">
        <v>447</v>
      </c>
      <c r="AN239">
        <v>0.24299999999999999</v>
      </c>
      <c r="AO239">
        <v>77</v>
      </c>
      <c r="AQ239" s="116" t="s">
        <v>262</v>
      </c>
    </row>
    <row r="240" spans="2:43" x14ac:dyDescent="0.2">
      <c r="B240" t="s">
        <v>824</v>
      </c>
      <c r="C240" t="s">
        <v>233</v>
      </c>
      <c r="D240" t="s">
        <v>92</v>
      </c>
      <c r="E240" t="s">
        <v>446</v>
      </c>
      <c r="F240">
        <v>454</v>
      </c>
      <c r="G240">
        <v>79</v>
      </c>
      <c r="I240" s="188" t="s">
        <v>249</v>
      </c>
      <c r="J240" s="188" t="s">
        <v>101</v>
      </c>
      <c r="K240" s="188" t="s">
        <v>447</v>
      </c>
      <c r="L240" s="116"/>
      <c r="M240" s="98">
        <v>62</v>
      </c>
      <c r="N240" s="188">
        <v>79</v>
      </c>
      <c r="P240" s="179" t="s">
        <v>311</v>
      </c>
      <c r="Q240" s="179" t="s">
        <v>156</v>
      </c>
      <c r="R240" s="179" t="s">
        <v>447</v>
      </c>
      <c r="T240">
        <v>2.7000000000000003E-2</v>
      </c>
      <c r="U240">
        <v>78</v>
      </c>
      <c r="W240" t="s">
        <v>179</v>
      </c>
      <c r="X240">
        <v>8594</v>
      </c>
      <c r="Y240">
        <v>81600</v>
      </c>
      <c r="Z240">
        <v>0.10531862745098039</v>
      </c>
      <c r="AA240">
        <v>79</v>
      </c>
      <c r="AC240" s="116" t="s">
        <v>1002</v>
      </c>
      <c r="AD240" s="188">
        <v>353</v>
      </c>
      <c r="AE240" s="188">
        <v>79</v>
      </c>
      <c r="AJ240" s="179" t="s">
        <v>296</v>
      </c>
      <c r="AK240" s="179" t="s">
        <v>154</v>
      </c>
      <c r="AL240" s="179" t="s">
        <v>375</v>
      </c>
      <c r="AN240">
        <v>0.24199999999999999</v>
      </c>
      <c r="AO240">
        <v>79</v>
      </c>
      <c r="AQ240" s="116" t="s">
        <v>190</v>
      </c>
    </row>
    <row r="241" spans="2:43" x14ac:dyDescent="0.2">
      <c r="B241" t="s">
        <v>1040</v>
      </c>
      <c r="C241" t="s">
        <v>319</v>
      </c>
      <c r="D241" t="s">
        <v>156</v>
      </c>
      <c r="E241" t="s">
        <v>447</v>
      </c>
      <c r="F241">
        <v>454.9</v>
      </c>
      <c r="G241">
        <v>80</v>
      </c>
      <c r="I241" s="188" t="s">
        <v>170</v>
      </c>
      <c r="J241" s="188" t="s">
        <v>3</v>
      </c>
      <c r="K241" s="188" t="s">
        <v>445</v>
      </c>
      <c r="L241" s="116"/>
      <c r="M241" s="98">
        <v>62.1</v>
      </c>
      <c r="N241" s="188">
        <v>80</v>
      </c>
      <c r="P241" s="179" t="s">
        <v>360</v>
      </c>
      <c r="Q241" s="179" t="s">
        <v>168</v>
      </c>
      <c r="R241" s="179" t="s">
        <v>375</v>
      </c>
      <c r="T241">
        <v>2.7000000000000003E-2</v>
      </c>
      <c r="U241">
        <v>78</v>
      </c>
      <c r="W241" t="s">
        <v>311</v>
      </c>
      <c r="X241">
        <v>11949</v>
      </c>
      <c r="Y241">
        <v>113500</v>
      </c>
      <c r="Z241">
        <v>0.10527753303964758</v>
      </c>
      <c r="AA241">
        <v>80</v>
      </c>
      <c r="AC241" s="116" t="s">
        <v>1092</v>
      </c>
      <c r="AD241" s="188">
        <v>356</v>
      </c>
      <c r="AE241" s="188">
        <v>80</v>
      </c>
      <c r="AJ241" s="179" t="s">
        <v>179</v>
      </c>
      <c r="AK241" s="179" t="s">
        <v>64</v>
      </c>
      <c r="AL241" s="179" t="s">
        <v>375</v>
      </c>
      <c r="AN241">
        <v>0.24199999999999999</v>
      </c>
      <c r="AO241">
        <v>79</v>
      </c>
      <c r="AQ241" s="116" t="s">
        <v>305</v>
      </c>
    </row>
    <row r="242" spans="2:43" x14ac:dyDescent="0.2">
      <c r="B242" t="s">
        <v>1015</v>
      </c>
      <c r="C242" t="s">
        <v>288</v>
      </c>
      <c r="D242" t="s">
        <v>21</v>
      </c>
      <c r="E242" t="s">
        <v>446</v>
      </c>
      <c r="F242">
        <v>455</v>
      </c>
      <c r="G242">
        <v>81</v>
      </c>
      <c r="I242" s="188" t="s">
        <v>205</v>
      </c>
      <c r="J242" s="188" t="s">
        <v>86</v>
      </c>
      <c r="K242" s="188" t="s">
        <v>445</v>
      </c>
      <c r="L242" s="116"/>
      <c r="M242" s="98">
        <v>62.1</v>
      </c>
      <c r="N242" s="188">
        <v>81</v>
      </c>
      <c r="P242" s="179" t="s">
        <v>219</v>
      </c>
      <c r="Q242" s="179" t="s">
        <v>87</v>
      </c>
      <c r="R242" s="179" t="s">
        <v>446</v>
      </c>
      <c r="T242">
        <v>2.7000000000000003E-2</v>
      </c>
      <c r="U242">
        <v>78</v>
      </c>
      <c r="W242" t="s">
        <v>225</v>
      </c>
      <c r="X242">
        <v>11733</v>
      </c>
      <c r="Y242">
        <v>112200</v>
      </c>
      <c r="Z242">
        <v>0.10457219251336898</v>
      </c>
      <c r="AA242">
        <v>81</v>
      </c>
      <c r="AC242" s="116" t="s">
        <v>1130</v>
      </c>
      <c r="AD242" s="188">
        <v>356</v>
      </c>
      <c r="AE242" s="188">
        <v>80</v>
      </c>
      <c r="AJ242" s="179" t="s">
        <v>280</v>
      </c>
      <c r="AK242" s="179" t="s">
        <v>20</v>
      </c>
      <c r="AL242" s="179" t="s">
        <v>446</v>
      </c>
      <c r="AN242">
        <v>0.24199999999999999</v>
      </c>
      <c r="AO242">
        <v>79</v>
      </c>
      <c r="AQ242" s="116" t="s">
        <v>296</v>
      </c>
    </row>
    <row r="243" spans="2:43" x14ac:dyDescent="0.2">
      <c r="B243" t="s">
        <v>841</v>
      </c>
      <c r="C243" t="s">
        <v>366</v>
      </c>
      <c r="D243" t="s">
        <v>10</v>
      </c>
      <c r="E243" t="s">
        <v>445</v>
      </c>
      <c r="F243">
        <v>455.8</v>
      </c>
      <c r="G243">
        <v>82</v>
      </c>
      <c r="I243" s="188" t="s">
        <v>241</v>
      </c>
      <c r="J243" s="188" t="s">
        <v>93</v>
      </c>
      <c r="K243" s="188" t="s">
        <v>447</v>
      </c>
      <c r="L243" s="116"/>
      <c r="M243" s="98">
        <v>62.1</v>
      </c>
      <c r="N243" s="188">
        <v>82</v>
      </c>
      <c r="P243" s="179" t="s">
        <v>261</v>
      </c>
      <c r="Q243" s="179" t="s">
        <v>107</v>
      </c>
      <c r="R243" s="179" t="s">
        <v>447</v>
      </c>
      <c r="T243">
        <v>2.7000000000000003E-2</v>
      </c>
      <c r="U243">
        <v>78</v>
      </c>
      <c r="W243" t="s">
        <v>241</v>
      </c>
      <c r="X243">
        <v>9583</v>
      </c>
      <c r="Y243">
        <v>91700</v>
      </c>
      <c r="Z243">
        <v>0.10450381679389313</v>
      </c>
      <c r="AA243">
        <v>82</v>
      </c>
      <c r="AC243" s="116" t="s">
        <v>653</v>
      </c>
      <c r="AD243" s="188">
        <v>361</v>
      </c>
      <c r="AE243" s="188">
        <v>82</v>
      </c>
      <c r="AJ243" s="179" t="s">
        <v>338</v>
      </c>
      <c r="AK243" s="179" t="s">
        <v>157</v>
      </c>
      <c r="AL243" s="179" t="s">
        <v>376</v>
      </c>
      <c r="AN243">
        <v>0.24199999999999999</v>
      </c>
      <c r="AO243">
        <v>79</v>
      </c>
      <c r="AQ243" s="116" t="s">
        <v>306</v>
      </c>
    </row>
    <row r="244" spans="2:43" x14ac:dyDescent="0.2">
      <c r="B244" t="s">
        <v>1097</v>
      </c>
      <c r="C244" t="s">
        <v>358</v>
      </c>
      <c r="D244" t="s">
        <v>8</v>
      </c>
      <c r="E244" t="s">
        <v>445</v>
      </c>
      <c r="F244">
        <v>455.9</v>
      </c>
      <c r="G244">
        <v>83</v>
      </c>
      <c r="I244" s="188" t="s">
        <v>288</v>
      </c>
      <c r="J244" s="188" t="s">
        <v>21</v>
      </c>
      <c r="K244" s="188" t="s">
        <v>446</v>
      </c>
      <c r="L244" s="116"/>
      <c r="M244" s="98">
        <v>62.1</v>
      </c>
      <c r="N244" s="188">
        <v>83</v>
      </c>
      <c r="P244" s="179" t="s">
        <v>362</v>
      </c>
      <c r="Q244" s="179" t="s">
        <v>168</v>
      </c>
      <c r="R244" s="179" t="s">
        <v>445</v>
      </c>
      <c r="T244">
        <v>2.7000000000000003E-2</v>
      </c>
      <c r="U244">
        <v>78</v>
      </c>
      <c r="W244" t="s">
        <v>321</v>
      </c>
      <c r="X244">
        <v>12215</v>
      </c>
      <c r="Y244">
        <v>117100</v>
      </c>
      <c r="Z244">
        <v>0.10431255337318532</v>
      </c>
      <c r="AA244">
        <v>83</v>
      </c>
      <c r="AC244" s="116" t="s">
        <v>1040</v>
      </c>
      <c r="AD244" s="188">
        <v>364</v>
      </c>
      <c r="AE244" s="188">
        <v>83</v>
      </c>
      <c r="AJ244" s="179" t="s">
        <v>228</v>
      </c>
      <c r="AK244" s="179" t="s">
        <v>88</v>
      </c>
      <c r="AL244" s="179" t="s">
        <v>375</v>
      </c>
      <c r="AN244">
        <v>0.24100000000000002</v>
      </c>
      <c r="AO244">
        <v>83</v>
      </c>
      <c r="AQ244" s="116" t="s">
        <v>270</v>
      </c>
    </row>
    <row r="245" spans="2:43" x14ac:dyDescent="0.2">
      <c r="B245" t="s">
        <v>877</v>
      </c>
      <c r="C245" t="s">
        <v>201</v>
      </c>
      <c r="D245" t="s">
        <v>85</v>
      </c>
      <c r="E245" t="s">
        <v>446</v>
      </c>
      <c r="F245">
        <v>457.6</v>
      </c>
      <c r="G245">
        <v>84</v>
      </c>
      <c r="I245" s="188" t="s">
        <v>303</v>
      </c>
      <c r="J245" s="188" t="s">
        <v>155</v>
      </c>
      <c r="K245" s="188" t="s">
        <v>374</v>
      </c>
      <c r="L245" s="116"/>
      <c r="M245" s="98">
        <v>62.2</v>
      </c>
      <c r="N245" s="188">
        <v>84</v>
      </c>
      <c r="P245" s="179" t="s">
        <v>208</v>
      </c>
      <c r="Q245" s="179" t="s">
        <v>86</v>
      </c>
      <c r="R245" s="179" t="s">
        <v>446</v>
      </c>
      <c r="T245">
        <v>2.7000000000000003E-2</v>
      </c>
      <c r="U245">
        <v>78</v>
      </c>
      <c r="W245" t="s">
        <v>174</v>
      </c>
      <c r="X245">
        <v>5404</v>
      </c>
      <c r="Y245">
        <v>51900</v>
      </c>
      <c r="Z245">
        <v>0.10412331406551059</v>
      </c>
      <c r="AA245">
        <v>84</v>
      </c>
      <c r="AC245" s="116" t="s">
        <v>656</v>
      </c>
      <c r="AD245" s="188">
        <v>365</v>
      </c>
      <c r="AE245" s="188">
        <v>84</v>
      </c>
      <c r="AJ245" s="179" t="s">
        <v>272</v>
      </c>
      <c r="AK245" s="179" t="s">
        <v>108</v>
      </c>
      <c r="AL245" s="179" t="s">
        <v>447</v>
      </c>
      <c r="AN245">
        <v>0.24</v>
      </c>
      <c r="AO245">
        <v>84</v>
      </c>
      <c r="AQ245" s="116" t="s">
        <v>200</v>
      </c>
    </row>
    <row r="246" spans="2:43" x14ac:dyDescent="0.2">
      <c r="B246" t="s">
        <v>963</v>
      </c>
      <c r="C246" t="s">
        <v>193</v>
      </c>
      <c r="D246" t="s">
        <v>15</v>
      </c>
      <c r="E246" t="s">
        <v>447</v>
      </c>
      <c r="F246">
        <v>459.3</v>
      </c>
      <c r="G246">
        <v>85</v>
      </c>
      <c r="I246" s="188" t="s">
        <v>362</v>
      </c>
      <c r="J246" s="188" t="s">
        <v>168</v>
      </c>
      <c r="K246" s="188" t="s">
        <v>445</v>
      </c>
      <c r="L246" s="116"/>
      <c r="M246" s="98">
        <v>62.2</v>
      </c>
      <c r="N246" s="188">
        <v>85</v>
      </c>
      <c r="P246" s="179" t="s">
        <v>308</v>
      </c>
      <c r="Q246" s="179" t="s">
        <v>155</v>
      </c>
      <c r="R246" s="179" t="s">
        <v>375</v>
      </c>
      <c r="T246">
        <v>2.7000000000000003E-2</v>
      </c>
      <c r="U246">
        <v>78</v>
      </c>
      <c r="W246" t="s">
        <v>357</v>
      </c>
      <c r="X246">
        <v>4786</v>
      </c>
      <c r="Y246">
        <v>46000</v>
      </c>
      <c r="Z246">
        <v>0.10404347826086957</v>
      </c>
      <c r="AA246">
        <v>85</v>
      </c>
      <c r="AC246" s="116" t="s">
        <v>735</v>
      </c>
      <c r="AD246" s="188">
        <v>365</v>
      </c>
      <c r="AE246" s="188">
        <v>84</v>
      </c>
      <c r="AJ246" s="179" t="s">
        <v>357</v>
      </c>
      <c r="AK246" s="179" t="s">
        <v>8</v>
      </c>
      <c r="AL246" s="179" t="s">
        <v>445</v>
      </c>
      <c r="AN246">
        <v>0.23800000000000002</v>
      </c>
      <c r="AO246">
        <v>85</v>
      </c>
      <c r="AQ246" s="116" t="s">
        <v>206</v>
      </c>
    </row>
    <row r="247" spans="2:43" x14ac:dyDescent="0.2">
      <c r="B247" t="s">
        <v>711</v>
      </c>
      <c r="C247" t="s">
        <v>295</v>
      </c>
      <c r="D247" t="s">
        <v>154</v>
      </c>
      <c r="E247" t="s">
        <v>375</v>
      </c>
      <c r="F247">
        <v>459.8</v>
      </c>
      <c r="G247">
        <v>86</v>
      </c>
      <c r="I247" s="188" t="s">
        <v>233</v>
      </c>
      <c r="J247" s="188" t="s">
        <v>92</v>
      </c>
      <c r="K247" s="188" t="s">
        <v>446</v>
      </c>
      <c r="L247" s="116"/>
      <c r="M247" s="98">
        <v>62.2</v>
      </c>
      <c r="N247" s="188">
        <v>86</v>
      </c>
      <c r="P247" s="179" t="s">
        <v>260</v>
      </c>
      <c r="Q247" s="179" t="s">
        <v>107</v>
      </c>
      <c r="R247" s="179" t="s">
        <v>447</v>
      </c>
      <c r="T247">
        <v>2.6000000000000002E-2</v>
      </c>
      <c r="U247">
        <v>86</v>
      </c>
      <c r="W247" t="s">
        <v>314</v>
      </c>
      <c r="X247">
        <v>11112</v>
      </c>
      <c r="Y247">
        <v>106900</v>
      </c>
      <c r="Z247">
        <v>0.10394761459307764</v>
      </c>
      <c r="AA247">
        <v>86</v>
      </c>
      <c r="AC247" s="116" t="s">
        <v>695</v>
      </c>
      <c r="AD247" s="188">
        <v>367</v>
      </c>
      <c r="AE247" s="188">
        <v>86</v>
      </c>
      <c r="AJ247" s="179" t="s">
        <v>197</v>
      </c>
      <c r="AK247" s="179" t="s">
        <v>85</v>
      </c>
      <c r="AL247" s="179" t="s">
        <v>375</v>
      </c>
      <c r="AN247">
        <v>0.23699999999999999</v>
      </c>
      <c r="AO247">
        <v>86</v>
      </c>
      <c r="AQ247" s="116" t="s">
        <v>343</v>
      </c>
    </row>
    <row r="248" spans="2:43" x14ac:dyDescent="0.2">
      <c r="B248" t="s">
        <v>761</v>
      </c>
      <c r="C248" t="s">
        <v>205</v>
      </c>
      <c r="D248" t="s">
        <v>86</v>
      </c>
      <c r="E248" t="s">
        <v>445</v>
      </c>
      <c r="F248">
        <v>461.1</v>
      </c>
      <c r="G248">
        <v>87</v>
      </c>
      <c r="I248" s="188" t="s">
        <v>215</v>
      </c>
      <c r="J248" s="188" t="s">
        <v>16</v>
      </c>
      <c r="K248" s="188" t="s">
        <v>446</v>
      </c>
      <c r="L248" s="116"/>
      <c r="M248" s="98">
        <v>62.2</v>
      </c>
      <c r="N248" s="188">
        <v>87</v>
      </c>
      <c r="P248" s="179" t="s">
        <v>268</v>
      </c>
      <c r="Q248" s="179" t="s">
        <v>108</v>
      </c>
      <c r="R248" s="179" t="s">
        <v>447</v>
      </c>
      <c r="T248">
        <v>2.6000000000000002E-2</v>
      </c>
      <c r="U248">
        <v>86</v>
      </c>
      <c r="W248" t="s">
        <v>331</v>
      </c>
      <c r="X248">
        <v>8507</v>
      </c>
      <c r="Y248">
        <v>82000</v>
      </c>
      <c r="Z248">
        <v>0.10374390243902439</v>
      </c>
      <c r="AA248">
        <v>87</v>
      </c>
      <c r="AC248" s="116" t="s">
        <v>824</v>
      </c>
      <c r="AD248" s="188">
        <v>367</v>
      </c>
      <c r="AE248" s="188">
        <v>86</v>
      </c>
      <c r="AJ248" s="179" t="s">
        <v>301</v>
      </c>
      <c r="AK248" s="179" t="s">
        <v>155</v>
      </c>
      <c r="AL248" s="179" t="s">
        <v>446</v>
      </c>
      <c r="AN248">
        <v>0.23600000000000002</v>
      </c>
      <c r="AO248">
        <v>87</v>
      </c>
      <c r="AQ248" s="116" t="s">
        <v>253</v>
      </c>
    </row>
    <row r="249" spans="2:43" x14ac:dyDescent="0.2">
      <c r="B249" t="s">
        <v>832</v>
      </c>
      <c r="C249" t="s">
        <v>316</v>
      </c>
      <c r="D249" t="s">
        <v>156</v>
      </c>
      <c r="E249" t="s">
        <v>447</v>
      </c>
      <c r="F249">
        <v>461.9</v>
      </c>
      <c r="G249">
        <v>88</v>
      </c>
      <c r="I249" s="188" t="s">
        <v>237</v>
      </c>
      <c r="J249" s="188" t="s">
        <v>92</v>
      </c>
      <c r="K249" s="188" t="s">
        <v>446</v>
      </c>
      <c r="L249" s="116"/>
      <c r="M249" s="98">
        <v>62.2</v>
      </c>
      <c r="N249" s="188">
        <v>88</v>
      </c>
      <c r="P249" s="179" t="s">
        <v>347</v>
      </c>
      <c r="Q249" s="179" t="s">
        <v>7</v>
      </c>
      <c r="R249" s="179" t="s">
        <v>375</v>
      </c>
      <c r="T249">
        <v>2.6000000000000002E-2</v>
      </c>
      <c r="U249">
        <v>86</v>
      </c>
      <c r="W249" t="s">
        <v>303</v>
      </c>
      <c r="X249">
        <v>11291</v>
      </c>
      <c r="Y249">
        <v>110300</v>
      </c>
      <c r="Z249">
        <v>0.10236627379873073</v>
      </c>
      <c r="AA249">
        <v>88</v>
      </c>
      <c r="AC249" s="116" t="s">
        <v>866</v>
      </c>
      <c r="AD249" s="188">
        <v>368</v>
      </c>
      <c r="AE249" s="188">
        <v>88</v>
      </c>
      <c r="AJ249" s="179" t="s">
        <v>183</v>
      </c>
      <c r="AK249" s="179" t="s">
        <v>64</v>
      </c>
      <c r="AL249" s="179" t="s">
        <v>445</v>
      </c>
      <c r="AN249">
        <v>0.23600000000000002</v>
      </c>
      <c r="AO249">
        <v>87</v>
      </c>
      <c r="AQ249" s="116" t="s">
        <v>179</v>
      </c>
    </row>
    <row r="250" spans="2:43" x14ac:dyDescent="0.2">
      <c r="B250" t="s">
        <v>974</v>
      </c>
      <c r="C250" t="s">
        <v>318</v>
      </c>
      <c r="D250" t="s">
        <v>156</v>
      </c>
      <c r="E250" t="s">
        <v>447</v>
      </c>
      <c r="F250">
        <v>461.9</v>
      </c>
      <c r="G250">
        <v>88</v>
      </c>
      <c r="I250" s="188" t="s">
        <v>327</v>
      </c>
      <c r="J250" s="188" t="s">
        <v>5</v>
      </c>
      <c r="K250" s="188" t="s">
        <v>445</v>
      </c>
      <c r="L250" s="116"/>
      <c r="M250" s="98">
        <v>62.2</v>
      </c>
      <c r="N250" s="188">
        <v>89</v>
      </c>
      <c r="P250" s="179" t="s">
        <v>270</v>
      </c>
      <c r="Q250" s="179" t="s">
        <v>108</v>
      </c>
      <c r="R250" s="179" t="s">
        <v>447</v>
      </c>
      <c r="T250">
        <v>2.6000000000000002E-2</v>
      </c>
      <c r="U250">
        <v>86</v>
      </c>
      <c r="W250" t="s">
        <v>280</v>
      </c>
      <c r="X250">
        <v>14762</v>
      </c>
      <c r="Y250">
        <v>144800</v>
      </c>
      <c r="Z250">
        <v>0.10194751381215469</v>
      </c>
      <c r="AA250">
        <v>89</v>
      </c>
      <c r="AC250" s="116" t="s">
        <v>935</v>
      </c>
      <c r="AD250" s="188">
        <v>379</v>
      </c>
      <c r="AE250" s="188">
        <v>89</v>
      </c>
      <c r="AJ250" s="179" t="s">
        <v>317</v>
      </c>
      <c r="AK250" s="179" t="s">
        <v>156</v>
      </c>
      <c r="AL250" s="179" t="s">
        <v>446</v>
      </c>
      <c r="AN250">
        <v>0.23600000000000002</v>
      </c>
      <c r="AO250">
        <v>87</v>
      </c>
      <c r="AQ250" s="116" t="s">
        <v>286</v>
      </c>
    </row>
    <row r="251" spans="2:43" x14ac:dyDescent="0.2">
      <c r="B251" t="s">
        <v>693</v>
      </c>
      <c r="C251" t="s">
        <v>251</v>
      </c>
      <c r="D251" t="s">
        <v>18</v>
      </c>
      <c r="E251" t="s">
        <v>445</v>
      </c>
      <c r="F251">
        <v>462.8</v>
      </c>
      <c r="G251">
        <v>90</v>
      </c>
      <c r="I251" s="188" t="s">
        <v>266</v>
      </c>
      <c r="J251" s="188" t="s">
        <v>107</v>
      </c>
      <c r="K251" s="188" t="s">
        <v>445</v>
      </c>
      <c r="L251" s="116"/>
      <c r="M251" s="98">
        <v>62.3</v>
      </c>
      <c r="N251" s="188">
        <v>90</v>
      </c>
      <c r="P251" s="179" t="s">
        <v>229</v>
      </c>
      <c r="Q251" s="179" t="s">
        <v>88</v>
      </c>
      <c r="R251" s="179" t="s">
        <v>446</v>
      </c>
      <c r="T251">
        <v>2.6000000000000002E-2</v>
      </c>
      <c r="U251">
        <v>86</v>
      </c>
      <c r="W251" t="s">
        <v>366</v>
      </c>
      <c r="X251">
        <v>10865</v>
      </c>
      <c r="Y251">
        <v>110100</v>
      </c>
      <c r="Z251">
        <v>9.8683015440508629E-2</v>
      </c>
      <c r="AA251">
        <v>90</v>
      </c>
      <c r="AC251" s="116" t="s">
        <v>546</v>
      </c>
      <c r="AD251" s="188">
        <v>382</v>
      </c>
      <c r="AE251" s="188">
        <v>90</v>
      </c>
      <c r="AJ251" s="179" t="s">
        <v>318</v>
      </c>
      <c r="AK251" s="179" t="s">
        <v>156</v>
      </c>
      <c r="AL251" s="179" t="s">
        <v>447</v>
      </c>
      <c r="AN251">
        <v>0.23600000000000002</v>
      </c>
      <c r="AO251">
        <v>87</v>
      </c>
      <c r="AQ251" s="116" t="s">
        <v>220</v>
      </c>
    </row>
    <row r="252" spans="2:43" x14ac:dyDescent="0.2">
      <c r="B252" t="s">
        <v>1003</v>
      </c>
      <c r="C252" t="s">
        <v>235</v>
      </c>
      <c r="D252" t="s">
        <v>92</v>
      </c>
      <c r="E252" t="s">
        <v>447</v>
      </c>
      <c r="F252">
        <v>463</v>
      </c>
      <c r="G252">
        <v>91</v>
      </c>
      <c r="I252" s="188" t="s">
        <v>201</v>
      </c>
      <c r="J252" s="188" t="s">
        <v>85</v>
      </c>
      <c r="K252" s="188" t="s">
        <v>446</v>
      </c>
      <c r="L252" s="116"/>
      <c r="M252" s="98">
        <v>62.4</v>
      </c>
      <c r="N252" s="188">
        <v>91</v>
      </c>
      <c r="P252" s="179" t="s">
        <v>215</v>
      </c>
      <c r="Q252" s="179" t="s">
        <v>16</v>
      </c>
      <c r="R252" s="179" t="s">
        <v>446</v>
      </c>
      <c r="T252">
        <v>2.6000000000000002E-2</v>
      </c>
      <c r="U252">
        <v>86</v>
      </c>
      <c r="W252" t="s">
        <v>269</v>
      </c>
      <c r="X252">
        <v>13361</v>
      </c>
      <c r="Y252">
        <v>135500</v>
      </c>
      <c r="Z252">
        <v>9.8605166051660517E-2</v>
      </c>
      <c r="AA252">
        <v>91</v>
      </c>
      <c r="AC252" s="116" t="s">
        <v>928</v>
      </c>
      <c r="AD252" s="188">
        <v>382</v>
      </c>
      <c r="AE252" s="188">
        <v>90</v>
      </c>
      <c r="AJ252" s="179" t="s">
        <v>337</v>
      </c>
      <c r="AK252" s="179" t="s">
        <v>157</v>
      </c>
      <c r="AL252" s="179" t="s">
        <v>446</v>
      </c>
      <c r="AN252">
        <v>0.23600000000000002</v>
      </c>
      <c r="AO252">
        <v>87</v>
      </c>
      <c r="AQ252" s="116" t="s">
        <v>280</v>
      </c>
    </row>
    <row r="253" spans="2:43" x14ac:dyDescent="0.2">
      <c r="B253" t="s">
        <v>1031</v>
      </c>
      <c r="C253" t="s">
        <v>364</v>
      </c>
      <c r="D253" t="s">
        <v>168</v>
      </c>
      <c r="E253" t="s">
        <v>446</v>
      </c>
      <c r="F253">
        <v>463.5</v>
      </c>
      <c r="G253">
        <v>92</v>
      </c>
      <c r="I253" s="188" t="s">
        <v>263</v>
      </c>
      <c r="J253" s="188" t="s">
        <v>107</v>
      </c>
      <c r="K253" s="188" t="s">
        <v>445</v>
      </c>
      <c r="L253" s="116"/>
      <c r="M253" s="98">
        <v>62.5</v>
      </c>
      <c r="N253" s="188">
        <v>92</v>
      </c>
      <c r="P253" s="179" t="s">
        <v>235</v>
      </c>
      <c r="Q253" s="179" t="s">
        <v>92</v>
      </c>
      <c r="R253" s="179" t="s">
        <v>447</v>
      </c>
      <c r="T253">
        <v>2.6000000000000002E-2</v>
      </c>
      <c r="U253">
        <v>86</v>
      </c>
      <c r="W253" t="s">
        <v>242</v>
      </c>
      <c r="X253">
        <v>11591</v>
      </c>
      <c r="Y253">
        <v>118800</v>
      </c>
      <c r="Z253">
        <v>9.7567340067340066E-2</v>
      </c>
      <c r="AA253">
        <v>92</v>
      </c>
      <c r="AC253" s="116" t="s">
        <v>764</v>
      </c>
      <c r="AD253" s="188">
        <v>385</v>
      </c>
      <c r="AE253" s="188">
        <v>92</v>
      </c>
      <c r="AJ253" s="179" t="s">
        <v>355</v>
      </c>
      <c r="AK253" s="179" t="s">
        <v>8</v>
      </c>
      <c r="AL253" s="179" t="s">
        <v>446</v>
      </c>
      <c r="AN253">
        <v>0.23499999999999999</v>
      </c>
      <c r="AO253">
        <v>92</v>
      </c>
      <c r="AQ253" s="116" t="s">
        <v>180</v>
      </c>
    </row>
    <row r="254" spans="2:43" x14ac:dyDescent="0.2">
      <c r="B254" t="s">
        <v>1125</v>
      </c>
      <c r="C254" t="s">
        <v>247</v>
      </c>
      <c r="D254" t="s">
        <v>101</v>
      </c>
      <c r="E254" t="s">
        <v>375</v>
      </c>
      <c r="F254">
        <v>463.6</v>
      </c>
      <c r="G254">
        <v>93</v>
      </c>
      <c r="I254" s="188" t="s">
        <v>309</v>
      </c>
      <c r="J254" s="188" t="s">
        <v>155</v>
      </c>
      <c r="K254" s="188" t="s">
        <v>446</v>
      </c>
      <c r="L254" s="116"/>
      <c r="M254" s="98">
        <v>62.5</v>
      </c>
      <c r="N254" s="188">
        <v>93</v>
      </c>
      <c r="P254" s="179" t="s">
        <v>259</v>
      </c>
      <c r="Q254" s="179" t="s">
        <v>107</v>
      </c>
      <c r="R254" s="179" t="s">
        <v>375</v>
      </c>
      <c r="T254">
        <v>2.5000000000000001E-2</v>
      </c>
      <c r="U254">
        <v>93</v>
      </c>
      <c r="W254" t="s">
        <v>350</v>
      </c>
      <c r="X254">
        <v>8030</v>
      </c>
      <c r="Y254">
        <v>83500</v>
      </c>
      <c r="Z254">
        <v>9.6167664670658681E-2</v>
      </c>
      <c r="AA254">
        <v>93</v>
      </c>
      <c r="AC254" s="116" t="s">
        <v>723</v>
      </c>
      <c r="AD254" s="188">
        <v>386</v>
      </c>
      <c r="AE254" s="188">
        <v>93</v>
      </c>
      <c r="AJ254" s="179" t="s">
        <v>209</v>
      </c>
      <c r="AK254" s="179" t="s">
        <v>86</v>
      </c>
      <c r="AL254" s="179" t="s">
        <v>374</v>
      </c>
      <c r="AN254">
        <v>0.23499999999999999</v>
      </c>
      <c r="AO254">
        <v>92</v>
      </c>
      <c r="AQ254" s="116" t="s">
        <v>297</v>
      </c>
    </row>
    <row r="255" spans="2:43" x14ac:dyDescent="0.2">
      <c r="B255" t="s">
        <v>833</v>
      </c>
      <c r="C255" t="s">
        <v>263</v>
      </c>
      <c r="D255" t="s">
        <v>107</v>
      </c>
      <c r="E255" t="s">
        <v>445</v>
      </c>
      <c r="F255">
        <v>464.1</v>
      </c>
      <c r="G255">
        <v>94</v>
      </c>
      <c r="I255" s="188" t="s">
        <v>229</v>
      </c>
      <c r="J255" s="188" t="s">
        <v>88</v>
      </c>
      <c r="K255" s="188" t="s">
        <v>446</v>
      </c>
      <c r="L255" s="116"/>
      <c r="M255" s="98">
        <v>62.6</v>
      </c>
      <c r="N255" s="188">
        <v>94</v>
      </c>
      <c r="P255" s="179" t="s">
        <v>177</v>
      </c>
      <c r="Q255" s="179" t="s">
        <v>64</v>
      </c>
      <c r="R255" s="179" t="s">
        <v>447</v>
      </c>
      <c r="T255">
        <v>2.5000000000000001E-2</v>
      </c>
      <c r="U255">
        <v>93</v>
      </c>
      <c r="W255" t="s">
        <v>195</v>
      </c>
      <c r="X255">
        <v>11627</v>
      </c>
      <c r="Y255">
        <v>121100</v>
      </c>
      <c r="Z255">
        <v>9.6011560693641612E-2</v>
      </c>
      <c r="AA255">
        <v>94</v>
      </c>
      <c r="AC255" s="116" t="s">
        <v>1001</v>
      </c>
      <c r="AD255" s="188">
        <v>386</v>
      </c>
      <c r="AE255" s="188">
        <v>93</v>
      </c>
      <c r="AJ255" s="179" t="s">
        <v>283</v>
      </c>
      <c r="AK255" s="179" t="s">
        <v>20</v>
      </c>
      <c r="AL255" s="179" t="s">
        <v>445</v>
      </c>
      <c r="AN255">
        <v>0.23499999999999999</v>
      </c>
      <c r="AO255">
        <v>92</v>
      </c>
      <c r="AQ255" s="116" t="s">
        <v>233</v>
      </c>
    </row>
    <row r="256" spans="2:43" x14ac:dyDescent="0.2">
      <c r="B256" t="s">
        <v>1120</v>
      </c>
      <c r="C256" t="s">
        <v>338</v>
      </c>
      <c r="D256" t="s">
        <v>157</v>
      </c>
      <c r="E256" t="s">
        <v>376</v>
      </c>
      <c r="F256">
        <v>464.1</v>
      </c>
      <c r="G256">
        <v>94</v>
      </c>
      <c r="I256" s="188" t="s">
        <v>325</v>
      </c>
      <c r="J256" s="188" t="s">
        <v>5</v>
      </c>
      <c r="K256" s="188" t="s">
        <v>445</v>
      </c>
      <c r="L256" s="116"/>
      <c r="M256" s="98">
        <v>62.6</v>
      </c>
      <c r="N256" s="188">
        <v>95</v>
      </c>
      <c r="P256" s="179" t="s">
        <v>233</v>
      </c>
      <c r="Q256" s="179" t="s">
        <v>92</v>
      </c>
      <c r="R256" s="179" t="s">
        <v>446</v>
      </c>
      <c r="T256">
        <v>2.5000000000000001E-2</v>
      </c>
      <c r="U256">
        <v>93</v>
      </c>
      <c r="W256" t="s">
        <v>364</v>
      </c>
      <c r="X256">
        <v>10594</v>
      </c>
      <c r="Y256">
        <v>110700</v>
      </c>
      <c r="Z256">
        <v>9.5700090334236682E-2</v>
      </c>
      <c r="AA256">
        <v>95</v>
      </c>
      <c r="AC256" s="116" t="s">
        <v>713</v>
      </c>
      <c r="AD256" s="188">
        <v>387</v>
      </c>
      <c r="AE256" s="188">
        <v>95</v>
      </c>
      <c r="AJ256" s="179" t="s">
        <v>172</v>
      </c>
      <c r="AK256" s="179" t="s">
        <v>3</v>
      </c>
      <c r="AL256" s="179" t="s">
        <v>447</v>
      </c>
      <c r="AN256">
        <v>0.23399999999999999</v>
      </c>
      <c r="AO256">
        <v>95</v>
      </c>
      <c r="AQ256" s="116" t="s">
        <v>212</v>
      </c>
    </row>
    <row r="257" spans="2:43" x14ac:dyDescent="0.2">
      <c r="B257" t="s">
        <v>643</v>
      </c>
      <c r="C257" t="s">
        <v>177</v>
      </c>
      <c r="D257" t="s">
        <v>64</v>
      </c>
      <c r="E257" t="s">
        <v>447</v>
      </c>
      <c r="F257">
        <v>464.8</v>
      </c>
      <c r="G257">
        <v>96</v>
      </c>
      <c r="I257" s="188" t="s">
        <v>235</v>
      </c>
      <c r="J257" s="188" t="s">
        <v>92</v>
      </c>
      <c r="K257" s="188" t="s">
        <v>447</v>
      </c>
      <c r="L257" s="116"/>
      <c r="M257" s="98">
        <v>62.6</v>
      </c>
      <c r="N257" s="188">
        <v>96</v>
      </c>
      <c r="P257" s="179" t="s">
        <v>324</v>
      </c>
      <c r="Q257" s="179" t="s">
        <v>5</v>
      </c>
      <c r="R257" s="179" t="s">
        <v>375</v>
      </c>
      <c r="T257">
        <v>2.5000000000000001E-2</v>
      </c>
      <c r="U257">
        <v>93</v>
      </c>
      <c r="W257" t="s">
        <v>268</v>
      </c>
      <c r="X257">
        <v>13352</v>
      </c>
      <c r="Y257">
        <v>139600</v>
      </c>
      <c r="Z257">
        <v>9.5644699140401149E-2</v>
      </c>
      <c r="AA257">
        <v>96</v>
      </c>
      <c r="AC257" s="116" t="s">
        <v>948</v>
      </c>
      <c r="AD257" s="188">
        <v>387</v>
      </c>
      <c r="AE257" s="188">
        <v>95</v>
      </c>
      <c r="AJ257" s="179" t="s">
        <v>362</v>
      </c>
      <c r="AK257" s="179" t="s">
        <v>168</v>
      </c>
      <c r="AL257" s="179" t="s">
        <v>445</v>
      </c>
      <c r="AN257">
        <v>0.23399999999999999</v>
      </c>
      <c r="AO257">
        <v>95</v>
      </c>
      <c r="AQ257" s="116" t="s">
        <v>316</v>
      </c>
    </row>
    <row r="258" spans="2:43" x14ac:dyDescent="0.2">
      <c r="B258" t="s">
        <v>1130</v>
      </c>
      <c r="C258" t="s">
        <v>248</v>
      </c>
      <c r="D258" t="s">
        <v>101</v>
      </c>
      <c r="E258" t="s">
        <v>445</v>
      </c>
      <c r="F258">
        <v>464.8</v>
      </c>
      <c r="G258">
        <v>96</v>
      </c>
      <c r="I258" s="188" t="s">
        <v>321</v>
      </c>
      <c r="J258" s="188" t="s">
        <v>156</v>
      </c>
      <c r="K258" s="188" t="s">
        <v>446</v>
      </c>
      <c r="L258" s="116"/>
      <c r="M258" s="98">
        <v>62.6</v>
      </c>
      <c r="N258" s="188">
        <v>97</v>
      </c>
      <c r="P258" s="179" t="s">
        <v>248</v>
      </c>
      <c r="Q258" s="179" t="s">
        <v>101</v>
      </c>
      <c r="R258" s="179" t="s">
        <v>445</v>
      </c>
      <c r="T258">
        <v>2.5000000000000001E-2</v>
      </c>
      <c r="U258">
        <v>93</v>
      </c>
      <c r="W258" t="s">
        <v>173</v>
      </c>
      <c r="X258">
        <v>6703</v>
      </c>
      <c r="Y258">
        <v>70300</v>
      </c>
      <c r="Z258">
        <v>9.5348506401137983E-2</v>
      </c>
      <c r="AA258">
        <v>97</v>
      </c>
      <c r="AC258" s="116" t="s">
        <v>1018</v>
      </c>
      <c r="AD258" s="188">
        <v>387</v>
      </c>
      <c r="AE258" s="188">
        <v>95</v>
      </c>
      <c r="AJ258" s="179" t="s">
        <v>346</v>
      </c>
      <c r="AK258" s="179" t="s">
        <v>7</v>
      </c>
      <c r="AL258" s="179" t="s">
        <v>446</v>
      </c>
      <c r="AN258">
        <v>0.23300000000000001</v>
      </c>
      <c r="AO258">
        <v>97</v>
      </c>
      <c r="AQ258" s="116" t="s">
        <v>263</v>
      </c>
    </row>
    <row r="259" spans="2:43" x14ac:dyDescent="0.2">
      <c r="B259" t="s">
        <v>644</v>
      </c>
      <c r="C259" t="s">
        <v>354</v>
      </c>
      <c r="D259" t="s">
        <v>8</v>
      </c>
      <c r="E259" t="s">
        <v>374</v>
      </c>
      <c r="F259">
        <v>465.6</v>
      </c>
      <c r="G259">
        <v>98</v>
      </c>
      <c r="I259" s="188" t="s">
        <v>326</v>
      </c>
      <c r="J259" s="188" t="s">
        <v>5</v>
      </c>
      <c r="K259" s="188" t="s">
        <v>446</v>
      </c>
      <c r="L259" s="116"/>
      <c r="M259" s="98">
        <v>62.6</v>
      </c>
      <c r="N259" s="188">
        <v>98</v>
      </c>
      <c r="P259" s="179" t="s">
        <v>294</v>
      </c>
      <c r="Q259" s="179" t="s">
        <v>153</v>
      </c>
      <c r="R259" s="179" t="s">
        <v>447</v>
      </c>
      <c r="T259">
        <v>2.5000000000000001E-2</v>
      </c>
      <c r="U259">
        <v>93</v>
      </c>
      <c r="W259" t="s">
        <v>188</v>
      </c>
      <c r="X259">
        <v>5357</v>
      </c>
      <c r="Y259">
        <v>56200</v>
      </c>
      <c r="Z259">
        <v>9.5320284697508903E-2</v>
      </c>
      <c r="AA259">
        <v>98</v>
      </c>
      <c r="AC259" s="116" t="s">
        <v>544</v>
      </c>
      <c r="AD259" s="188">
        <v>388</v>
      </c>
      <c r="AE259" s="188">
        <v>98</v>
      </c>
      <c r="AJ259" s="179" t="s">
        <v>285</v>
      </c>
      <c r="AK259" s="179" t="s">
        <v>21</v>
      </c>
      <c r="AL259" s="179" t="s">
        <v>445</v>
      </c>
      <c r="AN259">
        <v>0.23300000000000001</v>
      </c>
      <c r="AO259">
        <v>97</v>
      </c>
      <c r="AQ259" s="116" t="s">
        <v>245</v>
      </c>
    </row>
    <row r="260" spans="2:43" x14ac:dyDescent="0.2">
      <c r="B260" t="s">
        <v>593</v>
      </c>
      <c r="C260" t="s">
        <v>256</v>
      </c>
      <c r="D260" t="s">
        <v>107</v>
      </c>
      <c r="E260" t="s">
        <v>446</v>
      </c>
      <c r="F260">
        <v>466.2</v>
      </c>
      <c r="G260">
        <v>99</v>
      </c>
      <c r="I260" s="188" t="s">
        <v>251</v>
      </c>
      <c r="J260" s="188" t="s">
        <v>18</v>
      </c>
      <c r="K260" s="188" t="s">
        <v>445</v>
      </c>
      <c r="L260" s="116"/>
      <c r="M260" s="98">
        <v>62.7</v>
      </c>
      <c r="N260" s="188">
        <v>99</v>
      </c>
      <c r="P260" s="179" t="s">
        <v>244</v>
      </c>
      <c r="Q260" s="179" t="s">
        <v>101</v>
      </c>
      <c r="R260" s="179" t="s">
        <v>447</v>
      </c>
      <c r="T260">
        <v>2.4E-2</v>
      </c>
      <c r="U260">
        <v>99</v>
      </c>
      <c r="W260" t="s">
        <v>209</v>
      </c>
      <c r="X260">
        <v>5381</v>
      </c>
      <c r="Y260">
        <v>57200</v>
      </c>
      <c r="Z260">
        <v>9.4073426573426572E-2</v>
      </c>
      <c r="AA260">
        <v>99</v>
      </c>
      <c r="AC260" s="116" t="s">
        <v>1031</v>
      </c>
      <c r="AD260" s="188">
        <v>388</v>
      </c>
      <c r="AE260" s="188">
        <v>98</v>
      </c>
      <c r="AJ260" s="179" t="s">
        <v>289</v>
      </c>
      <c r="AK260" s="179" t="s">
        <v>21</v>
      </c>
      <c r="AL260" s="179" t="s">
        <v>445</v>
      </c>
      <c r="AN260">
        <v>0.23300000000000001</v>
      </c>
      <c r="AO260">
        <v>97</v>
      </c>
      <c r="AQ260" s="116" t="s">
        <v>228</v>
      </c>
    </row>
    <row r="261" spans="2:43" x14ac:dyDescent="0.2">
      <c r="B261" t="s">
        <v>1002</v>
      </c>
      <c r="C261" t="s">
        <v>368</v>
      </c>
      <c r="D261" t="s">
        <v>10</v>
      </c>
      <c r="E261" t="s">
        <v>446</v>
      </c>
      <c r="F261">
        <v>467.2</v>
      </c>
      <c r="G261">
        <v>100</v>
      </c>
      <c r="I261" s="188" t="s">
        <v>310</v>
      </c>
      <c r="J261" s="188" t="s">
        <v>155</v>
      </c>
      <c r="K261" s="188" t="s">
        <v>446</v>
      </c>
      <c r="L261" s="116"/>
      <c r="M261" s="98">
        <v>62.7</v>
      </c>
      <c r="N261" s="188">
        <v>100</v>
      </c>
      <c r="P261" s="179" t="s">
        <v>204</v>
      </c>
      <c r="Q261" s="179" t="s">
        <v>86</v>
      </c>
      <c r="R261" s="179" t="s">
        <v>375</v>
      </c>
      <c r="T261">
        <v>2.4E-2</v>
      </c>
      <c r="U261">
        <v>99</v>
      </c>
      <c r="W261" t="s">
        <v>204</v>
      </c>
      <c r="X261">
        <v>15712</v>
      </c>
      <c r="Y261">
        <v>167100</v>
      </c>
      <c r="Z261">
        <v>9.4027528426092161E-2</v>
      </c>
      <c r="AA261">
        <v>100</v>
      </c>
      <c r="AC261" s="116" t="s">
        <v>772</v>
      </c>
      <c r="AD261" s="188">
        <v>389</v>
      </c>
      <c r="AE261" s="188">
        <v>100</v>
      </c>
      <c r="AJ261" s="179" t="s">
        <v>310</v>
      </c>
      <c r="AK261" s="179" t="s">
        <v>155</v>
      </c>
      <c r="AL261" s="179" t="s">
        <v>446</v>
      </c>
      <c r="AN261">
        <v>0.23199999999999998</v>
      </c>
      <c r="AO261">
        <v>100</v>
      </c>
      <c r="AQ261" s="116" t="s">
        <v>207</v>
      </c>
    </row>
    <row r="262" spans="2:43" x14ac:dyDescent="0.2">
      <c r="B262" t="s">
        <v>757</v>
      </c>
      <c r="C262" t="s">
        <v>189</v>
      </c>
      <c r="D262" t="s">
        <v>15</v>
      </c>
      <c r="E262" t="s">
        <v>445</v>
      </c>
      <c r="F262">
        <v>468.9</v>
      </c>
      <c r="G262">
        <v>101</v>
      </c>
      <c r="I262" s="188" t="s">
        <v>179</v>
      </c>
      <c r="J262" s="188" t="s">
        <v>64</v>
      </c>
      <c r="K262" s="188" t="s">
        <v>375</v>
      </c>
      <c r="L262" s="116"/>
      <c r="M262" s="98">
        <v>62.8</v>
      </c>
      <c r="N262" s="188">
        <v>101</v>
      </c>
      <c r="P262" s="179" t="s">
        <v>206</v>
      </c>
      <c r="Q262" s="179" t="s">
        <v>86</v>
      </c>
      <c r="R262" s="179" t="s">
        <v>447</v>
      </c>
      <c r="T262">
        <v>2.4E-2</v>
      </c>
      <c r="U262">
        <v>99</v>
      </c>
      <c r="W262" t="s">
        <v>175</v>
      </c>
      <c r="X262">
        <v>9814</v>
      </c>
      <c r="Y262">
        <v>104400</v>
      </c>
      <c r="Z262">
        <v>9.4003831417624514E-2</v>
      </c>
      <c r="AA262">
        <v>101</v>
      </c>
      <c r="AC262" s="116" t="s">
        <v>952</v>
      </c>
      <c r="AD262" s="188">
        <v>389</v>
      </c>
      <c r="AE262" s="188">
        <v>100</v>
      </c>
      <c r="AJ262" s="179" t="s">
        <v>331</v>
      </c>
      <c r="AK262" s="179" t="s">
        <v>157</v>
      </c>
      <c r="AL262" s="179" t="s">
        <v>447</v>
      </c>
      <c r="AN262">
        <v>0.23100000000000001</v>
      </c>
      <c r="AO262">
        <v>101</v>
      </c>
      <c r="AQ262" s="116" t="s">
        <v>366</v>
      </c>
    </row>
    <row r="263" spans="2:43" x14ac:dyDescent="0.2">
      <c r="B263" t="s">
        <v>779</v>
      </c>
      <c r="C263" t="s">
        <v>200</v>
      </c>
      <c r="D263" t="s">
        <v>85</v>
      </c>
      <c r="E263" t="s">
        <v>446</v>
      </c>
      <c r="F263">
        <v>469.4</v>
      </c>
      <c r="G263">
        <v>102</v>
      </c>
      <c r="I263" s="188" t="s">
        <v>219</v>
      </c>
      <c r="J263" s="188" t="s">
        <v>87</v>
      </c>
      <c r="K263" s="188" t="s">
        <v>446</v>
      </c>
      <c r="L263" s="116"/>
      <c r="M263" s="98">
        <v>62.9</v>
      </c>
      <c r="N263" s="188">
        <v>102</v>
      </c>
      <c r="P263" s="179" t="s">
        <v>297</v>
      </c>
      <c r="Q263" s="179" t="s">
        <v>154</v>
      </c>
      <c r="R263" s="179" t="s">
        <v>446</v>
      </c>
      <c r="T263">
        <v>2.4E-2</v>
      </c>
      <c r="U263">
        <v>99</v>
      </c>
      <c r="W263" t="s">
        <v>200</v>
      </c>
      <c r="X263">
        <v>8711</v>
      </c>
      <c r="Y263">
        <v>93200</v>
      </c>
      <c r="Z263">
        <v>9.3465665236051501E-2</v>
      </c>
      <c r="AA263">
        <v>102</v>
      </c>
      <c r="AC263" s="116" t="s">
        <v>604</v>
      </c>
      <c r="AD263" s="188">
        <v>393</v>
      </c>
      <c r="AE263" s="188">
        <v>102</v>
      </c>
      <c r="AJ263" s="179" t="s">
        <v>286</v>
      </c>
      <c r="AK263" s="179" t="s">
        <v>21</v>
      </c>
      <c r="AL263" s="179" t="s">
        <v>375</v>
      </c>
      <c r="AN263">
        <v>0.23</v>
      </c>
      <c r="AO263">
        <v>102</v>
      </c>
      <c r="AQ263" s="116" t="s">
        <v>348</v>
      </c>
    </row>
    <row r="264" spans="2:43" x14ac:dyDescent="0.2">
      <c r="B264" t="s">
        <v>895</v>
      </c>
      <c r="C264" t="s">
        <v>221</v>
      </c>
      <c r="D264" t="s">
        <v>87</v>
      </c>
      <c r="E264" t="s">
        <v>375</v>
      </c>
      <c r="F264">
        <v>469.5</v>
      </c>
      <c r="G264">
        <v>103</v>
      </c>
      <c r="I264" s="188" t="s">
        <v>190</v>
      </c>
      <c r="J264" s="188" t="s">
        <v>15</v>
      </c>
      <c r="K264" s="188" t="s">
        <v>447</v>
      </c>
      <c r="L264" s="116"/>
      <c r="M264" s="98">
        <v>62.9</v>
      </c>
      <c r="N264" s="188">
        <v>103</v>
      </c>
      <c r="P264" s="179" t="s">
        <v>316</v>
      </c>
      <c r="Q264" s="179" t="s">
        <v>156</v>
      </c>
      <c r="R264" s="179" t="s">
        <v>447</v>
      </c>
      <c r="T264">
        <v>2.4E-2</v>
      </c>
      <c r="U264">
        <v>99</v>
      </c>
      <c r="W264" t="s">
        <v>326</v>
      </c>
      <c r="X264">
        <v>10911</v>
      </c>
      <c r="Y264">
        <v>116900</v>
      </c>
      <c r="Z264">
        <v>9.3336184773310515E-2</v>
      </c>
      <c r="AA264">
        <v>103</v>
      </c>
      <c r="AC264" s="116" t="s">
        <v>765</v>
      </c>
      <c r="AD264" s="188">
        <v>395</v>
      </c>
      <c r="AE264" s="188">
        <v>103</v>
      </c>
      <c r="AJ264" s="179" t="s">
        <v>274</v>
      </c>
      <c r="AK264" s="179" t="s">
        <v>108</v>
      </c>
      <c r="AL264" s="179" t="s">
        <v>376</v>
      </c>
      <c r="AN264">
        <v>0.23</v>
      </c>
      <c r="AO264">
        <v>102</v>
      </c>
      <c r="AQ264" s="116" t="s">
        <v>287</v>
      </c>
    </row>
    <row r="265" spans="2:43" x14ac:dyDescent="0.2">
      <c r="B265" t="s">
        <v>784</v>
      </c>
      <c r="C265" t="s">
        <v>206</v>
      </c>
      <c r="D265" t="s">
        <v>86</v>
      </c>
      <c r="E265" t="s">
        <v>447</v>
      </c>
      <c r="F265">
        <v>469.7</v>
      </c>
      <c r="G265">
        <v>104</v>
      </c>
      <c r="I265" s="188" t="s">
        <v>186</v>
      </c>
      <c r="J265" s="188" t="s">
        <v>64</v>
      </c>
      <c r="K265" s="188" t="s">
        <v>446</v>
      </c>
      <c r="L265" s="116"/>
      <c r="M265" s="98">
        <v>62.9</v>
      </c>
      <c r="N265" s="188">
        <v>104</v>
      </c>
      <c r="P265" s="179" t="s">
        <v>245</v>
      </c>
      <c r="Q265" s="179" t="s">
        <v>101</v>
      </c>
      <c r="R265" s="179" t="s">
        <v>446</v>
      </c>
      <c r="T265">
        <v>2.4E-2</v>
      </c>
      <c r="U265">
        <v>99</v>
      </c>
      <c r="W265" t="s">
        <v>248</v>
      </c>
      <c r="X265">
        <v>10931</v>
      </c>
      <c r="Y265">
        <v>117300</v>
      </c>
      <c r="Z265">
        <v>9.3188405797101442E-2</v>
      </c>
      <c r="AA265">
        <v>104</v>
      </c>
      <c r="AC265" s="116" t="s">
        <v>815</v>
      </c>
      <c r="AD265" s="188">
        <v>398</v>
      </c>
      <c r="AE265" s="188">
        <v>104</v>
      </c>
      <c r="AJ265" s="179" t="s">
        <v>249</v>
      </c>
      <c r="AK265" s="179" t="s">
        <v>101</v>
      </c>
      <c r="AL265" s="179" t="s">
        <v>447</v>
      </c>
      <c r="AN265">
        <v>0.23</v>
      </c>
      <c r="AO265">
        <v>102</v>
      </c>
      <c r="AQ265" s="116" t="s">
        <v>344</v>
      </c>
    </row>
    <row r="266" spans="2:43" x14ac:dyDescent="0.2">
      <c r="B266" t="s">
        <v>747</v>
      </c>
      <c r="C266" t="s">
        <v>279</v>
      </c>
      <c r="D266" t="s">
        <v>20</v>
      </c>
      <c r="E266" t="s">
        <v>447</v>
      </c>
      <c r="F266">
        <v>470</v>
      </c>
      <c r="G266">
        <v>105</v>
      </c>
      <c r="I266" s="188" t="s">
        <v>257</v>
      </c>
      <c r="J266" s="188" t="s">
        <v>107</v>
      </c>
      <c r="K266" s="188" t="s">
        <v>447</v>
      </c>
      <c r="L266" s="116"/>
      <c r="M266" s="98">
        <v>63</v>
      </c>
      <c r="N266" s="188">
        <v>105</v>
      </c>
      <c r="P266" s="179" t="s">
        <v>349</v>
      </c>
      <c r="Q266" s="179" t="s">
        <v>7</v>
      </c>
      <c r="R266" s="179" t="s">
        <v>446</v>
      </c>
      <c r="T266">
        <v>2.4E-2</v>
      </c>
      <c r="U266">
        <v>99</v>
      </c>
      <c r="W266" t="s">
        <v>254</v>
      </c>
      <c r="X266">
        <v>12978</v>
      </c>
      <c r="Y266">
        <v>139300</v>
      </c>
      <c r="Z266">
        <v>9.3165829145728643E-2</v>
      </c>
      <c r="AA266">
        <v>105</v>
      </c>
      <c r="AC266" s="116" t="s">
        <v>862</v>
      </c>
      <c r="AD266" s="188">
        <v>398</v>
      </c>
      <c r="AE266" s="188">
        <v>104</v>
      </c>
      <c r="AJ266" s="179" t="s">
        <v>300</v>
      </c>
      <c r="AK266" s="179" t="s">
        <v>155</v>
      </c>
      <c r="AL266" s="179" t="s">
        <v>447</v>
      </c>
      <c r="AN266">
        <v>0.22899999999999998</v>
      </c>
      <c r="AO266">
        <v>105</v>
      </c>
      <c r="AQ266" s="116" t="s">
        <v>331</v>
      </c>
    </row>
    <row r="267" spans="2:43" x14ac:dyDescent="0.2">
      <c r="B267" t="s">
        <v>555</v>
      </c>
      <c r="C267" t="s">
        <v>311</v>
      </c>
      <c r="D267" t="s">
        <v>156</v>
      </c>
      <c r="E267" t="s">
        <v>447</v>
      </c>
      <c r="F267">
        <v>470.3</v>
      </c>
      <c r="G267">
        <v>106</v>
      </c>
      <c r="I267" s="188" t="s">
        <v>207</v>
      </c>
      <c r="J267" s="188" t="s">
        <v>86</v>
      </c>
      <c r="K267" s="188" t="s">
        <v>445</v>
      </c>
      <c r="L267" s="116"/>
      <c r="M267" s="98">
        <v>63</v>
      </c>
      <c r="N267" s="188">
        <v>106</v>
      </c>
      <c r="P267" s="179" t="s">
        <v>271</v>
      </c>
      <c r="Q267" s="179" t="s">
        <v>108</v>
      </c>
      <c r="R267" s="179" t="s">
        <v>447</v>
      </c>
      <c r="T267">
        <v>2.4E-2</v>
      </c>
      <c r="U267">
        <v>99</v>
      </c>
      <c r="W267" t="s">
        <v>294</v>
      </c>
      <c r="X267">
        <v>15031</v>
      </c>
      <c r="Y267">
        <v>161500</v>
      </c>
      <c r="Z267">
        <v>9.3071207430340558E-2</v>
      </c>
      <c r="AA267">
        <v>106</v>
      </c>
      <c r="AC267" s="116" t="s">
        <v>557</v>
      </c>
      <c r="AD267" s="188">
        <v>406</v>
      </c>
      <c r="AE267" s="188">
        <v>106</v>
      </c>
      <c r="AJ267" s="179" t="s">
        <v>200</v>
      </c>
      <c r="AK267" s="179" t="s">
        <v>85</v>
      </c>
      <c r="AL267" s="179" t="s">
        <v>446</v>
      </c>
      <c r="AN267">
        <v>0.22699999999999998</v>
      </c>
      <c r="AO267">
        <v>106</v>
      </c>
      <c r="AQ267" s="116" t="s">
        <v>307</v>
      </c>
    </row>
    <row r="268" spans="2:43" x14ac:dyDescent="0.2">
      <c r="B268" t="s">
        <v>900</v>
      </c>
      <c r="C268" t="s">
        <v>282</v>
      </c>
      <c r="D268" t="s">
        <v>20</v>
      </c>
      <c r="E268" t="s">
        <v>375</v>
      </c>
      <c r="F268">
        <v>471.4</v>
      </c>
      <c r="G268">
        <v>107</v>
      </c>
      <c r="I268" s="188" t="s">
        <v>176</v>
      </c>
      <c r="J268" s="188" t="s">
        <v>64</v>
      </c>
      <c r="K268" s="188" t="s">
        <v>375</v>
      </c>
      <c r="L268" s="116"/>
      <c r="M268" s="98">
        <v>63.1</v>
      </c>
      <c r="N268" s="188">
        <v>107</v>
      </c>
      <c r="P268" s="179" t="s">
        <v>209</v>
      </c>
      <c r="Q268" s="179" t="s">
        <v>86</v>
      </c>
      <c r="R268" s="179" t="s">
        <v>374</v>
      </c>
      <c r="T268">
        <v>2.4E-2</v>
      </c>
      <c r="U268">
        <v>99</v>
      </c>
      <c r="W268" t="s">
        <v>308</v>
      </c>
      <c r="X268">
        <v>8336</v>
      </c>
      <c r="Y268">
        <v>89600</v>
      </c>
      <c r="Z268">
        <v>9.3035714285714291E-2</v>
      </c>
      <c r="AA268">
        <v>107</v>
      </c>
      <c r="AC268" s="116" t="s">
        <v>704</v>
      </c>
      <c r="AD268" s="188">
        <v>407</v>
      </c>
      <c r="AE268" s="188">
        <v>107</v>
      </c>
      <c r="AJ268" s="179" t="s">
        <v>225</v>
      </c>
      <c r="AK268" s="179" t="s">
        <v>88</v>
      </c>
      <c r="AL268" s="179" t="s">
        <v>446</v>
      </c>
      <c r="AN268">
        <v>0.22600000000000001</v>
      </c>
      <c r="AO268">
        <v>107</v>
      </c>
      <c r="AQ268" s="116" t="s">
        <v>229</v>
      </c>
    </row>
    <row r="269" spans="2:43" x14ac:dyDescent="0.2">
      <c r="B269" t="s">
        <v>954</v>
      </c>
      <c r="C269" t="s">
        <v>230</v>
      </c>
      <c r="D269" t="s">
        <v>88</v>
      </c>
      <c r="E269" t="s">
        <v>446</v>
      </c>
      <c r="F269">
        <v>471.9</v>
      </c>
      <c r="G269">
        <v>108</v>
      </c>
      <c r="I269" s="188" t="s">
        <v>232</v>
      </c>
      <c r="J269" s="188" t="s">
        <v>92</v>
      </c>
      <c r="K269" s="188" t="s">
        <v>447</v>
      </c>
      <c r="L269" s="116"/>
      <c r="M269" s="98">
        <v>63.1</v>
      </c>
      <c r="N269" s="188">
        <v>108</v>
      </c>
      <c r="P269" s="179" t="s">
        <v>288</v>
      </c>
      <c r="Q269" s="179" t="s">
        <v>21</v>
      </c>
      <c r="R269" s="179" t="s">
        <v>446</v>
      </c>
      <c r="T269">
        <v>2.4E-2</v>
      </c>
      <c r="U269">
        <v>99</v>
      </c>
      <c r="W269" t="s">
        <v>300</v>
      </c>
      <c r="X269">
        <v>15037</v>
      </c>
      <c r="Y269">
        <v>161700</v>
      </c>
      <c r="Z269">
        <v>9.299319727891156E-2</v>
      </c>
      <c r="AA269">
        <v>108</v>
      </c>
      <c r="AC269" s="116" t="s">
        <v>1072</v>
      </c>
      <c r="AD269" s="188">
        <v>414</v>
      </c>
      <c r="AE269" s="188">
        <v>108</v>
      </c>
      <c r="AJ269" s="179" t="s">
        <v>190</v>
      </c>
      <c r="AK269" s="179" t="s">
        <v>15</v>
      </c>
      <c r="AL269" s="179" t="s">
        <v>447</v>
      </c>
      <c r="AN269">
        <v>0.22600000000000001</v>
      </c>
      <c r="AO269">
        <v>107</v>
      </c>
      <c r="AQ269" s="116" t="s">
        <v>234</v>
      </c>
    </row>
    <row r="270" spans="2:43" x14ac:dyDescent="0.2">
      <c r="B270" t="s">
        <v>803</v>
      </c>
      <c r="C270" t="s">
        <v>280</v>
      </c>
      <c r="D270" t="s">
        <v>20</v>
      </c>
      <c r="E270" t="s">
        <v>446</v>
      </c>
      <c r="F270">
        <v>473.1</v>
      </c>
      <c r="G270">
        <v>109</v>
      </c>
      <c r="I270" s="188" t="s">
        <v>296</v>
      </c>
      <c r="J270" s="188" t="s">
        <v>154</v>
      </c>
      <c r="K270" s="188" t="s">
        <v>375</v>
      </c>
      <c r="L270" s="116"/>
      <c r="M270" s="98">
        <v>63.1</v>
      </c>
      <c r="N270" s="188">
        <v>109</v>
      </c>
      <c r="P270" s="179" t="s">
        <v>236</v>
      </c>
      <c r="Q270" s="179" t="s">
        <v>92</v>
      </c>
      <c r="R270" s="179" t="s">
        <v>447</v>
      </c>
      <c r="T270">
        <v>2.4E-2</v>
      </c>
      <c r="U270">
        <v>99</v>
      </c>
      <c r="W270" t="s">
        <v>233</v>
      </c>
      <c r="X270">
        <v>9101</v>
      </c>
      <c r="Y270">
        <v>97900</v>
      </c>
      <c r="Z270">
        <v>9.2962206332992847E-2</v>
      </c>
      <c r="AA270">
        <v>109</v>
      </c>
      <c r="AC270" s="116" t="s">
        <v>725</v>
      </c>
      <c r="AD270" s="188">
        <v>415</v>
      </c>
      <c r="AE270" s="188">
        <v>109</v>
      </c>
      <c r="AJ270" s="179" t="s">
        <v>229</v>
      </c>
      <c r="AK270" s="179" t="s">
        <v>88</v>
      </c>
      <c r="AL270" s="179" t="s">
        <v>446</v>
      </c>
      <c r="AN270">
        <v>0.22600000000000001</v>
      </c>
      <c r="AO270">
        <v>107</v>
      </c>
      <c r="AQ270" s="116" t="s">
        <v>349</v>
      </c>
    </row>
    <row r="271" spans="2:43" x14ac:dyDescent="0.2">
      <c r="B271" t="s">
        <v>649</v>
      </c>
      <c r="C271" t="s">
        <v>260</v>
      </c>
      <c r="D271" t="s">
        <v>107</v>
      </c>
      <c r="E271" t="s">
        <v>447</v>
      </c>
      <c r="F271">
        <v>473.8</v>
      </c>
      <c r="G271">
        <v>110</v>
      </c>
      <c r="I271" s="188" t="s">
        <v>274</v>
      </c>
      <c r="J271" s="188" t="s">
        <v>108</v>
      </c>
      <c r="K271" s="188" t="s">
        <v>376</v>
      </c>
      <c r="L271" s="116"/>
      <c r="M271" s="98">
        <v>63.1</v>
      </c>
      <c r="N271" s="188">
        <v>110</v>
      </c>
      <c r="P271" s="179" t="s">
        <v>312</v>
      </c>
      <c r="Q271" s="179" t="s">
        <v>156</v>
      </c>
      <c r="R271" s="179" t="s">
        <v>375</v>
      </c>
      <c r="T271">
        <v>2.3E-2</v>
      </c>
      <c r="U271">
        <v>110</v>
      </c>
      <c r="W271" t="s">
        <v>229</v>
      </c>
      <c r="X271">
        <v>10500</v>
      </c>
      <c r="Y271">
        <v>113300</v>
      </c>
      <c r="Z271">
        <v>9.2674315975286845E-2</v>
      </c>
      <c r="AA271">
        <v>110</v>
      </c>
      <c r="AC271" s="116" t="s">
        <v>736</v>
      </c>
      <c r="AD271" s="188">
        <v>416</v>
      </c>
      <c r="AE271" s="188">
        <v>110</v>
      </c>
      <c r="AJ271" s="179" t="s">
        <v>188</v>
      </c>
      <c r="AK271" s="179" t="s">
        <v>15</v>
      </c>
      <c r="AL271" s="179" t="s">
        <v>445</v>
      </c>
      <c r="AN271">
        <v>0.22399999999999998</v>
      </c>
      <c r="AO271">
        <v>110</v>
      </c>
      <c r="AQ271" s="116" t="s">
        <v>356</v>
      </c>
    </row>
    <row r="272" spans="2:43" x14ac:dyDescent="0.2">
      <c r="B272" t="s">
        <v>1127</v>
      </c>
      <c r="C272" t="s">
        <v>345</v>
      </c>
      <c r="D272" t="s">
        <v>158</v>
      </c>
      <c r="E272" t="s">
        <v>374</v>
      </c>
      <c r="F272">
        <v>473.8</v>
      </c>
      <c r="G272">
        <v>110</v>
      </c>
      <c r="I272" s="188" t="s">
        <v>171</v>
      </c>
      <c r="J272" s="188" t="s">
        <v>3</v>
      </c>
      <c r="K272" s="188" t="s">
        <v>375</v>
      </c>
      <c r="L272" s="116"/>
      <c r="M272" s="98">
        <v>63.2</v>
      </c>
      <c r="N272" s="188">
        <v>111</v>
      </c>
      <c r="P272" s="179" t="s">
        <v>263</v>
      </c>
      <c r="Q272" s="179" t="s">
        <v>107</v>
      </c>
      <c r="R272" s="179" t="s">
        <v>445</v>
      </c>
      <c r="T272">
        <v>2.3E-2</v>
      </c>
      <c r="U272">
        <v>110</v>
      </c>
      <c r="W272" t="s">
        <v>354</v>
      </c>
      <c r="X272">
        <v>4241</v>
      </c>
      <c r="Y272">
        <v>45800</v>
      </c>
      <c r="Z272">
        <v>9.2598253275109177E-2</v>
      </c>
      <c r="AA272">
        <v>111</v>
      </c>
      <c r="AC272" s="116" t="s">
        <v>565</v>
      </c>
      <c r="AD272" s="188">
        <v>417</v>
      </c>
      <c r="AE272" s="188">
        <v>111</v>
      </c>
      <c r="AJ272" s="179" t="s">
        <v>210</v>
      </c>
      <c r="AK272" s="179" t="s">
        <v>16</v>
      </c>
      <c r="AL272" s="179" t="s">
        <v>447</v>
      </c>
      <c r="AN272">
        <v>0.223</v>
      </c>
      <c r="AO272">
        <v>111</v>
      </c>
      <c r="AQ272" s="116" t="s">
        <v>201</v>
      </c>
    </row>
    <row r="273" spans="2:43" x14ac:dyDescent="0.2">
      <c r="B273" t="s">
        <v>544</v>
      </c>
      <c r="C273" t="s">
        <v>339</v>
      </c>
      <c r="D273" t="s">
        <v>158</v>
      </c>
      <c r="E273" t="s">
        <v>374</v>
      </c>
      <c r="F273">
        <v>473.9</v>
      </c>
      <c r="G273">
        <v>112</v>
      </c>
      <c r="I273" s="188" t="s">
        <v>328</v>
      </c>
      <c r="J273" s="188" t="s">
        <v>157</v>
      </c>
      <c r="K273" s="188" t="s">
        <v>376</v>
      </c>
      <c r="L273" s="116"/>
      <c r="M273" s="98">
        <v>63.2</v>
      </c>
      <c r="N273" s="188">
        <v>112</v>
      </c>
      <c r="P273" s="179" t="s">
        <v>366</v>
      </c>
      <c r="Q273" s="179" t="s">
        <v>10</v>
      </c>
      <c r="R273" s="179" t="s">
        <v>445</v>
      </c>
      <c r="T273">
        <v>2.3E-2</v>
      </c>
      <c r="U273">
        <v>110</v>
      </c>
      <c r="W273" t="s">
        <v>307</v>
      </c>
      <c r="X273">
        <v>16054</v>
      </c>
      <c r="Y273">
        <v>175400</v>
      </c>
      <c r="Z273">
        <v>9.1527936145952116E-2</v>
      </c>
      <c r="AA273">
        <v>112</v>
      </c>
      <c r="AC273" s="116" t="s">
        <v>622</v>
      </c>
      <c r="AD273" s="188">
        <v>418</v>
      </c>
      <c r="AE273" s="188">
        <v>112</v>
      </c>
      <c r="AJ273" s="179" t="s">
        <v>221</v>
      </c>
      <c r="AK273" s="179" t="s">
        <v>87</v>
      </c>
      <c r="AL273" s="179" t="s">
        <v>375</v>
      </c>
      <c r="AN273">
        <v>0.223</v>
      </c>
      <c r="AO273">
        <v>111</v>
      </c>
      <c r="AQ273" s="116" t="s">
        <v>271</v>
      </c>
    </row>
    <row r="274" spans="2:43" x14ac:dyDescent="0.2">
      <c r="B274" t="s">
        <v>792</v>
      </c>
      <c r="C274" t="s">
        <v>286</v>
      </c>
      <c r="D274" t="s">
        <v>21</v>
      </c>
      <c r="E274" t="s">
        <v>375</v>
      </c>
      <c r="F274">
        <v>475</v>
      </c>
      <c r="G274">
        <v>113</v>
      </c>
      <c r="I274" s="188" t="s">
        <v>203</v>
      </c>
      <c r="J274" s="188" t="s">
        <v>86</v>
      </c>
      <c r="K274" s="188" t="s">
        <v>374</v>
      </c>
      <c r="L274" s="116"/>
      <c r="M274" s="98">
        <v>63.3</v>
      </c>
      <c r="N274" s="188">
        <v>113</v>
      </c>
      <c r="P274" s="179" t="s">
        <v>369</v>
      </c>
      <c r="Q274" s="179" t="s">
        <v>10</v>
      </c>
      <c r="R274" s="179" t="s">
        <v>447</v>
      </c>
      <c r="T274">
        <v>2.3E-2</v>
      </c>
      <c r="U274">
        <v>110</v>
      </c>
      <c r="W274" t="s">
        <v>292</v>
      </c>
      <c r="X274">
        <v>8290</v>
      </c>
      <c r="Y274">
        <v>90900</v>
      </c>
      <c r="Z274">
        <v>9.11991199119912E-2</v>
      </c>
      <c r="AA274">
        <v>113</v>
      </c>
      <c r="AC274" s="116" t="s">
        <v>846</v>
      </c>
      <c r="AD274" s="188">
        <v>418</v>
      </c>
      <c r="AE274" s="188">
        <v>112</v>
      </c>
      <c r="AJ274" s="179" t="s">
        <v>340</v>
      </c>
      <c r="AK274" s="179" t="s">
        <v>158</v>
      </c>
      <c r="AL274" s="179" t="s">
        <v>374</v>
      </c>
      <c r="AN274">
        <v>0.222</v>
      </c>
      <c r="AO274">
        <v>113</v>
      </c>
      <c r="AQ274" s="116" t="s">
        <v>213</v>
      </c>
    </row>
    <row r="275" spans="2:43" x14ac:dyDescent="0.2">
      <c r="B275" t="s">
        <v>862</v>
      </c>
      <c r="C275" t="s">
        <v>307</v>
      </c>
      <c r="D275" t="s">
        <v>155</v>
      </c>
      <c r="E275" t="s">
        <v>447</v>
      </c>
      <c r="F275">
        <v>475.2</v>
      </c>
      <c r="G275">
        <v>114</v>
      </c>
      <c r="I275" s="188" t="s">
        <v>271</v>
      </c>
      <c r="J275" s="188" t="s">
        <v>108</v>
      </c>
      <c r="K275" s="188" t="s">
        <v>447</v>
      </c>
      <c r="L275" s="116"/>
      <c r="M275" s="98">
        <v>63.3</v>
      </c>
      <c r="N275" s="188">
        <v>114</v>
      </c>
      <c r="P275" s="179" t="s">
        <v>243</v>
      </c>
      <c r="Q275" s="179" t="s">
        <v>93</v>
      </c>
      <c r="R275" s="179" t="s">
        <v>447</v>
      </c>
      <c r="T275">
        <v>2.3E-2</v>
      </c>
      <c r="U275">
        <v>110</v>
      </c>
      <c r="W275" t="s">
        <v>361</v>
      </c>
      <c r="X275">
        <v>7582</v>
      </c>
      <c r="Y275">
        <v>83500</v>
      </c>
      <c r="Z275">
        <v>9.0802395209580833E-2</v>
      </c>
      <c r="AA275">
        <v>114</v>
      </c>
      <c r="AC275" s="116" t="s">
        <v>877</v>
      </c>
      <c r="AD275" s="188">
        <v>418</v>
      </c>
      <c r="AE275" s="188">
        <v>112</v>
      </c>
      <c r="AJ275" s="179" t="s">
        <v>350</v>
      </c>
      <c r="AK275" s="179" t="s">
        <v>7</v>
      </c>
      <c r="AL275" s="179" t="s">
        <v>445</v>
      </c>
      <c r="AN275">
        <v>0.222</v>
      </c>
      <c r="AO275">
        <v>113</v>
      </c>
      <c r="AQ275" s="116" t="s">
        <v>281</v>
      </c>
    </row>
    <row r="276" spans="2:43" x14ac:dyDescent="0.2">
      <c r="B276" t="s">
        <v>935</v>
      </c>
      <c r="C276" t="s">
        <v>246</v>
      </c>
      <c r="D276" t="s">
        <v>101</v>
      </c>
      <c r="E276" t="s">
        <v>375</v>
      </c>
      <c r="F276">
        <v>477.8</v>
      </c>
      <c r="G276">
        <v>115</v>
      </c>
      <c r="I276" s="188" t="s">
        <v>294</v>
      </c>
      <c r="J276" s="188" t="s">
        <v>153</v>
      </c>
      <c r="K276" s="188" t="s">
        <v>447</v>
      </c>
      <c r="L276" s="116"/>
      <c r="M276" s="98">
        <v>63.3</v>
      </c>
      <c r="N276" s="188">
        <v>115</v>
      </c>
      <c r="P276" s="179" t="s">
        <v>276</v>
      </c>
      <c r="Q276" s="179" t="s">
        <v>108</v>
      </c>
      <c r="R276" s="179" t="s">
        <v>375</v>
      </c>
      <c r="T276">
        <v>2.3E-2</v>
      </c>
      <c r="U276">
        <v>110</v>
      </c>
      <c r="W276" t="s">
        <v>234</v>
      </c>
      <c r="X276">
        <v>11292</v>
      </c>
      <c r="Y276">
        <v>124700</v>
      </c>
      <c r="Z276">
        <v>9.055332798716921E-2</v>
      </c>
      <c r="AA276">
        <v>115</v>
      </c>
      <c r="AC276" s="116" t="s">
        <v>643</v>
      </c>
      <c r="AD276" s="188">
        <v>425</v>
      </c>
      <c r="AE276" s="188">
        <v>115</v>
      </c>
      <c r="AJ276" s="179" t="s">
        <v>315</v>
      </c>
      <c r="AK276" s="179" t="s">
        <v>156</v>
      </c>
      <c r="AL276" s="179" t="s">
        <v>376</v>
      </c>
      <c r="AN276">
        <v>0.22</v>
      </c>
      <c r="AO276">
        <v>115</v>
      </c>
      <c r="AQ276" s="116" t="s">
        <v>239</v>
      </c>
    </row>
    <row r="277" spans="2:43" x14ac:dyDescent="0.2">
      <c r="B277" t="s">
        <v>546</v>
      </c>
      <c r="C277" t="s">
        <v>195</v>
      </c>
      <c r="D277" t="s">
        <v>85</v>
      </c>
      <c r="E277" t="s">
        <v>447</v>
      </c>
      <c r="F277">
        <v>479.1</v>
      </c>
      <c r="G277">
        <v>116</v>
      </c>
      <c r="I277" s="188" t="s">
        <v>225</v>
      </c>
      <c r="J277" s="188" t="s">
        <v>88</v>
      </c>
      <c r="K277" s="188" t="s">
        <v>446</v>
      </c>
      <c r="L277" s="116"/>
      <c r="M277" s="98">
        <v>63.4</v>
      </c>
      <c r="N277" s="188">
        <v>116</v>
      </c>
      <c r="P277" s="179" t="s">
        <v>353</v>
      </c>
      <c r="Q277" s="179" t="s">
        <v>7</v>
      </c>
      <c r="R277" s="179" t="s">
        <v>445</v>
      </c>
      <c r="T277">
        <v>2.3E-2</v>
      </c>
      <c r="U277">
        <v>110</v>
      </c>
      <c r="W277" t="s">
        <v>342</v>
      </c>
      <c r="X277">
        <v>9153</v>
      </c>
      <c r="Y277">
        <v>101300</v>
      </c>
      <c r="Z277">
        <v>9.0355380059230009E-2</v>
      </c>
      <c r="AA277">
        <v>116</v>
      </c>
      <c r="AC277" s="116" t="s">
        <v>1021</v>
      </c>
      <c r="AD277" s="188">
        <v>425</v>
      </c>
      <c r="AE277" s="188">
        <v>115</v>
      </c>
      <c r="AJ277" s="179" t="s">
        <v>202</v>
      </c>
      <c r="AK277" s="179" t="s">
        <v>85</v>
      </c>
      <c r="AL277" s="179" t="s">
        <v>447</v>
      </c>
      <c r="AN277">
        <v>0.22</v>
      </c>
      <c r="AO277">
        <v>115</v>
      </c>
      <c r="AQ277" s="116" t="s">
        <v>208</v>
      </c>
    </row>
    <row r="278" spans="2:43" x14ac:dyDescent="0.2">
      <c r="B278" t="s">
        <v>709</v>
      </c>
      <c r="C278" t="s">
        <v>232</v>
      </c>
      <c r="D278" t="s">
        <v>92</v>
      </c>
      <c r="E278" t="s">
        <v>447</v>
      </c>
      <c r="F278">
        <v>479.1</v>
      </c>
      <c r="G278">
        <v>116</v>
      </c>
      <c r="I278" s="188" t="s">
        <v>208</v>
      </c>
      <c r="J278" s="188" t="s">
        <v>86</v>
      </c>
      <c r="K278" s="188" t="s">
        <v>446</v>
      </c>
      <c r="L278" s="116"/>
      <c r="M278" s="98">
        <v>63.4</v>
      </c>
      <c r="N278" s="188">
        <v>117</v>
      </c>
      <c r="P278" s="179" t="s">
        <v>187</v>
      </c>
      <c r="Q278" s="179" t="s">
        <v>64</v>
      </c>
      <c r="R278" s="179" t="s">
        <v>447</v>
      </c>
      <c r="T278">
        <v>2.3E-2</v>
      </c>
      <c r="U278">
        <v>110</v>
      </c>
      <c r="W278" t="s">
        <v>304</v>
      </c>
      <c r="X278">
        <v>7163</v>
      </c>
      <c r="Y278">
        <v>80000</v>
      </c>
      <c r="Z278">
        <v>8.9537500000000006E-2</v>
      </c>
      <c r="AA278">
        <v>117</v>
      </c>
      <c r="AC278" s="116" t="s">
        <v>1091</v>
      </c>
      <c r="AD278" s="188">
        <v>425</v>
      </c>
      <c r="AE278" s="188">
        <v>115</v>
      </c>
      <c r="AJ278" s="179" t="s">
        <v>306</v>
      </c>
      <c r="AK278" s="179" t="s">
        <v>155</v>
      </c>
      <c r="AL278" s="179" t="s">
        <v>374</v>
      </c>
      <c r="AN278">
        <v>0.21899999999999997</v>
      </c>
      <c r="AO278">
        <v>117</v>
      </c>
      <c r="AQ278" s="116" t="s">
        <v>221</v>
      </c>
    </row>
    <row r="279" spans="2:43" x14ac:dyDescent="0.2">
      <c r="B279" t="s">
        <v>734</v>
      </c>
      <c r="C279" t="s">
        <v>285</v>
      </c>
      <c r="D279" t="s">
        <v>21</v>
      </c>
      <c r="E279" t="s">
        <v>445</v>
      </c>
      <c r="F279">
        <v>479.5</v>
      </c>
      <c r="G279">
        <v>118</v>
      </c>
      <c r="I279" s="188" t="s">
        <v>319</v>
      </c>
      <c r="J279" s="188" t="s">
        <v>156</v>
      </c>
      <c r="K279" s="188" t="s">
        <v>447</v>
      </c>
      <c r="L279" s="116"/>
      <c r="M279" s="98">
        <v>63.4</v>
      </c>
      <c r="N279" s="188">
        <v>118</v>
      </c>
      <c r="P279" s="179" t="s">
        <v>284</v>
      </c>
      <c r="Q279" s="179" t="s">
        <v>21</v>
      </c>
      <c r="R279" s="179" t="s">
        <v>445</v>
      </c>
      <c r="T279">
        <v>2.2000000000000002E-2</v>
      </c>
      <c r="U279">
        <v>118</v>
      </c>
      <c r="W279" t="s">
        <v>298</v>
      </c>
      <c r="X279">
        <v>7940</v>
      </c>
      <c r="Y279">
        <v>88800</v>
      </c>
      <c r="Z279">
        <v>8.9414414414414417E-2</v>
      </c>
      <c r="AA279">
        <v>118</v>
      </c>
      <c r="AC279" s="116" t="s">
        <v>779</v>
      </c>
      <c r="AD279" s="188">
        <v>426</v>
      </c>
      <c r="AE279" s="188">
        <v>118</v>
      </c>
      <c r="AJ279" s="179" t="s">
        <v>356</v>
      </c>
      <c r="AK279" s="179" t="s">
        <v>8</v>
      </c>
      <c r="AL279" s="179" t="s">
        <v>445</v>
      </c>
      <c r="AN279">
        <v>0.21899999999999997</v>
      </c>
      <c r="AO279">
        <v>117</v>
      </c>
      <c r="AQ279" s="116" t="s">
        <v>282</v>
      </c>
    </row>
    <row r="280" spans="2:43" x14ac:dyDescent="0.2">
      <c r="B280" t="s">
        <v>815</v>
      </c>
      <c r="C280" t="s">
        <v>180</v>
      </c>
      <c r="D280" t="s">
        <v>64</v>
      </c>
      <c r="E280" t="s">
        <v>447</v>
      </c>
      <c r="F280">
        <v>479.6</v>
      </c>
      <c r="G280">
        <v>119</v>
      </c>
      <c r="I280" s="188" t="s">
        <v>256</v>
      </c>
      <c r="J280" s="188" t="s">
        <v>107</v>
      </c>
      <c r="K280" s="188" t="s">
        <v>446</v>
      </c>
      <c r="L280" s="116"/>
      <c r="M280" s="98">
        <v>63.5</v>
      </c>
      <c r="N280" s="188">
        <v>119</v>
      </c>
      <c r="P280" s="179" t="s">
        <v>300</v>
      </c>
      <c r="Q280" s="179" t="s">
        <v>155</v>
      </c>
      <c r="R280" s="179" t="s">
        <v>447</v>
      </c>
      <c r="T280">
        <v>2.2000000000000002E-2</v>
      </c>
      <c r="U280">
        <v>118</v>
      </c>
      <c r="W280" t="s">
        <v>302</v>
      </c>
      <c r="X280">
        <v>10812</v>
      </c>
      <c r="Y280">
        <v>121000</v>
      </c>
      <c r="Z280">
        <v>8.9355371900826444E-2</v>
      </c>
      <c r="AA280">
        <v>119</v>
      </c>
      <c r="AC280" s="116" t="s">
        <v>840</v>
      </c>
      <c r="AD280" s="188">
        <v>428</v>
      </c>
      <c r="AE280" s="188">
        <v>119</v>
      </c>
      <c r="AJ280" s="179" t="s">
        <v>194</v>
      </c>
      <c r="AK280" s="179" t="s">
        <v>15</v>
      </c>
      <c r="AL280" s="179" t="s">
        <v>445</v>
      </c>
      <c r="AN280">
        <v>0.21899999999999997</v>
      </c>
      <c r="AO280">
        <v>117</v>
      </c>
      <c r="AQ280" s="116" t="s">
        <v>240</v>
      </c>
    </row>
    <row r="281" spans="2:43" x14ac:dyDescent="0.2">
      <c r="B281" t="s">
        <v>928</v>
      </c>
      <c r="C281" t="s">
        <v>357</v>
      </c>
      <c r="D281" t="s">
        <v>8</v>
      </c>
      <c r="E281" t="s">
        <v>445</v>
      </c>
      <c r="F281">
        <v>479.6</v>
      </c>
      <c r="G281">
        <v>119</v>
      </c>
      <c r="I281" s="188" t="s">
        <v>267</v>
      </c>
      <c r="J281" s="188" t="s">
        <v>108</v>
      </c>
      <c r="K281" s="188" t="s">
        <v>376</v>
      </c>
      <c r="L281" s="116"/>
      <c r="M281" s="98">
        <v>63.5</v>
      </c>
      <c r="N281" s="188">
        <v>120</v>
      </c>
      <c r="P281" s="179" t="s">
        <v>218</v>
      </c>
      <c r="Q281" s="179" t="s">
        <v>87</v>
      </c>
      <c r="R281" s="179" t="s">
        <v>445</v>
      </c>
      <c r="T281">
        <v>2.2000000000000002E-2</v>
      </c>
      <c r="U281">
        <v>118</v>
      </c>
      <c r="W281" t="s">
        <v>181</v>
      </c>
      <c r="X281">
        <v>8028</v>
      </c>
      <c r="Y281">
        <v>89900</v>
      </c>
      <c r="Z281">
        <v>8.9299221357063405E-2</v>
      </c>
      <c r="AA281">
        <v>120</v>
      </c>
      <c r="AC281" s="116" t="s">
        <v>649</v>
      </c>
      <c r="AD281" s="188">
        <v>429</v>
      </c>
      <c r="AE281" s="188">
        <v>120</v>
      </c>
      <c r="AJ281" s="179" t="s">
        <v>353</v>
      </c>
      <c r="AK281" s="179" t="s">
        <v>7</v>
      </c>
      <c r="AL281" s="179" t="s">
        <v>445</v>
      </c>
      <c r="AN281">
        <v>0.218</v>
      </c>
      <c r="AO281">
        <v>120</v>
      </c>
      <c r="AQ281" s="116" t="s">
        <v>209</v>
      </c>
    </row>
    <row r="282" spans="2:43" x14ac:dyDescent="0.2">
      <c r="B282" t="s">
        <v>821</v>
      </c>
      <c r="C282" t="s">
        <v>297</v>
      </c>
      <c r="D282" t="s">
        <v>154</v>
      </c>
      <c r="E282" t="s">
        <v>446</v>
      </c>
      <c r="F282">
        <v>479.7</v>
      </c>
      <c r="G282">
        <v>121</v>
      </c>
      <c r="I282" s="188" t="s">
        <v>261</v>
      </c>
      <c r="J282" s="188" t="s">
        <v>107</v>
      </c>
      <c r="K282" s="188" t="s">
        <v>447</v>
      </c>
      <c r="L282" s="116"/>
      <c r="M282" s="98">
        <v>63.5</v>
      </c>
      <c r="N282" s="188">
        <v>121</v>
      </c>
      <c r="P282" s="179" t="s">
        <v>285</v>
      </c>
      <c r="Q282" s="179" t="s">
        <v>21</v>
      </c>
      <c r="R282" s="179" t="s">
        <v>445</v>
      </c>
      <c r="T282">
        <v>2.2000000000000002E-2</v>
      </c>
      <c r="U282">
        <v>118</v>
      </c>
      <c r="W282" t="s">
        <v>213</v>
      </c>
      <c r="X282">
        <v>9432</v>
      </c>
      <c r="Y282">
        <v>106100</v>
      </c>
      <c r="Z282">
        <v>8.8897266729500476E-2</v>
      </c>
      <c r="AA282">
        <v>121</v>
      </c>
      <c r="AC282" s="116" t="s">
        <v>636</v>
      </c>
      <c r="AD282" s="188">
        <v>430</v>
      </c>
      <c r="AE282" s="188">
        <v>121</v>
      </c>
      <c r="AJ282" s="179" t="s">
        <v>329</v>
      </c>
      <c r="AK282" s="179" t="s">
        <v>157</v>
      </c>
      <c r="AL282" s="179" t="s">
        <v>376</v>
      </c>
      <c r="AN282">
        <v>0.21600000000000003</v>
      </c>
      <c r="AO282">
        <v>121</v>
      </c>
      <c r="AQ282" s="116" t="s">
        <v>324</v>
      </c>
    </row>
    <row r="283" spans="2:43" x14ac:dyDescent="0.2">
      <c r="B283" t="s">
        <v>698</v>
      </c>
      <c r="C283" t="s">
        <v>301</v>
      </c>
      <c r="D283" t="s">
        <v>155</v>
      </c>
      <c r="E283" t="s">
        <v>446</v>
      </c>
      <c r="F283">
        <v>479.8</v>
      </c>
      <c r="G283">
        <v>122</v>
      </c>
      <c r="I283" s="188" t="s">
        <v>240</v>
      </c>
      <c r="J283" s="188" t="s">
        <v>93</v>
      </c>
      <c r="K283" s="188" t="s">
        <v>375</v>
      </c>
      <c r="L283" s="116"/>
      <c r="M283" s="98">
        <v>63.5</v>
      </c>
      <c r="N283" s="188">
        <v>122</v>
      </c>
      <c r="P283" s="179" t="s">
        <v>253</v>
      </c>
      <c r="Q283" s="179" t="s">
        <v>18</v>
      </c>
      <c r="R283" s="179" t="s">
        <v>445</v>
      </c>
      <c r="T283">
        <v>2.2000000000000002E-2</v>
      </c>
      <c r="U283">
        <v>118</v>
      </c>
      <c r="W283" t="s">
        <v>355</v>
      </c>
      <c r="X283">
        <v>7634</v>
      </c>
      <c r="Y283">
        <v>85900</v>
      </c>
      <c r="Z283">
        <v>8.8870779976717107E-2</v>
      </c>
      <c r="AA283">
        <v>122</v>
      </c>
      <c r="AC283" s="116" t="s">
        <v>1088</v>
      </c>
      <c r="AD283" s="188">
        <v>433</v>
      </c>
      <c r="AE283" s="188">
        <v>122</v>
      </c>
      <c r="AJ283" s="179" t="s">
        <v>325</v>
      </c>
      <c r="AK283" s="179" t="s">
        <v>5</v>
      </c>
      <c r="AL283" s="179" t="s">
        <v>445</v>
      </c>
      <c r="AN283">
        <v>0.21600000000000003</v>
      </c>
      <c r="AO283">
        <v>121</v>
      </c>
      <c r="AQ283" s="116" t="s">
        <v>181</v>
      </c>
    </row>
    <row r="284" spans="2:43" x14ac:dyDescent="0.2">
      <c r="B284" t="s">
        <v>893</v>
      </c>
      <c r="C284" t="s">
        <v>208</v>
      </c>
      <c r="D284" t="s">
        <v>86</v>
      </c>
      <c r="E284" t="s">
        <v>446</v>
      </c>
      <c r="F284">
        <v>480</v>
      </c>
      <c r="G284">
        <v>123</v>
      </c>
      <c r="I284" s="188" t="s">
        <v>181</v>
      </c>
      <c r="J284" s="188" t="s">
        <v>64</v>
      </c>
      <c r="K284" s="188" t="s">
        <v>375</v>
      </c>
      <c r="L284" s="116"/>
      <c r="M284" s="98">
        <v>63.5</v>
      </c>
      <c r="N284" s="188">
        <v>123</v>
      </c>
      <c r="P284" s="179" t="s">
        <v>192</v>
      </c>
      <c r="Q284" s="179" t="s">
        <v>15</v>
      </c>
      <c r="R284" s="179" t="s">
        <v>445</v>
      </c>
      <c r="T284">
        <v>2.2000000000000002E-2</v>
      </c>
      <c r="U284">
        <v>118</v>
      </c>
      <c r="W284" t="s">
        <v>346</v>
      </c>
      <c r="X284">
        <v>11638</v>
      </c>
      <c r="Y284">
        <v>132700</v>
      </c>
      <c r="Z284">
        <v>8.7701582516955534E-2</v>
      </c>
      <c r="AA284">
        <v>123</v>
      </c>
      <c r="AC284" s="116" t="s">
        <v>593</v>
      </c>
      <c r="AD284" s="188">
        <v>434</v>
      </c>
      <c r="AE284" s="188">
        <v>123</v>
      </c>
      <c r="AJ284" s="179" t="s">
        <v>313</v>
      </c>
      <c r="AK284" s="179" t="s">
        <v>156</v>
      </c>
      <c r="AL284" s="179" t="s">
        <v>376</v>
      </c>
      <c r="AN284">
        <v>0.215</v>
      </c>
      <c r="AO284">
        <v>123</v>
      </c>
      <c r="AQ284" s="116" t="s">
        <v>182</v>
      </c>
    </row>
    <row r="285" spans="2:43" x14ac:dyDescent="0.2">
      <c r="B285" t="s">
        <v>988</v>
      </c>
      <c r="C285" t="s">
        <v>202</v>
      </c>
      <c r="D285" t="s">
        <v>85</v>
      </c>
      <c r="E285" t="s">
        <v>447</v>
      </c>
      <c r="F285">
        <v>480.8</v>
      </c>
      <c r="G285">
        <v>124</v>
      </c>
      <c r="I285" s="188" t="s">
        <v>272</v>
      </c>
      <c r="J285" s="188" t="s">
        <v>108</v>
      </c>
      <c r="K285" s="188" t="s">
        <v>447</v>
      </c>
      <c r="L285" s="116"/>
      <c r="M285" s="98">
        <v>63.5</v>
      </c>
      <c r="N285" s="188">
        <v>124</v>
      </c>
      <c r="P285" s="179" t="s">
        <v>185</v>
      </c>
      <c r="Q285" s="179" t="s">
        <v>64</v>
      </c>
      <c r="R285" s="179" t="s">
        <v>374</v>
      </c>
      <c r="T285">
        <v>2.2000000000000002E-2</v>
      </c>
      <c r="U285">
        <v>118</v>
      </c>
      <c r="W285" t="s">
        <v>301</v>
      </c>
      <c r="X285">
        <v>9790</v>
      </c>
      <c r="Y285">
        <v>111700</v>
      </c>
      <c r="Z285">
        <v>8.7645478961504028E-2</v>
      </c>
      <c r="AA285">
        <v>124</v>
      </c>
      <c r="AC285" s="116" t="s">
        <v>1090</v>
      </c>
      <c r="AD285" s="188">
        <v>434</v>
      </c>
      <c r="AE285" s="188">
        <v>123</v>
      </c>
      <c r="AJ285" s="179" t="s">
        <v>364</v>
      </c>
      <c r="AK285" s="179" t="s">
        <v>168</v>
      </c>
      <c r="AL285" s="179" t="s">
        <v>446</v>
      </c>
      <c r="AN285">
        <v>0.215</v>
      </c>
      <c r="AO285">
        <v>123</v>
      </c>
      <c r="AQ285" s="116" t="s">
        <v>357</v>
      </c>
    </row>
    <row r="286" spans="2:43" x14ac:dyDescent="0.2">
      <c r="B286" t="s">
        <v>712</v>
      </c>
      <c r="C286" t="s">
        <v>302</v>
      </c>
      <c r="D286" t="s">
        <v>155</v>
      </c>
      <c r="E286" t="s">
        <v>447</v>
      </c>
      <c r="F286">
        <v>481.6</v>
      </c>
      <c r="G286">
        <v>125</v>
      </c>
      <c r="I286" s="188" t="s">
        <v>335</v>
      </c>
      <c r="J286" s="188" t="s">
        <v>157</v>
      </c>
      <c r="K286" s="188" t="s">
        <v>375</v>
      </c>
      <c r="L286" s="116"/>
      <c r="M286" s="98">
        <v>63.5</v>
      </c>
      <c r="N286" s="188">
        <v>125</v>
      </c>
      <c r="P286" s="179" t="s">
        <v>334</v>
      </c>
      <c r="Q286" s="179" t="s">
        <v>157</v>
      </c>
      <c r="R286" s="179" t="s">
        <v>376</v>
      </c>
      <c r="T286">
        <v>2.2000000000000002E-2</v>
      </c>
      <c r="U286">
        <v>118</v>
      </c>
      <c r="W286" t="s">
        <v>207</v>
      </c>
      <c r="X286">
        <v>4304</v>
      </c>
      <c r="Y286">
        <v>49300</v>
      </c>
      <c r="Z286">
        <v>8.7302231237322517E-2</v>
      </c>
      <c r="AA286">
        <v>125</v>
      </c>
      <c r="AC286" s="116" t="s">
        <v>652</v>
      </c>
      <c r="AD286" s="188">
        <v>443</v>
      </c>
      <c r="AE286" s="188">
        <v>125</v>
      </c>
      <c r="AJ286" s="179" t="s">
        <v>298</v>
      </c>
      <c r="AK286" s="179" t="s">
        <v>154</v>
      </c>
      <c r="AL286" s="179" t="s">
        <v>446</v>
      </c>
      <c r="AN286">
        <v>0.214</v>
      </c>
      <c r="AO286">
        <v>125</v>
      </c>
      <c r="AQ286" s="116" t="s">
        <v>246</v>
      </c>
    </row>
    <row r="287" spans="2:43" x14ac:dyDescent="0.2">
      <c r="B287" t="s">
        <v>999</v>
      </c>
      <c r="C287" t="s">
        <v>222</v>
      </c>
      <c r="D287" t="s">
        <v>87</v>
      </c>
      <c r="E287" t="s">
        <v>445</v>
      </c>
      <c r="F287">
        <v>482.4</v>
      </c>
      <c r="G287">
        <v>126</v>
      </c>
      <c r="I287" s="188" t="s">
        <v>195</v>
      </c>
      <c r="J287" s="188" t="s">
        <v>85</v>
      </c>
      <c r="K287" s="188" t="s">
        <v>447</v>
      </c>
      <c r="L287" s="116"/>
      <c r="M287" s="98">
        <v>63.6</v>
      </c>
      <c r="N287" s="188">
        <v>126</v>
      </c>
      <c r="P287" s="179" t="s">
        <v>237</v>
      </c>
      <c r="Q287" s="179" t="s">
        <v>92</v>
      </c>
      <c r="R287" s="179" t="s">
        <v>446</v>
      </c>
      <c r="T287">
        <v>2.2000000000000002E-2</v>
      </c>
      <c r="U287">
        <v>118</v>
      </c>
      <c r="W287" t="s">
        <v>239</v>
      </c>
      <c r="X287">
        <v>5415</v>
      </c>
      <c r="Y287">
        <v>62300</v>
      </c>
      <c r="Z287">
        <v>8.6918138041733553E-2</v>
      </c>
      <c r="AA287">
        <v>126</v>
      </c>
      <c r="AC287" s="116" t="s">
        <v>847</v>
      </c>
      <c r="AD287" s="188">
        <v>443</v>
      </c>
      <c r="AE287" s="188">
        <v>125</v>
      </c>
      <c r="AJ287" s="179" t="s">
        <v>336</v>
      </c>
      <c r="AK287" s="179" t="s">
        <v>157</v>
      </c>
      <c r="AL287" s="179" t="s">
        <v>446</v>
      </c>
      <c r="AN287">
        <v>0.214</v>
      </c>
      <c r="AO287">
        <v>125</v>
      </c>
      <c r="AQ287" s="116" t="s">
        <v>332</v>
      </c>
    </row>
    <row r="288" spans="2:43" x14ac:dyDescent="0.2">
      <c r="B288" t="s">
        <v>1105</v>
      </c>
      <c r="C288" t="s">
        <v>327</v>
      </c>
      <c r="D288" t="s">
        <v>5</v>
      </c>
      <c r="E288" t="s">
        <v>445</v>
      </c>
      <c r="F288">
        <v>484.1</v>
      </c>
      <c r="G288">
        <v>127</v>
      </c>
      <c r="I288" s="188" t="s">
        <v>196</v>
      </c>
      <c r="J288" s="188" t="s">
        <v>85</v>
      </c>
      <c r="K288" s="188" t="s">
        <v>447</v>
      </c>
      <c r="L288" s="116"/>
      <c r="M288" s="98">
        <v>63.6</v>
      </c>
      <c r="N288" s="188">
        <v>127</v>
      </c>
      <c r="P288" s="179" t="s">
        <v>365</v>
      </c>
      <c r="Q288" s="179" t="s">
        <v>168</v>
      </c>
      <c r="R288" s="179" t="s">
        <v>446</v>
      </c>
      <c r="T288">
        <v>2.2000000000000002E-2</v>
      </c>
      <c r="U288">
        <v>118</v>
      </c>
      <c r="W288" t="s">
        <v>257</v>
      </c>
      <c r="X288">
        <v>6353</v>
      </c>
      <c r="Y288">
        <v>73200</v>
      </c>
      <c r="Z288">
        <v>8.6789617486338802E-2</v>
      </c>
      <c r="AA288">
        <v>127</v>
      </c>
      <c r="AC288" s="116" t="s">
        <v>1030</v>
      </c>
      <c r="AD288" s="188">
        <v>443</v>
      </c>
      <c r="AE288" s="188">
        <v>125</v>
      </c>
      <c r="AJ288" s="179" t="s">
        <v>245</v>
      </c>
      <c r="AK288" s="179" t="s">
        <v>101</v>
      </c>
      <c r="AL288" s="179" t="s">
        <v>446</v>
      </c>
      <c r="AN288">
        <v>0.21299999999999999</v>
      </c>
      <c r="AO288">
        <v>127</v>
      </c>
      <c r="AQ288" s="116" t="s">
        <v>183</v>
      </c>
    </row>
    <row r="289" spans="2:43" x14ac:dyDescent="0.2">
      <c r="B289" t="s">
        <v>725</v>
      </c>
      <c r="C289" t="s">
        <v>347</v>
      </c>
      <c r="D289" t="s">
        <v>7</v>
      </c>
      <c r="E289" t="s">
        <v>375</v>
      </c>
      <c r="F289">
        <v>484.6</v>
      </c>
      <c r="G289">
        <v>128</v>
      </c>
      <c r="I289" s="188" t="s">
        <v>304</v>
      </c>
      <c r="J289" s="188" t="s">
        <v>155</v>
      </c>
      <c r="K289" s="188" t="s">
        <v>374</v>
      </c>
      <c r="L289" s="116"/>
      <c r="M289" s="98">
        <v>63.6</v>
      </c>
      <c r="N289" s="188">
        <v>128</v>
      </c>
      <c r="P289" s="179" t="s">
        <v>370</v>
      </c>
      <c r="Q289" s="179" t="s">
        <v>10</v>
      </c>
      <c r="R289" s="179" t="s">
        <v>445</v>
      </c>
      <c r="T289">
        <v>2.2000000000000002E-2</v>
      </c>
      <c r="U289">
        <v>118</v>
      </c>
      <c r="W289" t="s">
        <v>192</v>
      </c>
      <c r="X289">
        <v>4638</v>
      </c>
      <c r="Y289">
        <v>53500</v>
      </c>
      <c r="Z289">
        <v>8.6691588785046722E-2</v>
      </c>
      <c r="AA289">
        <v>128</v>
      </c>
      <c r="AC289" s="116" t="s">
        <v>635</v>
      </c>
      <c r="AD289" s="188">
        <v>444</v>
      </c>
      <c r="AE289" s="188">
        <v>128</v>
      </c>
      <c r="AJ289" s="179" t="s">
        <v>292</v>
      </c>
      <c r="AK289" s="179" t="s">
        <v>153</v>
      </c>
      <c r="AL289" s="179" t="s">
        <v>447</v>
      </c>
      <c r="AN289">
        <v>0.21199999999999999</v>
      </c>
      <c r="AO289">
        <v>128</v>
      </c>
      <c r="AQ289" s="116" t="s">
        <v>191</v>
      </c>
    </row>
    <row r="290" spans="2:43" x14ac:dyDescent="0.2">
      <c r="B290" t="s">
        <v>1088</v>
      </c>
      <c r="C290" t="s">
        <v>275</v>
      </c>
      <c r="D290" t="s">
        <v>108</v>
      </c>
      <c r="E290" t="s">
        <v>376</v>
      </c>
      <c r="F290">
        <v>485.3</v>
      </c>
      <c r="G290">
        <v>129</v>
      </c>
      <c r="I290" s="188" t="s">
        <v>270</v>
      </c>
      <c r="J290" s="188" t="s">
        <v>108</v>
      </c>
      <c r="K290" s="188" t="s">
        <v>447</v>
      </c>
      <c r="L290" s="116"/>
      <c r="M290" s="98">
        <v>63.6</v>
      </c>
      <c r="N290" s="188">
        <v>129</v>
      </c>
      <c r="P290" s="179" t="s">
        <v>203</v>
      </c>
      <c r="Q290" s="179" t="s">
        <v>86</v>
      </c>
      <c r="R290" s="179" t="s">
        <v>374</v>
      </c>
      <c r="T290">
        <v>2.1000000000000001E-2</v>
      </c>
      <c r="U290">
        <v>129</v>
      </c>
      <c r="W290" t="s">
        <v>367</v>
      </c>
      <c r="X290">
        <v>9776</v>
      </c>
      <c r="Y290">
        <v>112800</v>
      </c>
      <c r="Z290">
        <v>8.666666666666667E-2</v>
      </c>
      <c r="AA290">
        <v>129</v>
      </c>
      <c r="AC290" s="116" t="s">
        <v>954</v>
      </c>
      <c r="AD290" s="188">
        <v>446</v>
      </c>
      <c r="AE290" s="188">
        <v>129</v>
      </c>
      <c r="AJ290" s="179" t="s">
        <v>277</v>
      </c>
      <c r="AK290" s="179" t="s">
        <v>20</v>
      </c>
      <c r="AL290" s="179" t="s">
        <v>445</v>
      </c>
      <c r="AN290">
        <v>0.21100000000000002</v>
      </c>
      <c r="AO290">
        <v>129</v>
      </c>
      <c r="AQ290" s="116" t="s">
        <v>264</v>
      </c>
    </row>
    <row r="291" spans="2:43" x14ac:dyDescent="0.2">
      <c r="B291" t="s">
        <v>1072</v>
      </c>
      <c r="C291" t="s">
        <v>322</v>
      </c>
      <c r="D291" t="s">
        <v>156</v>
      </c>
      <c r="E291" t="s">
        <v>447</v>
      </c>
      <c r="F291">
        <v>486</v>
      </c>
      <c r="G291">
        <v>130</v>
      </c>
      <c r="I291" s="188" t="s">
        <v>220</v>
      </c>
      <c r="J291" s="188" t="s">
        <v>87</v>
      </c>
      <c r="K291" s="188" t="s">
        <v>447</v>
      </c>
      <c r="L291" s="116"/>
      <c r="M291" s="98">
        <v>63.6</v>
      </c>
      <c r="N291" s="188">
        <v>130</v>
      </c>
      <c r="P291" s="179" t="s">
        <v>257</v>
      </c>
      <c r="Q291" s="179" t="s">
        <v>107</v>
      </c>
      <c r="R291" s="179" t="s">
        <v>447</v>
      </c>
      <c r="T291">
        <v>2.1000000000000001E-2</v>
      </c>
      <c r="U291">
        <v>129</v>
      </c>
      <c r="W291" t="s">
        <v>170</v>
      </c>
      <c r="X291">
        <v>8178</v>
      </c>
      <c r="Y291">
        <v>94500</v>
      </c>
      <c r="Z291">
        <v>8.6539682539682541E-2</v>
      </c>
      <c r="AA291">
        <v>130</v>
      </c>
      <c r="AC291" s="116" t="s">
        <v>1020</v>
      </c>
      <c r="AD291" s="188">
        <v>449</v>
      </c>
      <c r="AE291" s="188">
        <v>130</v>
      </c>
      <c r="AJ291" s="179" t="s">
        <v>281</v>
      </c>
      <c r="AK291" s="179" t="s">
        <v>20</v>
      </c>
      <c r="AL291" s="179" t="s">
        <v>445</v>
      </c>
      <c r="AN291">
        <v>0.21100000000000002</v>
      </c>
      <c r="AO291">
        <v>129</v>
      </c>
      <c r="AQ291" s="116" t="s">
        <v>184</v>
      </c>
    </row>
    <row r="292" spans="2:43" x14ac:dyDescent="0.2">
      <c r="B292" t="s">
        <v>970</v>
      </c>
      <c r="C292" t="s">
        <v>194</v>
      </c>
      <c r="D292" t="s">
        <v>15</v>
      </c>
      <c r="E292" t="s">
        <v>445</v>
      </c>
      <c r="F292">
        <v>486.6</v>
      </c>
      <c r="G292">
        <v>131</v>
      </c>
      <c r="I292" s="188" t="s">
        <v>254</v>
      </c>
      <c r="J292" s="188" t="s">
        <v>18</v>
      </c>
      <c r="K292" s="188" t="s">
        <v>445</v>
      </c>
      <c r="L292" s="116"/>
      <c r="M292" s="98">
        <v>63.6</v>
      </c>
      <c r="N292" s="188">
        <v>131</v>
      </c>
      <c r="P292" s="179" t="s">
        <v>341</v>
      </c>
      <c r="Q292" s="179" t="s">
        <v>158</v>
      </c>
      <c r="R292" s="179" t="s">
        <v>445</v>
      </c>
      <c r="T292">
        <v>2.1000000000000001E-2</v>
      </c>
      <c r="U292">
        <v>129</v>
      </c>
      <c r="W292" t="s">
        <v>340</v>
      </c>
      <c r="X292">
        <v>12617</v>
      </c>
      <c r="Y292">
        <v>146600</v>
      </c>
      <c r="Z292">
        <v>8.6064120054570259E-2</v>
      </c>
      <c r="AA292">
        <v>131</v>
      </c>
      <c r="AC292" s="116" t="s">
        <v>947</v>
      </c>
      <c r="AD292" s="188">
        <v>454</v>
      </c>
      <c r="AE292" s="188">
        <v>131</v>
      </c>
      <c r="AJ292" s="179" t="s">
        <v>339</v>
      </c>
      <c r="AK292" s="179" t="s">
        <v>158</v>
      </c>
      <c r="AL292" s="179" t="s">
        <v>374</v>
      </c>
      <c r="AN292">
        <v>0.21</v>
      </c>
      <c r="AO292">
        <v>131</v>
      </c>
      <c r="AQ292" s="116" t="s">
        <v>298</v>
      </c>
    </row>
    <row r="293" spans="2:43" x14ac:dyDescent="0.2">
      <c r="B293" t="s">
        <v>634</v>
      </c>
      <c r="C293" t="s">
        <v>204</v>
      </c>
      <c r="D293" t="s">
        <v>86</v>
      </c>
      <c r="E293" t="s">
        <v>375</v>
      </c>
      <c r="F293">
        <v>488</v>
      </c>
      <c r="G293">
        <v>132</v>
      </c>
      <c r="I293" s="188" t="s">
        <v>236</v>
      </c>
      <c r="J293" s="188" t="s">
        <v>92</v>
      </c>
      <c r="K293" s="188" t="s">
        <v>447</v>
      </c>
      <c r="L293" s="116"/>
      <c r="M293" s="98">
        <v>63.6</v>
      </c>
      <c r="N293" s="188">
        <v>132</v>
      </c>
      <c r="P293" s="179" t="s">
        <v>354</v>
      </c>
      <c r="Q293" s="179" t="s">
        <v>8</v>
      </c>
      <c r="R293" s="179" t="s">
        <v>374</v>
      </c>
      <c r="T293">
        <v>2.1000000000000001E-2</v>
      </c>
      <c r="U293">
        <v>129</v>
      </c>
      <c r="W293" t="s">
        <v>245</v>
      </c>
      <c r="X293">
        <v>6424</v>
      </c>
      <c r="Y293">
        <v>74800</v>
      </c>
      <c r="Z293">
        <v>8.5882352941176465E-2</v>
      </c>
      <c r="AA293">
        <v>132</v>
      </c>
      <c r="AC293" s="116" t="s">
        <v>576</v>
      </c>
      <c r="AD293" s="188">
        <v>456</v>
      </c>
      <c r="AE293" s="188">
        <v>132</v>
      </c>
      <c r="AJ293" s="179" t="s">
        <v>264</v>
      </c>
      <c r="AK293" s="179" t="s">
        <v>107</v>
      </c>
      <c r="AL293" s="179" t="s">
        <v>374</v>
      </c>
      <c r="AN293">
        <v>0.21</v>
      </c>
      <c r="AO293">
        <v>131</v>
      </c>
      <c r="AQ293" s="116" t="s">
        <v>241</v>
      </c>
    </row>
    <row r="294" spans="2:43" x14ac:dyDescent="0.2">
      <c r="B294" t="s">
        <v>1030</v>
      </c>
      <c r="C294" t="s">
        <v>242</v>
      </c>
      <c r="D294" t="s">
        <v>93</v>
      </c>
      <c r="E294" t="s">
        <v>445</v>
      </c>
      <c r="F294">
        <v>489.1</v>
      </c>
      <c r="G294">
        <v>133</v>
      </c>
      <c r="I294" s="188" t="s">
        <v>217</v>
      </c>
      <c r="J294" s="188" t="s">
        <v>87</v>
      </c>
      <c r="K294" s="188" t="s">
        <v>375</v>
      </c>
      <c r="L294" s="116"/>
      <c r="M294" s="98">
        <v>63.7</v>
      </c>
      <c r="N294" s="188">
        <v>133</v>
      </c>
      <c r="P294" s="179" t="s">
        <v>188</v>
      </c>
      <c r="Q294" s="179" t="s">
        <v>15</v>
      </c>
      <c r="R294" s="179" t="s">
        <v>445</v>
      </c>
      <c r="T294">
        <v>2.1000000000000001E-2</v>
      </c>
      <c r="U294">
        <v>129</v>
      </c>
      <c r="W294" t="s">
        <v>278</v>
      </c>
      <c r="X294">
        <v>10556</v>
      </c>
      <c r="Y294">
        <v>123300</v>
      </c>
      <c r="Z294">
        <v>8.5612327656123283E-2</v>
      </c>
      <c r="AA294">
        <v>133</v>
      </c>
      <c r="AC294" s="116" t="s">
        <v>1003</v>
      </c>
      <c r="AD294" s="188">
        <v>457</v>
      </c>
      <c r="AE294" s="188">
        <v>133</v>
      </c>
      <c r="AJ294" s="179" t="s">
        <v>291</v>
      </c>
      <c r="AK294" s="179" t="s">
        <v>153</v>
      </c>
      <c r="AL294" s="179" t="s">
        <v>446</v>
      </c>
      <c r="AN294">
        <v>0.20899999999999999</v>
      </c>
      <c r="AO294">
        <v>133</v>
      </c>
      <c r="AQ294" s="116" t="s">
        <v>333</v>
      </c>
    </row>
    <row r="295" spans="2:43" x14ac:dyDescent="0.2">
      <c r="B295" t="s">
        <v>998</v>
      </c>
      <c r="C295" t="s">
        <v>283</v>
      </c>
      <c r="D295" t="s">
        <v>20</v>
      </c>
      <c r="E295" t="s">
        <v>445</v>
      </c>
      <c r="F295">
        <v>489.7</v>
      </c>
      <c r="G295">
        <v>134</v>
      </c>
      <c r="I295" s="188" t="s">
        <v>227</v>
      </c>
      <c r="J295" s="188" t="s">
        <v>88</v>
      </c>
      <c r="K295" s="188" t="s">
        <v>374</v>
      </c>
      <c r="L295" s="116"/>
      <c r="M295" s="98">
        <v>63.7</v>
      </c>
      <c r="N295" s="188">
        <v>134</v>
      </c>
      <c r="P295" s="179" t="s">
        <v>302</v>
      </c>
      <c r="Q295" s="179" t="s">
        <v>155</v>
      </c>
      <c r="R295" s="179" t="s">
        <v>447</v>
      </c>
      <c r="T295">
        <v>2.1000000000000001E-2</v>
      </c>
      <c r="U295">
        <v>129</v>
      </c>
      <c r="W295" t="s">
        <v>309</v>
      </c>
      <c r="X295">
        <v>9877</v>
      </c>
      <c r="Y295">
        <v>115400</v>
      </c>
      <c r="Z295">
        <v>8.55892547660312E-2</v>
      </c>
      <c r="AA295">
        <v>134</v>
      </c>
      <c r="AC295" s="116" t="s">
        <v>623</v>
      </c>
      <c r="AD295" s="188">
        <v>458</v>
      </c>
      <c r="AE295" s="188">
        <v>134</v>
      </c>
      <c r="AJ295" s="179" t="s">
        <v>263</v>
      </c>
      <c r="AK295" s="179" t="s">
        <v>107</v>
      </c>
      <c r="AL295" s="179" t="s">
        <v>445</v>
      </c>
      <c r="AN295">
        <v>0.20800000000000002</v>
      </c>
      <c r="AO295">
        <v>134</v>
      </c>
      <c r="AQ295" s="116" t="s">
        <v>230</v>
      </c>
    </row>
    <row r="296" spans="2:43" x14ac:dyDescent="0.2">
      <c r="B296" t="s">
        <v>1000</v>
      </c>
      <c r="C296" t="s">
        <v>325</v>
      </c>
      <c r="D296" t="s">
        <v>5</v>
      </c>
      <c r="E296" t="s">
        <v>445</v>
      </c>
      <c r="F296">
        <v>489.7</v>
      </c>
      <c r="G296">
        <v>134</v>
      </c>
      <c r="I296" s="188" t="s">
        <v>197</v>
      </c>
      <c r="J296" s="188" t="s">
        <v>85</v>
      </c>
      <c r="K296" s="188" t="s">
        <v>375</v>
      </c>
      <c r="L296" s="116"/>
      <c r="M296" s="98">
        <v>63.8</v>
      </c>
      <c r="N296" s="188">
        <v>135</v>
      </c>
      <c r="P296" s="179" t="s">
        <v>189</v>
      </c>
      <c r="Q296" s="179" t="s">
        <v>15</v>
      </c>
      <c r="R296" s="179" t="s">
        <v>445</v>
      </c>
      <c r="T296">
        <v>2.1000000000000001E-2</v>
      </c>
      <c r="U296">
        <v>129</v>
      </c>
      <c r="W296" t="s">
        <v>227</v>
      </c>
      <c r="X296">
        <v>9575</v>
      </c>
      <c r="Y296">
        <v>112100</v>
      </c>
      <c r="Z296">
        <v>8.5414808206958071E-2</v>
      </c>
      <c r="AA296">
        <v>135</v>
      </c>
      <c r="AC296" s="116" t="s">
        <v>788</v>
      </c>
      <c r="AD296" s="188">
        <v>461</v>
      </c>
      <c r="AE296" s="188">
        <v>135</v>
      </c>
      <c r="AJ296" s="179" t="s">
        <v>273</v>
      </c>
      <c r="AK296" s="179" t="s">
        <v>108</v>
      </c>
      <c r="AL296" s="179" t="s">
        <v>375</v>
      </c>
      <c r="AN296">
        <v>0.20800000000000002</v>
      </c>
      <c r="AO296">
        <v>134</v>
      </c>
      <c r="AQ296" s="116" t="s">
        <v>308</v>
      </c>
    </row>
    <row r="297" spans="2:43" x14ac:dyDescent="0.2">
      <c r="B297" t="s">
        <v>891</v>
      </c>
      <c r="C297" t="s">
        <v>239</v>
      </c>
      <c r="D297" t="s">
        <v>93</v>
      </c>
      <c r="E297" t="s">
        <v>446</v>
      </c>
      <c r="F297">
        <v>490</v>
      </c>
      <c r="G297">
        <v>136</v>
      </c>
      <c r="I297" s="188" t="s">
        <v>315</v>
      </c>
      <c r="J297" s="188" t="s">
        <v>156</v>
      </c>
      <c r="K297" s="188" t="s">
        <v>376</v>
      </c>
      <c r="L297" s="116"/>
      <c r="M297" s="98">
        <v>63.8</v>
      </c>
      <c r="N297" s="188">
        <v>136</v>
      </c>
      <c r="P297" s="179" t="s">
        <v>207</v>
      </c>
      <c r="Q297" s="179" t="s">
        <v>86</v>
      </c>
      <c r="R297" s="179" t="s">
        <v>445</v>
      </c>
      <c r="T297">
        <v>2.1000000000000001E-2</v>
      </c>
      <c r="U297">
        <v>129</v>
      </c>
      <c r="W297" t="s">
        <v>196</v>
      </c>
      <c r="X297">
        <v>6310</v>
      </c>
      <c r="Y297">
        <v>74300</v>
      </c>
      <c r="Z297">
        <v>8.4925975773889634E-2</v>
      </c>
      <c r="AA297">
        <v>136</v>
      </c>
      <c r="AC297" s="116" t="s">
        <v>728</v>
      </c>
      <c r="AD297" s="188">
        <v>469</v>
      </c>
      <c r="AE297" s="188">
        <v>136</v>
      </c>
      <c r="AJ297" s="179" t="s">
        <v>321</v>
      </c>
      <c r="AK297" s="179" t="s">
        <v>156</v>
      </c>
      <c r="AL297" s="179" t="s">
        <v>446</v>
      </c>
      <c r="AN297">
        <v>0.20800000000000002</v>
      </c>
      <c r="AO297">
        <v>134</v>
      </c>
      <c r="AQ297" s="116" t="s">
        <v>192</v>
      </c>
    </row>
    <row r="298" spans="2:43" x14ac:dyDescent="0.2">
      <c r="B298" t="s">
        <v>728</v>
      </c>
      <c r="C298" t="s">
        <v>303</v>
      </c>
      <c r="D298" t="s">
        <v>155</v>
      </c>
      <c r="E298" t="s">
        <v>374</v>
      </c>
      <c r="F298">
        <v>490.6</v>
      </c>
      <c r="G298">
        <v>137</v>
      </c>
      <c r="I298" s="188" t="s">
        <v>223</v>
      </c>
      <c r="J298" s="188" t="s">
        <v>87</v>
      </c>
      <c r="K298" s="188" t="s">
        <v>447</v>
      </c>
      <c r="L298" s="116"/>
      <c r="M298" s="98">
        <v>63.8</v>
      </c>
      <c r="N298" s="188">
        <v>137</v>
      </c>
      <c r="P298" s="179" t="s">
        <v>213</v>
      </c>
      <c r="Q298" s="179" t="s">
        <v>16</v>
      </c>
      <c r="R298" s="179" t="s">
        <v>445</v>
      </c>
      <c r="T298">
        <v>2.1000000000000001E-2</v>
      </c>
      <c r="U298">
        <v>129</v>
      </c>
      <c r="W298" t="s">
        <v>351</v>
      </c>
      <c r="X298">
        <v>10774</v>
      </c>
      <c r="Y298">
        <v>127600</v>
      </c>
      <c r="Z298">
        <v>8.4435736677115986E-2</v>
      </c>
      <c r="AA298">
        <v>137</v>
      </c>
      <c r="AC298" s="116" t="s">
        <v>941</v>
      </c>
      <c r="AD298" s="188">
        <v>469</v>
      </c>
      <c r="AE298" s="188">
        <v>136</v>
      </c>
      <c r="AJ298" s="179" t="s">
        <v>279</v>
      </c>
      <c r="AK298" s="179" t="s">
        <v>20</v>
      </c>
      <c r="AL298" s="179" t="s">
        <v>447</v>
      </c>
      <c r="AN298">
        <v>0.20699999999999999</v>
      </c>
      <c r="AO298">
        <v>137</v>
      </c>
      <c r="AQ298" s="116" t="s">
        <v>193</v>
      </c>
    </row>
    <row r="299" spans="2:43" x14ac:dyDescent="0.2">
      <c r="B299" t="s">
        <v>742</v>
      </c>
      <c r="C299" t="s">
        <v>363</v>
      </c>
      <c r="D299" t="s">
        <v>168</v>
      </c>
      <c r="E299" t="s">
        <v>375</v>
      </c>
      <c r="F299">
        <v>491</v>
      </c>
      <c r="G299">
        <v>138</v>
      </c>
      <c r="I299" s="188" t="s">
        <v>224</v>
      </c>
      <c r="J299" s="188" t="s">
        <v>88</v>
      </c>
      <c r="K299" s="188" t="s">
        <v>375</v>
      </c>
      <c r="L299" s="116"/>
      <c r="M299" s="98">
        <v>63.9</v>
      </c>
      <c r="N299" s="188">
        <v>138</v>
      </c>
      <c r="P299" s="179" t="s">
        <v>264</v>
      </c>
      <c r="Q299" s="179" t="s">
        <v>107</v>
      </c>
      <c r="R299" s="179" t="s">
        <v>374</v>
      </c>
      <c r="T299">
        <v>2.1000000000000001E-2</v>
      </c>
      <c r="U299">
        <v>129</v>
      </c>
      <c r="W299" t="s">
        <v>353</v>
      </c>
      <c r="X299">
        <v>4447</v>
      </c>
      <c r="Y299">
        <v>52900</v>
      </c>
      <c r="Z299">
        <v>8.406427221172022E-2</v>
      </c>
      <c r="AA299">
        <v>138</v>
      </c>
      <c r="AC299" s="116" t="s">
        <v>1062</v>
      </c>
      <c r="AD299" s="188">
        <v>470</v>
      </c>
      <c r="AE299" s="188">
        <v>138</v>
      </c>
      <c r="AJ299" s="179" t="s">
        <v>173</v>
      </c>
      <c r="AK299" s="179" t="s">
        <v>3</v>
      </c>
      <c r="AL299" s="179" t="s">
        <v>445</v>
      </c>
      <c r="AN299">
        <v>0.20499999999999999</v>
      </c>
      <c r="AO299">
        <v>138</v>
      </c>
      <c r="AQ299" s="116" t="s">
        <v>367</v>
      </c>
    </row>
    <row r="300" spans="2:43" x14ac:dyDescent="0.2">
      <c r="B300" t="s">
        <v>1062</v>
      </c>
      <c r="C300" t="s">
        <v>321</v>
      </c>
      <c r="D300" t="s">
        <v>156</v>
      </c>
      <c r="E300" t="s">
        <v>446</v>
      </c>
      <c r="F300">
        <v>493.2</v>
      </c>
      <c r="G300">
        <v>139</v>
      </c>
      <c r="I300" s="188" t="s">
        <v>329</v>
      </c>
      <c r="J300" s="188" t="s">
        <v>157</v>
      </c>
      <c r="K300" s="188" t="s">
        <v>376</v>
      </c>
      <c r="L300" s="116"/>
      <c r="M300" s="98">
        <v>63.9</v>
      </c>
      <c r="N300" s="188">
        <v>139</v>
      </c>
      <c r="P300" s="179" t="s">
        <v>202</v>
      </c>
      <c r="Q300" s="179" t="s">
        <v>85</v>
      </c>
      <c r="R300" s="179" t="s">
        <v>447</v>
      </c>
      <c r="T300">
        <v>2.1000000000000001E-2</v>
      </c>
      <c r="U300">
        <v>129</v>
      </c>
      <c r="W300" t="s">
        <v>319</v>
      </c>
      <c r="X300">
        <v>11070</v>
      </c>
      <c r="Y300">
        <v>131900</v>
      </c>
      <c r="Z300">
        <v>8.3927217589082642E-2</v>
      </c>
      <c r="AA300">
        <v>139</v>
      </c>
      <c r="AC300" s="116" t="s">
        <v>910</v>
      </c>
      <c r="AD300" s="188">
        <v>471</v>
      </c>
      <c r="AE300" s="188">
        <v>139</v>
      </c>
      <c r="AJ300" s="179" t="s">
        <v>198</v>
      </c>
      <c r="AK300" s="179" t="s">
        <v>85</v>
      </c>
      <c r="AL300" s="179" t="s">
        <v>445</v>
      </c>
      <c r="AN300">
        <v>0.20499999999999999</v>
      </c>
      <c r="AO300">
        <v>138</v>
      </c>
      <c r="AQ300" s="116" t="s">
        <v>194</v>
      </c>
    </row>
    <row r="301" spans="2:43" x14ac:dyDescent="0.2">
      <c r="B301" t="s">
        <v>880</v>
      </c>
      <c r="C301" t="s">
        <v>271</v>
      </c>
      <c r="D301" t="s">
        <v>108</v>
      </c>
      <c r="E301" t="s">
        <v>447</v>
      </c>
      <c r="F301">
        <v>495.5</v>
      </c>
      <c r="G301">
        <v>140</v>
      </c>
      <c r="I301" s="188" t="s">
        <v>305</v>
      </c>
      <c r="J301" s="188" t="s">
        <v>155</v>
      </c>
      <c r="K301" s="188" t="s">
        <v>447</v>
      </c>
      <c r="L301" s="116"/>
      <c r="M301" s="98">
        <v>63.9</v>
      </c>
      <c r="N301" s="188">
        <v>140</v>
      </c>
      <c r="P301" s="179" t="s">
        <v>364</v>
      </c>
      <c r="Q301" s="179" t="s">
        <v>168</v>
      </c>
      <c r="R301" s="179" t="s">
        <v>446</v>
      </c>
      <c r="T301">
        <v>2.1000000000000001E-2</v>
      </c>
      <c r="U301">
        <v>129</v>
      </c>
      <c r="W301" t="s">
        <v>290</v>
      </c>
      <c r="X301">
        <v>9874</v>
      </c>
      <c r="Y301">
        <v>117700</v>
      </c>
      <c r="Z301">
        <v>8.3891248937977905E-2</v>
      </c>
      <c r="AA301">
        <v>140</v>
      </c>
      <c r="AC301" s="116" t="s">
        <v>1115</v>
      </c>
      <c r="AD301" s="188">
        <v>473</v>
      </c>
      <c r="AE301" s="188">
        <v>140</v>
      </c>
      <c r="AJ301" s="179" t="s">
        <v>181</v>
      </c>
      <c r="AK301" s="179" t="s">
        <v>64</v>
      </c>
      <c r="AL301" s="179" t="s">
        <v>375</v>
      </c>
      <c r="AN301">
        <v>0.20499999999999999</v>
      </c>
      <c r="AO301">
        <v>138</v>
      </c>
      <c r="AQ301" s="116" t="s">
        <v>317</v>
      </c>
    </row>
    <row r="302" spans="2:43" x14ac:dyDescent="0.2">
      <c r="B302" t="s">
        <v>681</v>
      </c>
      <c r="C302" t="s">
        <v>314</v>
      </c>
      <c r="D302" t="s">
        <v>156</v>
      </c>
      <c r="E302" t="s">
        <v>446</v>
      </c>
      <c r="F302">
        <v>495.8</v>
      </c>
      <c r="G302">
        <v>141</v>
      </c>
      <c r="I302" s="188" t="s">
        <v>209</v>
      </c>
      <c r="J302" s="188" t="s">
        <v>86</v>
      </c>
      <c r="K302" s="188" t="s">
        <v>374</v>
      </c>
      <c r="L302" s="116"/>
      <c r="M302" s="98">
        <v>63.9</v>
      </c>
      <c r="N302" s="188">
        <v>141</v>
      </c>
      <c r="P302" s="179" t="s">
        <v>351</v>
      </c>
      <c r="Q302" s="179" t="s">
        <v>7</v>
      </c>
      <c r="R302" s="179" t="s">
        <v>445</v>
      </c>
      <c r="T302">
        <v>2.1000000000000001E-2</v>
      </c>
      <c r="U302">
        <v>129</v>
      </c>
      <c r="W302" t="s">
        <v>293</v>
      </c>
      <c r="X302">
        <v>5435</v>
      </c>
      <c r="Y302">
        <v>64800</v>
      </c>
      <c r="Z302">
        <v>8.3873456790123452E-2</v>
      </c>
      <c r="AA302">
        <v>141</v>
      </c>
      <c r="AC302" s="116" t="s">
        <v>744</v>
      </c>
      <c r="AD302" s="188">
        <v>476</v>
      </c>
      <c r="AE302" s="188">
        <v>141</v>
      </c>
      <c r="AJ302" s="179" t="s">
        <v>171</v>
      </c>
      <c r="AK302" s="179" t="s">
        <v>3</v>
      </c>
      <c r="AL302" s="179" t="s">
        <v>375</v>
      </c>
      <c r="AN302">
        <v>0.20399999999999999</v>
      </c>
      <c r="AO302">
        <v>141</v>
      </c>
      <c r="AQ302" s="116" t="s">
        <v>318</v>
      </c>
    </row>
    <row r="303" spans="2:43" x14ac:dyDescent="0.2">
      <c r="B303" t="s">
        <v>670</v>
      </c>
      <c r="C303" t="s">
        <v>218</v>
      </c>
      <c r="D303" t="s">
        <v>87</v>
      </c>
      <c r="E303" t="s">
        <v>445</v>
      </c>
      <c r="F303">
        <v>497.1</v>
      </c>
      <c r="G303">
        <v>142</v>
      </c>
      <c r="I303" s="188" t="s">
        <v>334</v>
      </c>
      <c r="J303" s="188" t="s">
        <v>157</v>
      </c>
      <c r="K303" s="188" t="s">
        <v>376</v>
      </c>
      <c r="L303" s="116"/>
      <c r="M303" s="98">
        <v>63.9</v>
      </c>
      <c r="N303" s="188">
        <v>142</v>
      </c>
      <c r="P303" s="179" t="s">
        <v>278</v>
      </c>
      <c r="Q303" s="179" t="s">
        <v>20</v>
      </c>
      <c r="R303" s="179" t="s">
        <v>447</v>
      </c>
      <c r="T303">
        <v>0.02</v>
      </c>
      <c r="U303">
        <v>142</v>
      </c>
      <c r="W303" t="s">
        <v>266</v>
      </c>
      <c r="X303">
        <v>6164</v>
      </c>
      <c r="Y303">
        <v>73700</v>
      </c>
      <c r="Z303">
        <v>8.3636363636363634E-2</v>
      </c>
      <c r="AA303">
        <v>142</v>
      </c>
      <c r="AC303" s="116" t="s">
        <v>893</v>
      </c>
      <c r="AD303" s="188">
        <v>477</v>
      </c>
      <c r="AE303" s="188">
        <v>142</v>
      </c>
      <c r="AJ303" s="179" t="s">
        <v>354</v>
      </c>
      <c r="AK303" s="179" t="s">
        <v>8</v>
      </c>
      <c r="AL303" s="179" t="s">
        <v>374</v>
      </c>
      <c r="AN303">
        <v>0.20399999999999999</v>
      </c>
      <c r="AO303">
        <v>141</v>
      </c>
      <c r="AQ303" s="116" t="s">
        <v>293</v>
      </c>
    </row>
    <row r="304" spans="2:43" x14ac:dyDescent="0.2">
      <c r="B304" t="s">
        <v>788</v>
      </c>
      <c r="C304" t="s">
        <v>253</v>
      </c>
      <c r="D304" t="s">
        <v>18</v>
      </c>
      <c r="E304" t="s">
        <v>445</v>
      </c>
      <c r="F304">
        <v>497.9</v>
      </c>
      <c r="G304">
        <v>143</v>
      </c>
      <c r="I304" s="188" t="s">
        <v>173</v>
      </c>
      <c r="J304" s="188" t="s">
        <v>3</v>
      </c>
      <c r="K304" s="188" t="s">
        <v>445</v>
      </c>
      <c r="L304" s="116"/>
      <c r="M304" s="98">
        <v>64</v>
      </c>
      <c r="N304" s="188">
        <v>143</v>
      </c>
      <c r="P304" s="179" t="s">
        <v>251</v>
      </c>
      <c r="Q304" s="179" t="s">
        <v>18</v>
      </c>
      <c r="R304" s="179" t="s">
        <v>445</v>
      </c>
      <c r="T304">
        <v>0.02</v>
      </c>
      <c r="U304">
        <v>142</v>
      </c>
      <c r="W304" t="s">
        <v>338</v>
      </c>
      <c r="X304">
        <v>7703</v>
      </c>
      <c r="Y304">
        <v>92200</v>
      </c>
      <c r="Z304">
        <v>8.3546637744034702E-2</v>
      </c>
      <c r="AA304">
        <v>143</v>
      </c>
      <c r="AC304" s="116" t="s">
        <v>848</v>
      </c>
      <c r="AD304" s="188">
        <v>478</v>
      </c>
      <c r="AE304" s="188">
        <v>143</v>
      </c>
      <c r="AJ304" s="179" t="s">
        <v>244</v>
      </c>
      <c r="AK304" s="179" t="s">
        <v>101</v>
      </c>
      <c r="AL304" s="179" t="s">
        <v>447</v>
      </c>
      <c r="AN304">
        <v>0.20300000000000001</v>
      </c>
      <c r="AO304">
        <v>143</v>
      </c>
      <c r="AQ304" s="116" t="s">
        <v>254</v>
      </c>
    </row>
    <row r="305" spans="2:43" x14ac:dyDescent="0.2">
      <c r="B305" t="s">
        <v>699</v>
      </c>
      <c r="C305" t="s">
        <v>269</v>
      </c>
      <c r="D305" t="s">
        <v>108</v>
      </c>
      <c r="E305" t="s">
        <v>447</v>
      </c>
      <c r="F305">
        <v>498.9</v>
      </c>
      <c r="G305">
        <v>144</v>
      </c>
      <c r="I305" s="188" t="s">
        <v>206</v>
      </c>
      <c r="J305" s="188" t="s">
        <v>86</v>
      </c>
      <c r="K305" s="188" t="s">
        <v>447</v>
      </c>
      <c r="L305" s="116"/>
      <c r="M305" s="98">
        <v>64</v>
      </c>
      <c r="N305" s="188">
        <v>144</v>
      </c>
      <c r="P305" s="179" t="s">
        <v>178</v>
      </c>
      <c r="Q305" s="179" t="s">
        <v>64</v>
      </c>
      <c r="R305" s="179" t="s">
        <v>447</v>
      </c>
      <c r="T305">
        <v>0.02</v>
      </c>
      <c r="U305">
        <v>142</v>
      </c>
      <c r="W305" t="s">
        <v>315</v>
      </c>
      <c r="X305">
        <v>8103</v>
      </c>
      <c r="Y305">
        <v>98000</v>
      </c>
      <c r="Z305">
        <v>8.268367346938775E-2</v>
      </c>
      <c r="AA305">
        <v>144</v>
      </c>
      <c r="AC305" s="116" t="s">
        <v>669</v>
      </c>
      <c r="AD305" s="188">
        <v>479</v>
      </c>
      <c r="AE305" s="188">
        <v>144</v>
      </c>
      <c r="AJ305" s="179" t="s">
        <v>363</v>
      </c>
      <c r="AK305" s="179" t="s">
        <v>168</v>
      </c>
      <c r="AL305" s="179" t="s">
        <v>375</v>
      </c>
      <c r="AN305">
        <v>0.20300000000000001</v>
      </c>
      <c r="AO305">
        <v>143</v>
      </c>
      <c r="AQ305" s="116" t="s">
        <v>202</v>
      </c>
    </row>
    <row r="306" spans="2:43" x14ac:dyDescent="0.2">
      <c r="B306" t="s">
        <v>576</v>
      </c>
      <c r="C306" t="s">
        <v>203</v>
      </c>
      <c r="D306" t="s">
        <v>86</v>
      </c>
      <c r="E306" t="s">
        <v>374</v>
      </c>
      <c r="F306">
        <v>499.6</v>
      </c>
      <c r="G306">
        <v>145</v>
      </c>
      <c r="I306" s="188" t="s">
        <v>228</v>
      </c>
      <c r="J306" s="188" t="s">
        <v>88</v>
      </c>
      <c r="K306" s="188" t="s">
        <v>375</v>
      </c>
      <c r="L306" s="116"/>
      <c r="M306" s="98">
        <v>64</v>
      </c>
      <c r="N306" s="188">
        <v>145</v>
      </c>
      <c r="P306" s="179" t="s">
        <v>190</v>
      </c>
      <c r="Q306" s="179" t="s">
        <v>15</v>
      </c>
      <c r="R306" s="179" t="s">
        <v>447</v>
      </c>
      <c r="T306">
        <v>0.02</v>
      </c>
      <c r="U306">
        <v>142</v>
      </c>
      <c r="W306" t="s">
        <v>199</v>
      </c>
      <c r="X306">
        <v>9181</v>
      </c>
      <c r="Y306">
        <v>111300</v>
      </c>
      <c r="Z306">
        <v>8.2488769092542671E-2</v>
      </c>
      <c r="AA306">
        <v>145</v>
      </c>
      <c r="AC306" s="116" t="s">
        <v>642</v>
      </c>
      <c r="AD306" s="188">
        <v>480</v>
      </c>
      <c r="AE306" s="188">
        <v>145</v>
      </c>
      <c r="AJ306" s="179" t="s">
        <v>237</v>
      </c>
      <c r="AK306" s="179" t="s">
        <v>92</v>
      </c>
      <c r="AL306" s="179" t="s">
        <v>446</v>
      </c>
      <c r="AN306">
        <v>0.20199999999999999</v>
      </c>
      <c r="AO306">
        <v>145</v>
      </c>
      <c r="AQ306" s="116" t="s">
        <v>350</v>
      </c>
    </row>
    <row r="307" spans="2:43" x14ac:dyDescent="0.2">
      <c r="B307" t="s">
        <v>1055</v>
      </c>
      <c r="C307" t="s">
        <v>365</v>
      </c>
      <c r="D307" t="s">
        <v>168</v>
      </c>
      <c r="E307" t="s">
        <v>446</v>
      </c>
      <c r="F307">
        <v>500</v>
      </c>
      <c r="G307">
        <v>146</v>
      </c>
      <c r="I307" s="188" t="s">
        <v>222</v>
      </c>
      <c r="J307" s="188" t="s">
        <v>87</v>
      </c>
      <c r="K307" s="188" t="s">
        <v>445</v>
      </c>
      <c r="L307" s="116"/>
      <c r="M307" s="98">
        <v>64</v>
      </c>
      <c r="N307" s="188">
        <v>146</v>
      </c>
      <c r="P307" s="179" t="s">
        <v>348</v>
      </c>
      <c r="Q307" s="179" t="s">
        <v>7</v>
      </c>
      <c r="R307" s="179" t="s">
        <v>445</v>
      </c>
      <c r="T307">
        <v>0.02</v>
      </c>
      <c r="U307">
        <v>142</v>
      </c>
      <c r="W307" t="s">
        <v>240</v>
      </c>
      <c r="X307">
        <v>10046</v>
      </c>
      <c r="Y307">
        <v>122000</v>
      </c>
      <c r="Z307">
        <v>8.2344262295081974E-2</v>
      </c>
      <c r="AA307">
        <v>146</v>
      </c>
      <c r="AC307" s="116" t="s">
        <v>1047</v>
      </c>
      <c r="AD307" s="188">
        <v>480</v>
      </c>
      <c r="AE307" s="188">
        <v>145</v>
      </c>
      <c r="AJ307" s="179" t="s">
        <v>187</v>
      </c>
      <c r="AK307" s="179" t="s">
        <v>64</v>
      </c>
      <c r="AL307" s="179" t="s">
        <v>447</v>
      </c>
      <c r="AN307">
        <v>0.20199999999999999</v>
      </c>
      <c r="AO307">
        <v>145</v>
      </c>
      <c r="AQ307" s="116" t="s">
        <v>214</v>
      </c>
    </row>
    <row r="308" spans="2:43" x14ac:dyDescent="0.2">
      <c r="B308" t="s">
        <v>785</v>
      </c>
      <c r="C308" t="s">
        <v>343</v>
      </c>
      <c r="D308" t="s">
        <v>158</v>
      </c>
      <c r="E308" t="s">
        <v>446</v>
      </c>
      <c r="F308">
        <v>502.6</v>
      </c>
      <c r="G308">
        <v>147</v>
      </c>
      <c r="I308" s="188" t="s">
        <v>316</v>
      </c>
      <c r="J308" s="188" t="s">
        <v>156</v>
      </c>
      <c r="K308" s="188" t="s">
        <v>447</v>
      </c>
      <c r="L308" s="116"/>
      <c r="M308" s="98">
        <v>64.099999999999994</v>
      </c>
      <c r="N308" s="188">
        <v>147</v>
      </c>
      <c r="P308" s="179" t="s">
        <v>230</v>
      </c>
      <c r="Q308" s="179" t="s">
        <v>88</v>
      </c>
      <c r="R308" s="179" t="s">
        <v>446</v>
      </c>
      <c r="T308">
        <v>0.02</v>
      </c>
      <c r="U308">
        <v>142</v>
      </c>
      <c r="W308" t="s">
        <v>256</v>
      </c>
      <c r="X308">
        <v>11664</v>
      </c>
      <c r="Y308">
        <v>142100</v>
      </c>
      <c r="Z308">
        <v>8.2083040112596761E-2</v>
      </c>
      <c r="AA308">
        <v>147</v>
      </c>
      <c r="AC308" s="116" t="s">
        <v>1093</v>
      </c>
      <c r="AD308" s="188">
        <v>485</v>
      </c>
      <c r="AE308" s="188">
        <v>147</v>
      </c>
      <c r="AJ308" s="179" t="s">
        <v>203</v>
      </c>
      <c r="AK308" s="179" t="s">
        <v>86</v>
      </c>
      <c r="AL308" s="179" t="s">
        <v>374</v>
      </c>
      <c r="AN308">
        <v>0.20100000000000001</v>
      </c>
      <c r="AO308">
        <v>147</v>
      </c>
      <c r="AQ308" s="116" t="s">
        <v>215</v>
      </c>
    </row>
    <row r="309" spans="2:43" x14ac:dyDescent="0.2">
      <c r="B309" t="s">
        <v>1018</v>
      </c>
      <c r="C309" t="s">
        <v>236</v>
      </c>
      <c r="D309" t="s">
        <v>92</v>
      </c>
      <c r="E309" t="s">
        <v>447</v>
      </c>
      <c r="F309">
        <v>502.7</v>
      </c>
      <c r="G309">
        <v>148</v>
      </c>
      <c r="I309" s="188" t="s">
        <v>185</v>
      </c>
      <c r="J309" s="188" t="s">
        <v>64</v>
      </c>
      <c r="K309" s="188" t="s">
        <v>374</v>
      </c>
      <c r="L309" s="116"/>
      <c r="M309" s="98">
        <v>64.099999999999994</v>
      </c>
      <c r="N309" s="188">
        <v>148</v>
      </c>
      <c r="P309" s="179" t="s">
        <v>283</v>
      </c>
      <c r="Q309" s="179" t="s">
        <v>20</v>
      </c>
      <c r="R309" s="179" t="s">
        <v>445</v>
      </c>
      <c r="T309">
        <v>0.02</v>
      </c>
      <c r="U309">
        <v>142</v>
      </c>
      <c r="W309" t="s">
        <v>289</v>
      </c>
      <c r="X309">
        <v>10301</v>
      </c>
      <c r="Y309">
        <v>125600</v>
      </c>
      <c r="Z309">
        <v>8.2014331210191083E-2</v>
      </c>
      <c r="AA309">
        <v>148</v>
      </c>
      <c r="AC309" s="116" t="s">
        <v>891</v>
      </c>
      <c r="AD309" s="188">
        <v>486</v>
      </c>
      <c r="AE309" s="188">
        <v>148</v>
      </c>
      <c r="AJ309" s="179" t="s">
        <v>231</v>
      </c>
      <c r="AK309" s="179" t="s">
        <v>92</v>
      </c>
      <c r="AL309" s="179" t="s">
        <v>447</v>
      </c>
      <c r="AN309">
        <v>0.19800000000000001</v>
      </c>
      <c r="AO309">
        <v>148</v>
      </c>
      <c r="AQ309" s="116" t="s">
        <v>175</v>
      </c>
    </row>
    <row r="310" spans="2:43" x14ac:dyDescent="0.2">
      <c r="B310" t="s">
        <v>941</v>
      </c>
      <c r="C310" t="s">
        <v>183</v>
      </c>
      <c r="D310" t="s">
        <v>64</v>
      </c>
      <c r="E310" t="s">
        <v>445</v>
      </c>
      <c r="F310">
        <v>504.1</v>
      </c>
      <c r="G310">
        <v>149</v>
      </c>
      <c r="I310" s="188" t="s">
        <v>255</v>
      </c>
      <c r="J310" s="188" t="s">
        <v>107</v>
      </c>
      <c r="K310" s="188" t="s">
        <v>375</v>
      </c>
      <c r="L310" s="116"/>
      <c r="M310" s="98">
        <v>64.2</v>
      </c>
      <c r="N310" s="188">
        <v>149</v>
      </c>
      <c r="P310" s="179" t="s">
        <v>274</v>
      </c>
      <c r="Q310" s="179" t="s">
        <v>108</v>
      </c>
      <c r="R310" s="179" t="s">
        <v>376</v>
      </c>
      <c r="T310">
        <v>0.02</v>
      </c>
      <c r="U310">
        <v>142</v>
      </c>
      <c r="W310" t="s">
        <v>325</v>
      </c>
      <c r="X310">
        <v>10567</v>
      </c>
      <c r="Y310">
        <v>129100</v>
      </c>
      <c r="Z310">
        <v>8.1851278079008521E-2</v>
      </c>
      <c r="AA310">
        <v>149</v>
      </c>
      <c r="AC310" s="116" t="s">
        <v>1055</v>
      </c>
      <c r="AD310" s="188">
        <v>490</v>
      </c>
      <c r="AE310" s="188">
        <v>149</v>
      </c>
      <c r="AJ310" s="179" t="s">
        <v>261</v>
      </c>
      <c r="AK310" s="179" t="s">
        <v>107</v>
      </c>
      <c r="AL310" s="179" t="s">
        <v>447</v>
      </c>
      <c r="AN310">
        <v>0.19800000000000001</v>
      </c>
      <c r="AO310">
        <v>148</v>
      </c>
      <c r="AQ310" s="116" t="s">
        <v>283</v>
      </c>
    </row>
    <row r="311" spans="2:43" x14ac:dyDescent="0.2">
      <c r="B311" t="s">
        <v>1090</v>
      </c>
      <c r="C311" t="s">
        <v>337</v>
      </c>
      <c r="D311" t="s">
        <v>157</v>
      </c>
      <c r="E311" t="s">
        <v>446</v>
      </c>
      <c r="F311">
        <v>504.9</v>
      </c>
      <c r="G311">
        <v>150</v>
      </c>
      <c r="I311" s="188" t="s">
        <v>268</v>
      </c>
      <c r="J311" s="188" t="s">
        <v>108</v>
      </c>
      <c r="K311" s="188" t="s">
        <v>447</v>
      </c>
      <c r="L311" s="116"/>
      <c r="M311" s="98">
        <v>64.2</v>
      </c>
      <c r="N311" s="188">
        <v>150</v>
      </c>
      <c r="P311" s="179" t="s">
        <v>338</v>
      </c>
      <c r="Q311" s="179" t="s">
        <v>157</v>
      </c>
      <c r="R311" s="179" t="s">
        <v>376</v>
      </c>
      <c r="T311">
        <v>0.02</v>
      </c>
      <c r="U311">
        <v>142</v>
      </c>
      <c r="W311" t="s">
        <v>365</v>
      </c>
      <c r="X311">
        <v>6474</v>
      </c>
      <c r="Y311">
        <v>79100</v>
      </c>
      <c r="Z311">
        <v>8.1845764854614408E-2</v>
      </c>
      <c r="AA311">
        <v>150</v>
      </c>
      <c r="AC311" s="116" t="s">
        <v>745</v>
      </c>
      <c r="AD311" s="188">
        <v>491</v>
      </c>
      <c r="AE311" s="188">
        <v>150</v>
      </c>
      <c r="AJ311" s="179" t="s">
        <v>271</v>
      </c>
      <c r="AK311" s="179" t="s">
        <v>108</v>
      </c>
      <c r="AL311" s="179" t="s">
        <v>447</v>
      </c>
      <c r="AN311">
        <v>0.19800000000000001</v>
      </c>
      <c r="AO311">
        <v>148</v>
      </c>
      <c r="AQ311" s="116" t="s">
        <v>222</v>
      </c>
    </row>
    <row r="312" spans="2:43" x14ac:dyDescent="0.2">
      <c r="B312" t="s">
        <v>564</v>
      </c>
      <c r="C312" t="s">
        <v>171</v>
      </c>
      <c r="D312" t="s">
        <v>3</v>
      </c>
      <c r="E312" t="s">
        <v>375</v>
      </c>
      <c r="F312">
        <v>507</v>
      </c>
      <c r="G312">
        <v>151</v>
      </c>
      <c r="I312" s="188" t="s">
        <v>285</v>
      </c>
      <c r="J312" s="188" t="s">
        <v>21</v>
      </c>
      <c r="K312" s="188" t="s">
        <v>445</v>
      </c>
      <c r="L312" s="116"/>
      <c r="M312" s="98">
        <v>64.2</v>
      </c>
      <c r="N312" s="188">
        <v>151</v>
      </c>
      <c r="P312" s="179" t="s">
        <v>291</v>
      </c>
      <c r="Q312" s="179" t="s">
        <v>153</v>
      </c>
      <c r="R312" s="179" t="s">
        <v>446</v>
      </c>
      <c r="T312">
        <v>1.9E-2</v>
      </c>
      <c r="U312">
        <v>151</v>
      </c>
      <c r="W312" t="s">
        <v>218</v>
      </c>
      <c r="X312">
        <v>6471</v>
      </c>
      <c r="Y312">
        <v>79700</v>
      </c>
      <c r="Z312">
        <v>8.119196988707654E-2</v>
      </c>
      <c r="AA312">
        <v>151</v>
      </c>
      <c r="AC312" s="116" t="s">
        <v>1033</v>
      </c>
      <c r="AD312" s="188">
        <v>492</v>
      </c>
      <c r="AE312" s="188">
        <v>151</v>
      </c>
      <c r="AJ312" s="179" t="s">
        <v>252</v>
      </c>
      <c r="AK312" s="179" t="s">
        <v>18</v>
      </c>
      <c r="AL312" s="179" t="s">
        <v>445</v>
      </c>
      <c r="AN312">
        <v>0.19699999999999998</v>
      </c>
      <c r="AO312">
        <v>151</v>
      </c>
      <c r="AQ312" s="116" t="s">
        <v>325</v>
      </c>
    </row>
    <row r="313" spans="2:43" x14ac:dyDescent="0.2">
      <c r="B313" t="s">
        <v>636</v>
      </c>
      <c r="C313" t="s">
        <v>360</v>
      </c>
      <c r="D313" t="s">
        <v>168</v>
      </c>
      <c r="E313" t="s">
        <v>375</v>
      </c>
      <c r="F313">
        <v>507.4</v>
      </c>
      <c r="G313">
        <v>152</v>
      </c>
      <c r="I313" s="188" t="s">
        <v>239</v>
      </c>
      <c r="J313" s="188" t="s">
        <v>93</v>
      </c>
      <c r="K313" s="188" t="s">
        <v>446</v>
      </c>
      <c r="L313" s="116"/>
      <c r="M313" s="98">
        <v>64.2</v>
      </c>
      <c r="N313" s="188">
        <v>152</v>
      </c>
      <c r="P313" s="179" t="s">
        <v>198</v>
      </c>
      <c r="Q313" s="179" t="s">
        <v>85</v>
      </c>
      <c r="R313" s="179" t="s">
        <v>445</v>
      </c>
      <c r="T313">
        <v>1.9E-2</v>
      </c>
      <c r="U313">
        <v>151</v>
      </c>
      <c r="W313" t="s">
        <v>211</v>
      </c>
      <c r="X313">
        <v>11415</v>
      </c>
      <c r="Y313">
        <v>141000</v>
      </c>
      <c r="Z313">
        <v>8.0957446808510636E-2</v>
      </c>
      <c r="AA313">
        <v>152</v>
      </c>
      <c r="AC313" s="116" t="s">
        <v>1086</v>
      </c>
      <c r="AD313" s="188">
        <v>492</v>
      </c>
      <c r="AE313" s="188">
        <v>151</v>
      </c>
      <c r="AJ313" s="179" t="s">
        <v>349</v>
      </c>
      <c r="AK313" s="179" t="s">
        <v>7</v>
      </c>
      <c r="AL313" s="179" t="s">
        <v>446</v>
      </c>
      <c r="AN313">
        <v>0.19699999999999998</v>
      </c>
      <c r="AO313">
        <v>151</v>
      </c>
      <c r="AQ313" s="116" t="s">
        <v>185</v>
      </c>
    </row>
    <row r="314" spans="2:43" x14ac:dyDescent="0.2">
      <c r="B314" t="s">
        <v>772</v>
      </c>
      <c r="C314" t="s">
        <v>306</v>
      </c>
      <c r="D314" t="s">
        <v>155</v>
      </c>
      <c r="E314" t="s">
        <v>374</v>
      </c>
      <c r="F314">
        <v>509.7</v>
      </c>
      <c r="G314">
        <v>153</v>
      </c>
      <c r="I314" s="188" t="s">
        <v>230</v>
      </c>
      <c r="J314" s="188" t="s">
        <v>88</v>
      </c>
      <c r="K314" s="188" t="s">
        <v>446</v>
      </c>
      <c r="L314" s="116"/>
      <c r="M314" s="98">
        <v>64.2</v>
      </c>
      <c r="N314" s="188">
        <v>153</v>
      </c>
      <c r="P314" s="179" t="s">
        <v>269</v>
      </c>
      <c r="Q314" s="179" t="s">
        <v>108</v>
      </c>
      <c r="R314" s="179" t="s">
        <v>447</v>
      </c>
      <c r="T314">
        <v>1.9E-2</v>
      </c>
      <c r="U314">
        <v>151</v>
      </c>
      <c r="W314" t="s">
        <v>362</v>
      </c>
      <c r="X314">
        <v>6581</v>
      </c>
      <c r="Y314">
        <v>81900</v>
      </c>
      <c r="Z314">
        <v>8.0354090354090357E-2</v>
      </c>
      <c r="AA314">
        <v>153</v>
      </c>
      <c r="AC314" s="116" t="s">
        <v>833</v>
      </c>
      <c r="AD314" s="188">
        <v>494</v>
      </c>
      <c r="AE314" s="188">
        <v>153</v>
      </c>
      <c r="AJ314" s="179" t="s">
        <v>214</v>
      </c>
      <c r="AK314" s="179" t="s">
        <v>16</v>
      </c>
      <c r="AL314" s="179" t="s">
        <v>445</v>
      </c>
      <c r="AN314">
        <v>0.19600000000000001</v>
      </c>
      <c r="AO314">
        <v>153</v>
      </c>
      <c r="AQ314" s="116" t="s">
        <v>368</v>
      </c>
    </row>
    <row r="315" spans="2:43" x14ac:dyDescent="0.2">
      <c r="B315" t="s">
        <v>1014</v>
      </c>
      <c r="C315" t="s">
        <v>272</v>
      </c>
      <c r="D315" t="s">
        <v>108</v>
      </c>
      <c r="E315" t="s">
        <v>447</v>
      </c>
      <c r="F315">
        <v>509.7</v>
      </c>
      <c r="G315">
        <v>153</v>
      </c>
      <c r="I315" s="188" t="s">
        <v>202</v>
      </c>
      <c r="J315" s="188" t="s">
        <v>85</v>
      </c>
      <c r="K315" s="188" t="s">
        <v>447</v>
      </c>
      <c r="L315" s="116"/>
      <c r="M315" s="98">
        <v>64.3</v>
      </c>
      <c r="N315" s="188">
        <v>154</v>
      </c>
      <c r="P315" s="179" t="s">
        <v>343</v>
      </c>
      <c r="Q315" s="179" t="s">
        <v>158</v>
      </c>
      <c r="R315" s="179" t="s">
        <v>446</v>
      </c>
      <c r="T315">
        <v>1.9E-2</v>
      </c>
      <c r="U315">
        <v>151</v>
      </c>
      <c r="W315" t="s">
        <v>306</v>
      </c>
      <c r="X315">
        <v>9440</v>
      </c>
      <c r="Y315">
        <v>117600</v>
      </c>
      <c r="Z315">
        <v>8.0272108843537415E-2</v>
      </c>
      <c r="AA315">
        <v>154</v>
      </c>
      <c r="AC315" s="116" t="s">
        <v>698</v>
      </c>
      <c r="AD315" s="188">
        <v>498</v>
      </c>
      <c r="AE315" s="188">
        <v>154</v>
      </c>
      <c r="AJ315" s="179" t="s">
        <v>233</v>
      </c>
      <c r="AK315" s="179" t="s">
        <v>92</v>
      </c>
      <c r="AL315" s="179" t="s">
        <v>446</v>
      </c>
      <c r="AN315">
        <v>0.19399999999999998</v>
      </c>
      <c r="AO315">
        <v>154</v>
      </c>
      <c r="AQ315" s="116" t="s">
        <v>235</v>
      </c>
    </row>
    <row r="316" spans="2:43" x14ac:dyDescent="0.2">
      <c r="B316" t="s">
        <v>635</v>
      </c>
      <c r="C316" t="s">
        <v>259</v>
      </c>
      <c r="D316" t="s">
        <v>107</v>
      </c>
      <c r="E316" t="s">
        <v>375</v>
      </c>
      <c r="F316">
        <v>509.8</v>
      </c>
      <c r="G316">
        <v>155</v>
      </c>
      <c r="I316" s="188" t="s">
        <v>291</v>
      </c>
      <c r="J316" s="188" t="s">
        <v>153</v>
      </c>
      <c r="K316" s="188" t="s">
        <v>446</v>
      </c>
      <c r="L316" s="116"/>
      <c r="M316" s="98">
        <v>64.400000000000006</v>
      </c>
      <c r="N316" s="188">
        <v>155</v>
      </c>
      <c r="P316" s="179" t="s">
        <v>287</v>
      </c>
      <c r="Q316" s="179" t="s">
        <v>21</v>
      </c>
      <c r="R316" s="179" t="s">
        <v>445</v>
      </c>
      <c r="T316">
        <v>1.9E-2</v>
      </c>
      <c r="U316">
        <v>151</v>
      </c>
      <c r="W316" t="s">
        <v>191</v>
      </c>
      <c r="X316">
        <v>4098</v>
      </c>
      <c r="Y316">
        <v>51500</v>
      </c>
      <c r="Z316">
        <v>7.9572815533980587E-2</v>
      </c>
      <c r="AA316">
        <v>155</v>
      </c>
      <c r="AC316" s="116" t="s">
        <v>1014</v>
      </c>
      <c r="AD316" s="188">
        <v>500</v>
      </c>
      <c r="AE316" s="188">
        <v>155</v>
      </c>
      <c r="AJ316" s="179" t="s">
        <v>307</v>
      </c>
      <c r="AK316" s="179" t="s">
        <v>155</v>
      </c>
      <c r="AL316" s="179" t="s">
        <v>447</v>
      </c>
      <c r="AN316">
        <v>0.192</v>
      </c>
      <c r="AO316">
        <v>155</v>
      </c>
      <c r="AQ316" s="116" t="s">
        <v>334</v>
      </c>
    </row>
    <row r="317" spans="2:43" x14ac:dyDescent="0.2">
      <c r="B317" t="s">
        <v>778</v>
      </c>
      <c r="C317" t="s">
        <v>270</v>
      </c>
      <c r="D317" t="s">
        <v>108</v>
      </c>
      <c r="E317" t="s">
        <v>447</v>
      </c>
      <c r="F317">
        <v>509.8</v>
      </c>
      <c r="G317">
        <v>155</v>
      </c>
      <c r="I317" s="188" t="s">
        <v>172</v>
      </c>
      <c r="J317" s="188" t="s">
        <v>3</v>
      </c>
      <c r="K317" s="188" t="s">
        <v>447</v>
      </c>
      <c r="L317" s="116"/>
      <c r="M317" s="98">
        <v>64.400000000000006</v>
      </c>
      <c r="N317" s="188">
        <v>156</v>
      </c>
      <c r="P317" s="179" t="s">
        <v>332</v>
      </c>
      <c r="Q317" s="179" t="s">
        <v>157</v>
      </c>
      <c r="R317" s="179" t="s">
        <v>375</v>
      </c>
      <c r="T317">
        <v>1.9E-2</v>
      </c>
      <c r="U317">
        <v>151</v>
      </c>
      <c r="W317" t="s">
        <v>249</v>
      </c>
      <c r="X317">
        <v>7836</v>
      </c>
      <c r="Y317">
        <v>98700</v>
      </c>
      <c r="Z317">
        <v>7.9392097264437689E-2</v>
      </c>
      <c r="AA317">
        <v>156</v>
      </c>
      <c r="AC317" s="116" t="s">
        <v>1131</v>
      </c>
      <c r="AD317" s="188">
        <v>503</v>
      </c>
      <c r="AE317" s="188">
        <v>156</v>
      </c>
      <c r="AJ317" s="179" t="s">
        <v>195</v>
      </c>
      <c r="AK317" s="179" t="s">
        <v>85</v>
      </c>
      <c r="AL317" s="179" t="s">
        <v>447</v>
      </c>
      <c r="AN317">
        <v>0.191</v>
      </c>
      <c r="AO317">
        <v>156</v>
      </c>
      <c r="AQ317" s="116" t="s">
        <v>272</v>
      </c>
    </row>
    <row r="318" spans="2:43" x14ac:dyDescent="0.2">
      <c r="B318" t="s">
        <v>971</v>
      </c>
      <c r="C318" t="s">
        <v>317</v>
      </c>
      <c r="D318" t="s">
        <v>156</v>
      </c>
      <c r="E318" t="s">
        <v>446</v>
      </c>
      <c r="F318">
        <v>510.2</v>
      </c>
      <c r="G318">
        <v>157</v>
      </c>
      <c r="I318" s="188" t="s">
        <v>332</v>
      </c>
      <c r="J318" s="188" t="s">
        <v>157</v>
      </c>
      <c r="K318" s="188" t="s">
        <v>375</v>
      </c>
      <c r="L318" s="116"/>
      <c r="M318" s="98">
        <v>64.400000000000006</v>
      </c>
      <c r="N318" s="188">
        <v>157</v>
      </c>
      <c r="P318" s="179" t="s">
        <v>368</v>
      </c>
      <c r="Q318" s="179" t="s">
        <v>10</v>
      </c>
      <c r="R318" s="179" t="s">
        <v>446</v>
      </c>
      <c r="T318">
        <v>1.9E-2</v>
      </c>
      <c r="U318">
        <v>151</v>
      </c>
      <c r="W318" t="s">
        <v>223</v>
      </c>
      <c r="X318">
        <v>6035</v>
      </c>
      <c r="Y318">
        <v>76400</v>
      </c>
      <c r="Z318">
        <v>7.8992146596858645E-2</v>
      </c>
      <c r="AA318">
        <v>157</v>
      </c>
      <c r="AC318" s="116" t="s">
        <v>609</v>
      </c>
      <c r="AD318" s="188">
        <v>504</v>
      </c>
      <c r="AE318" s="188">
        <v>157</v>
      </c>
      <c r="AJ318" s="179" t="s">
        <v>316</v>
      </c>
      <c r="AK318" s="179" t="s">
        <v>156</v>
      </c>
      <c r="AL318" s="179" t="s">
        <v>447</v>
      </c>
      <c r="AN318">
        <v>0.191</v>
      </c>
      <c r="AO318">
        <v>156</v>
      </c>
      <c r="AQ318" s="116" t="s">
        <v>288</v>
      </c>
    </row>
    <row r="319" spans="2:43" x14ac:dyDescent="0.2">
      <c r="B319" t="s">
        <v>556</v>
      </c>
      <c r="C319" t="s">
        <v>291</v>
      </c>
      <c r="D319" t="s">
        <v>153</v>
      </c>
      <c r="E319" t="s">
        <v>446</v>
      </c>
      <c r="F319">
        <v>511.7</v>
      </c>
      <c r="G319">
        <v>158</v>
      </c>
      <c r="I319" s="188" t="s">
        <v>218</v>
      </c>
      <c r="J319" s="188" t="s">
        <v>87</v>
      </c>
      <c r="K319" s="188" t="s">
        <v>445</v>
      </c>
      <c r="L319" s="116"/>
      <c r="M319" s="98">
        <v>64.5</v>
      </c>
      <c r="N319" s="188">
        <v>158</v>
      </c>
      <c r="P319" s="179" t="s">
        <v>289</v>
      </c>
      <c r="Q319" s="179" t="s">
        <v>21</v>
      </c>
      <c r="R319" s="179" t="s">
        <v>445</v>
      </c>
      <c r="T319">
        <v>1.9E-2</v>
      </c>
      <c r="U319">
        <v>151</v>
      </c>
      <c r="W319" t="s">
        <v>216</v>
      </c>
      <c r="X319">
        <v>7014</v>
      </c>
      <c r="Y319">
        <v>88900</v>
      </c>
      <c r="Z319">
        <v>7.8897637795275588E-2</v>
      </c>
      <c r="AA319">
        <v>158</v>
      </c>
      <c r="AC319" s="116" t="s">
        <v>666</v>
      </c>
      <c r="AD319" s="188">
        <v>505</v>
      </c>
      <c r="AE319" s="188">
        <v>158</v>
      </c>
      <c r="AJ319" s="179" t="s">
        <v>199</v>
      </c>
      <c r="AK319" s="179" t="s">
        <v>85</v>
      </c>
      <c r="AL319" s="179" t="s">
        <v>374</v>
      </c>
      <c r="AN319">
        <v>0.18899999999999997</v>
      </c>
      <c r="AO319">
        <v>158</v>
      </c>
      <c r="AQ319" s="116" t="s">
        <v>236</v>
      </c>
    </row>
    <row r="320" spans="2:43" x14ac:dyDescent="0.2">
      <c r="B320" t="s">
        <v>1086</v>
      </c>
      <c r="C320" t="s">
        <v>243</v>
      </c>
      <c r="D320" t="s">
        <v>93</v>
      </c>
      <c r="E320" t="s">
        <v>447</v>
      </c>
      <c r="F320">
        <v>512.1</v>
      </c>
      <c r="G320">
        <v>159</v>
      </c>
      <c r="I320" s="188" t="s">
        <v>302</v>
      </c>
      <c r="J320" s="188" t="s">
        <v>155</v>
      </c>
      <c r="K320" s="188" t="s">
        <v>447</v>
      </c>
      <c r="L320" s="116"/>
      <c r="M320" s="98">
        <v>64.5</v>
      </c>
      <c r="N320" s="188">
        <v>159</v>
      </c>
      <c r="P320" s="179" t="s">
        <v>321</v>
      </c>
      <c r="Q320" s="179" t="s">
        <v>156</v>
      </c>
      <c r="R320" s="179" t="s">
        <v>446</v>
      </c>
      <c r="T320">
        <v>1.9E-2</v>
      </c>
      <c r="U320">
        <v>151</v>
      </c>
      <c r="W320" t="s">
        <v>208</v>
      </c>
      <c r="X320">
        <v>7092</v>
      </c>
      <c r="Y320">
        <v>90800</v>
      </c>
      <c r="Z320">
        <v>7.8105726872246692E-2</v>
      </c>
      <c r="AA320">
        <v>159</v>
      </c>
      <c r="AC320" s="116" t="s">
        <v>1037</v>
      </c>
      <c r="AD320" s="188">
        <v>511</v>
      </c>
      <c r="AE320" s="188">
        <v>159</v>
      </c>
      <c r="AJ320" s="179" t="s">
        <v>299</v>
      </c>
      <c r="AK320" s="179" t="s">
        <v>154</v>
      </c>
      <c r="AL320" s="179" t="s">
        <v>445</v>
      </c>
      <c r="AN320">
        <v>0.18899999999999997</v>
      </c>
      <c r="AO320">
        <v>158</v>
      </c>
      <c r="AQ320" s="116" t="s">
        <v>237</v>
      </c>
    </row>
    <row r="321" spans="2:43" x14ac:dyDescent="0.2">
      <c r="B321" t="s">
        <v>623</v>
      </c>
      <c r="C321" t="s">
        <v>312</v>
      </c>
      <c r="D321" t="s">
        <v>156</v>
      </c>
      <c r="E321" t="s">
        <v>375</v>
      </c>
      <c r="F321">
        <v>512.4</v>
      </c>
      <c r="G321">
        <v>160</v>
      </c>
      <c r="I321" s="188" t="s">
        <v>199</v>
      </c>
      <c r="J321" s="188" t="s">
        <v>85</v>
      </c>
      <c r="K321" s="188" t="s">
        <v>374</v>
      </c>
      <c r="L321" s="116"/>
      <c r="M321" s="98">
        <v>64.5</v>
      </c>
      <c r="N321" s="188">
        <v>160</v>
      </c>
      <c r="P321" s="179" t="s">
        <v>250</v>
      </c>
      <c r="Q321" s="179" t="s">
        <v>18</v>
      </c>
      <c r="R321" s="179" t="s">
        <v>375</v>
      </c>
      <c r="T321">
        <v>1.8000000000000002E-2</v>
      </c>
      <c r="U321">
        <v>160</v>
      </c>
      <c r="W321" t="s">
        <v>184</v>
      </c>
      <c r="X321">
        <v>5248</v>
      </c>
      <c r="Y321">
        <v>67300</v>
      </c>
      <c r="Z321">
        <v>7.7979197622585442E-2</v>
      </c>
      <c r="AA321">
        <v>160</v>
      </c>
      <c r="AC321" s="116" t="s">
        <v>880</v>
      </c>
      <c r="AD321" s="188">
        <v>515</v>
      </c>
      <c r="AE321" s="188">
        <v>160</v>
      </c>
      <c r="AJ321" s="179" t="s">
        <v>293</v>
      </c>
      <c r="AK321" s="179" t="s">
        <v>153</v>
      </c>
      <c r="AL321" s="179" t="s">
        <v>446</v>
      </c>
      <c r="AN321">
        <v>0.188</v>
      </c>
      <c r="AO321">
        <v>160</v>
      </c>
      <c r="AQ321" s="116" t="s">
        <v>273</v>
      </c>
    </row>
    <row r="322" spans="2:43" x14ac:dyDescent="0.2">
      <c r="B322" t="s">
        <v>1073</v>
      </c>
      <c r="C322" t="s">
        <v>266</v>
      </c>
      <c r="D322" t="s">
        <v>107</v>
      </c>
      <c r="E322" t="s">
        <v>445</v>
      </c>
      <c r="F322">
        <v>512.70000000000005</v>
      </c>
      <c r="G322">
        <v>161</v>
      </c>
      <c r="I322" s="188" t="s">
        <v>253</v>
      </c>
      <c r="J322" s="188" t="s">
        <v>18</v>
      </c>
      <c r="K322" s="188" t="s">
        <v>445</v>
      </c>
      <c r="L322" s="116"/>
      <c r="M322" s="98">
        <v>64.5</v>
      </c>
      <c r="N322" s="188">
        <v>161</v>
      </c>
      <c r="P322" s="179" t="s">
        <v>323</v>
      </c>
      <c r="Q322" s="179" t="s">
        <v>5</v>
      </c>
      <c r="R322" s="179" t="s">
        <v>447</v>
      </c>
      <c r="T322">
        <v>1.8000000000000002E-2</v>
      </c>
      <c r="U322">
        <v>160</v>
      </c>
      <c r="W322" t="s">
        <v>231</v>
      </c>
      <c r="X322">
        <v>7366</v>
      </c>
      <c r="Y322">
        <v>94800</v>
      </c>
      <c r="Z322">
        <v>7.7700421940928271E-2</v>
      </c>
      <c r="AA322">
        <v>161</v>
      </c>
      <c r="AC322" s="116" t="s">
        <v>556</v>
      </c>
      <c r="AD322" s="188">
        <v>523</v>
      </c>
      <c r="AE322" s="188">
        <v>161</v>
      </c>
      <c r="AJ322" s="179" t="s">
        <v>269</v>
      </c>
      <c r="AK322" s="179" t="s">
        <v>108</v>
      </c>
      <c r="AL322" s="179" t="s">
        <v>447</v>
      </c>
      <c r="AN322">
        <v>0.18600000000000003</v>
      </c>
      <c r="AO322">
        <v>161</v>
      </c>
      <c r="AQ322" s="116" t="s">
        <v>242</v>
      </c>
    </row>
    <row r="323" spans="2:43" x14ac:dyDescent="0.2">
      <c r="B323" t="s">
        <v>744</v>
      </c>
      <c r="C323" t="s">
        <v>304</v>
      </c>
      <c r="D323" t="s">
        <v>155</v>
      </c>
      <c r="E323" t="s">
        <v>374</v>
      </c>
      <c r="F323">
        <v>513.70000000000005</v>
      </c>
      <c r="G323">
        <v>162</v>
      </c>
      <c r="I323" s="188" t="s">
        <v>200</v>
      </c>
      <c r="J323" s="188" t="s">
        <v>85</v>
      </c>
      <c r="K323" s="188" t="s">
        <v>446</v>
      </c>
      <c r="L323" s="116"/>
      <c r="M323" s="98">
        <v>64.599999999999994</v>
      </c>
      <c r="N323" s="188">
        <v>162</v>
      </c>
      <c r="P323" s="179" t="s">
        <v>346</v>
      </c>
      <c r="Q323" s="179" t="s">
        <v>7</v>
      </c>
      <c r="R323" s="179" t="s">
        <v>446</v>
      </c>
      <c r="T323">
        <v>1.8000000000000002E-2</v>
      </c>
      <c r="U323">
        <v>160</v>
      </c>
      <c r="W323" t="s">
        <v>271</v>
      </c>
      <c r="X323">
        <v>9612</v>
      </c>
      <c r="Y323">
        <v>123800</v>
      </c>
      <c r="Z323">
        <v>7.7641357027463651E-2</v>
      </c>
      <c r="AA323">
        <v>162</v>
      </c>
      <c r="AC323" s="116" t="s">
        <v>634</v>
      </c>
      <c r="AD323" s="188">
        <v>525</v>
      </c>
      <c r="AE323" s="188">
        <v>162</v>
      </c>
      <c r="AJ323" s="179" t="s">
        <v>333</v>
      </c>
      <c r="AK323" s="179" t="s">
        <v>157</v>
      </c>
      <c r="AL323" s="179" t="s">
        <v>376</v>
      </c>
      <c r="AN323">
        <v>0.18600000000000003</v>
      </c>
      <c r="AO323">
        <v>161</v>
      </c>
      <c r="AQ323" s="116" t="s">
        <v>364</v>
      </c>
    </row>
    <row r="324" spans="2:43" x14ac:dyDescent="0.2">
      <c r="B324" t="s">
        <v>848</v>
      </c>
      <c r="C324" t="s">
        <v>344</v>
      </c>
      <c r="D324" t="s">
        <v>158</v>
      </c>
      <c r="E324" t="s">
        <v>445</v>
      </c>
      <c r="F324">
        <v>517.9</v>
      </c>
      <c r="G324">
        <v>163</v>
      </c>
      <c r="I324" s="188" t="s">
        <v>262</v>
      </c>
      <c r="J324" s="188" t="s">
        <v>107</v>
      </c>
      <c r="K324" s="188" t="s">
        <v>375</v>
      </c>
      <c r="L324" s="116"/>
      <c r="M324" s="98">
        <v>64.7</v>
      </c>
      <c r="N324" s="188">
        <v>163</v>
      </c>
      <c r="P324" s="179" t="s">
        <v>329</v>
      </c>
      <c r="Q324" s="179" t="s">
        <v>157</v>
      </c>
      <c r="R324" s="179" t="s">
        <v>376</v>
      </c>
      <c r="T324">
        <v>1.8000000000000002E-2</v>
      </c>
      <c r="U324">
        <v>160</v>
      </c>
      <c r="W324" t="s">
        <v>370</v>
      </c>
      <c r="X324">
        <v>2742</v>
      </c>
      <c r="Y324">
        <v>35500</v>
      </c>
      <c r="Z324">
        <v>7.7239436619718313E-2</v>
      </c>
      <c r="AA324">
        <v>163</v>
      </c>
      <c r="AC324" s="116" t="s">
        <v>693</v>
      </c>
      <c r="AD324" s="188">
        <v>526</v>
      </c>
      <c r="AE324" s="188">
        <v>163</v>
      </c>
      <c r="AJ324" s="179" t="s">
        <v>284</v>
      </c>
      <c r="AK324" s="179" t="s">
        <v>21</v>
      </c>
      <c r="AL324" s="179" t="s">
        <v>445</v>
      </c>
      <c r="AN324">
        <v>0.184</v>
      </c>
      <c r="AO324">
        <v>163</v>
      </c>
      <c r="AQ324" s="116" t="s">
        <v>289</v>
      </c>
    </row>
    <row r="325" spans="2:43" x14ac:dyDescent="0.2">
      <c r="B325" t="s">
        <v>642</v>
      </c>
      <c r="C325" t="s">
        <v>292</v>
      </c>
      <c r="D325" t="s">
        <v>153</v>
      </c>
      <c r="E325" t="s">
        <v>447</v>
      </c>
      <c r="F325">
        <v>518.70000000000005</v>
      </c>
      <c r="G325">
        <v>164</v>
      </c>
      <c r="I325" s="188" t="s">
        <v>194</v>
      </c>
      <c r="J325" s="188" t="s">
        <v>15</v>
      </c>
      <c r="K325" s="188" t="s">
        <v>445</v>
      </c>
      <c r="L325" s="116"/>
      <c r="M325" s="98">
        <v>64.7</v>
      </c>
      <c r="N325" s="188">
        <v>164</v>
      </c>
      <c r="P325" s="179" t="s">
        <v>303</v>
      </c>
      <c r="Q325" s="179" t="s">
        <v>155</v>
      </c>
      <c r="R325" s="179" t="s">
        <v>374</v>
      </c>
      <c r="T325">
        <v>1.8000000000000002E-2</v>
      </c>
      <c r="U325">
        <v>160</v>
      </c>
      <c r="W325" t="s">
        <v>339</v>
      </c>
      <c r="X325">
        <v>4657</v>
      </c>
      <c r="Y325">
        <v>60700</v>
      </c>
      <c r="Z325">
        <v>7.6721581548599677E-2</v>
      </c>
      <c r="AA325">
        <v>164</v>
      </c>
      <c r="AC325" s="116" t="s">
        <v>761</v>
      </c>
      <c r="AD325" s="188">
        <v>528</v>
      </c>
      <c r="AE325" s="188">
        <v>164</v>
      </c>
      <c r="AJ325" s="179" t="s">
        <v>208</v>
      </c>
      <c r="AK325" s="179" t="s">
        <v>86</v>
      </c>
      <c r="AL325" s="179" t="s">
        <v>446</v>
      </c>
      <c r="AN325">
        <v>0.184</v>
      </c>
      <c r="AO325">
        <v>163</v>
      </c>
      <c r="AQ325" s="116" t="s">
        <v>335</v>
      </c>
    </row>
    <row r="326" spans="2:43" x14ac:dyDescent="0.2">
      <c r="B326" t="s">
        <v>952</v>
      </c>
      <c r="C326" t="s">
        <v>241</v>
      </c>
      <c r="D326" t="s">
        <v>93</v>
      </c>
      <c r="E326" t="s">
        <v>447</v>
      </c>
      <c r="F326">
        <v>521.79999999999995</v>
      </c>
      <c r="G326">
        <v>165</v>
      </c>
      <c r="I326" s="188" t="s">
        <v>338</v>
      </c>
      <c r="J326" s="188" t="s">
        <v>157</v>
      </c>
      <c r="K326" s="188" t="s">
        <v>376</v>
      </c>
      <c r="L326" s="116"/>
      <c r="M326" s="98">
        <v>64.7</v>
      </c>
      <c r="N326" s="188">
        <v>165</v>
      </c>
      <c r="P326" s="179" t="s">
        <v>330</v>
      </c>
      <c r="Q326" s="179" t="s">
        <v>157</v>
      </c>
      <c r="R326" s="179" t="s">
        <v>447</v>
      </c>
      <c r="T326">
        <v>1.8000000000000002E-2</v>
      </c>
      <c r="U326">
        <v>160</v>
      </c>
      <c r="W326" t="s">
        <v>317</v>
      </c>
      <c r="X326">
        <v>8765</v>
      </c>
      <c r="Y326">
        <v>114700</v>
      </c>
      <c r="Z326">
        <v>7.6416739319965121E-2</v>
      </c>
      <c r="AA326">
        <v>165</v>
      </c>
      <c r="AC326" s="116" t="s">
        <v>608</v>
      </c>
      <c r="AD326" s="188">
        <v>531</v>
      </c>
      <c r="AE326" s="188">
        <v>165</v>
      </c>
      <c r="AJ326" s="179" t="s">
        <v>248</v>
      </c>
      <c r="AK326" s="179" t="s">
        <v>101</v>
      </c>
      <c r="AL326" s="179" t="s">
        <v>445</v>
      </c>
      <c r="AN326">
        <v>0.184</v>
      </c>
      <c r="AO326">
        <v>163</v>
      </c>
      <c r="AQ326" s="116" t="s">
        <v>319</v>
      </c>
    </row>
    <row r="327" spans="2:43" x14ac:dyDescent="0.2">
      <c r="B327" t="s">
        <v>1093</v>
      </c>
      <c r="C327" t="s">
        <v>276</v>
      </c>
      <c r="D327" t="s">
        <v>108</v>
      </c>
      <c r="E327" t="s">
        <v>375</v>
      </c>
      <c r="F327">
        <v>523.1</v>
      </c>
      <c r="G327">
        <v>166</v>
      </c>
      <c r="I327" s="188" t="s">
        <v>269</v>
      </c>
      <c r="J327" s="188" t="s">
        <v>108</v>
      </c>
      <c r="K327" s="188" t="s">
        <v>447</v>
      </c>
      <c r="L327" s="116"/>
      <c r="M327" s="98">
        <v>64.8</v>
      </c>
      <c r="N327" s="188">
        <v>166</v>
      </c>
      <c r="P327" s="179" t="s">
        <v>307</v>
      </c>
      <c r="Q327" s="179" t="s">
        <v>155</v>
      </c>
      <c r="R327" s="179" t="s">
        <v>447</v>
      </c>
      <c r="T327">
        <v>1.8000000000000002E-2</v>
      </c>
      <c r="U327">
        <v>160</v>
      </c>
      <c r="W327" t="s">
        <v>265</v>
      </c>
      <c r="X327">
        <v>11265</v>
      </c>
      <c r="Y327">
        <v>147600</v>
      </c>
      <c r="Z327">
        <v>7.6321138211382117E-2</v>
      </c>
      <c r="AA327">
        <v>166</v>
      </c>
      <c r="AC327" s="116" t="s">
        <v>855</v>
      </c>
      <c r="AD327" s="188">
        <v>531</v>
      </c>
      <c r="AE327" s="188">
        <v>165</v>
      </c>
      <c r="AJ327" s="179" t="s">
        <v>207</v>
      </c>
      <c r="AK327" s="179" t="s">
        <v>86</v>
      </c>
      <c r="AL327" s="179" t="s">
        <v>445</v>
      </c>
      <c r="AN327">
        <v>0.183</v>
      </c>
      <c r="AO327">
        <v>166</v>
      </c>
      <c r="AQ327" s="116" t="s">
        <v>238</v>
      </c>
    </row>
    <row r="328" spans="2:43" x14ac:dyDescent="0.2">
      <c r="B328" t="s">
        <v>1054</v>
      </c>
      <c r="C328" t="s">
        <v>309</v>
      </c>
      <c r="D328" t="s">
        <v>155</v>
      </c>
      <c r="E328" t="s">
        <v>446</v>
      </c>
      <c r="F328">
        <v>523.29999999999995</v>
      </c>
      <c r="G328">
        <v>167</v>
      </c>
      <c r="I328" s="188" t="s">
        <v>363</v>
      </c>
      <c r="J328" s="188" t="s">
        <v>168</v>
      </c>
      <c r="K328" s="188" t="s">
        <v>375</v>
      </c>
      <c r="L328" s="116"/>
      <c r="M328" s="98">
        <v>64.8</v>
      </c>
      <c r="N328" s="188">
        <v>167</v>
      </c>
      <c r="P328" s="179" t="s">
        <v>357</v>
      </c>
      <c r="Q328" s="179" t="s">
        <v>8</v>
      </c>
      <c r="R328" s="179" t="s">
        <v>445</v>
      </c>
      <c r="T328">
        <v>1.8000000000000002E-2</v>
      </c>
      <c r="U328">
        <v>160</v>
      </c>
      <c r="W328" t="s">
        <v>327</v>
      </c>
      <c r="X328">
        <v>7727</v>
      </c>
      <c r="Y328">
        <v>101600</v>
      </c>
      <c r="Z328">
        <v>7.6053149606299206E-2</v>
      </c>
      <c r="AA328">
        <v>167</v>
      </c>
      <c r="AC328" s="116" t="s">
        <v>970</v>
      </c>
      <c r="AD328" s="188">
        <v>531</v>
      </c>
      <c r="AE328" s="188">
        <v>165</v>
      </c>
      <c r="AJ328" s="179" t="s">
        <v>334</v>
      </c>
      <c r="AK328" s="179" t="s">
        <v>157</v>
      </c>
      <c r="AL328" s="179" t="s">
        <v>376</v>
      </c>
      <c r="AN328">
        <v>0.183</v>
      </c>
      <c r="AO328">
        <v>166</v>
      </c>
      <c r="AQ328" s="116" t="s">
        <v>336</v>
      </c>
    </row>
    <row r="329" spans="2:43" x14ac:dyDescent="0.2">
      <c r="B329" t="s">
        <v>608</v>
      </c>
      <c r="C329" t="s">
        <v>267</v>
      </c>
      <c r="D329" t="s">
        <v>108</v>
      </c>
      <c r="E329" t="s">
        <v>376</v>
      </c>
      <c r="F329">
        <v>523.5</v>
      </c>
      <c r="G329">
        <v>168</v>
      </c>
      <c r="I329" s="188" t="s">
        <v>323</v>
      </c>
      <c r="J329" s="188" t="s">
        <v>5</v>
      </c>
      <c r="K329" s="188" t="s">
        <v>447</v>
      </c>
      <c r="L329" s="116"/>
      <c r="M329" s="98">
        <v>64.900000000000006</v>
      </c>
      <c r="N329" s="188">
        <v>168</v>
      </c>
      <c r="P329" s="179" t="s">
        <v>191</v>
      </c>
      <c r="Q329" s="179" t="s">
        <v>15</v>
      </c>
      <c r="R329" s="179" t="s">
        <v>445</v>
      </c>
      <c r="T329">
        <v>1.8000000000000002E-2</v>
      </c>
      <c r="U329">
        <v>160</v>
      </c>
      <c r="W329" t="s">
        <v>237</v>
      </c>
      <c r="X329">
        <v>7215</v>
      </c>
      <c r="Y329">
        <v>95500</v>
      </c>
      <c r="Z329">
        <v>7.5549738219895288E-2</v>
      </c>
      <c r="AA329">
        <v>168</v>
      </c>
      <c r="AC329" s="116" t="s">
        <v>662</v>
      </c>
      <c r="AD329" s="188">
        <v>532</v>
      </c>
      <c r="AE329" s="188">
        <v>168</v>
      </c>
      <c r="AJ329" s="179" t="s">
        <v>215</v>
      </c>
      <c r="AK329" s="179" t="s">
        <v>16</v>
      </c>
      <c r="AL329" s="179" t="s">
        <v>446</v>
      </c>
      <c r="AN329">
        <v>0.182</v>
      </c>
      <c r="AO329">
        <v>168</v>
      </c>
      <c r="AQ329" s="116" t="s">
        <v>369</v>
      </c>
    </row>
    <row r="330" spans="2:43" x14ac:dyDescent="0.2">
      <c r="B330" t="s">
        <v>637</v>
      </c>
      <c r="C330" t="s">
        <v>323</v>
      </c>
      <c r="D330" t="s">
        <v>5</v>
      </c>
      <c r="E330" t="s">
        <v>447</v>
      </c>
      <c r="F330">
        <v>525.29999999999995</v>
      </c>
      <c r="G330">
        <v>169</v>
      </c>
      <c r="I330" s="188" t="s">
        <v>184</v>
      </c>
      <c r="J330" s="188" t="s">
        <v>64</v>
      </c>
      <c r="K330" s="188" t="s">
        <v>375</v>
      </c>
      <c r="L330" s="116"/>
      <c r="M330" s="98">
        <v>64.900000000000006</v>
      </c>
      <c r="N330" s="188">
        <v>169</v>
      </c>
      <c r="P330" s="179" t="s">
        <v>317</v>
      </c>
      <c r="Q330" s="179" t="s">
        <v>156</v>
      </c>
      <c r="R330" s="179" t="s">
        <v>446</v>
      </c>
      <c r="T330">
        <v>1.8000000000000002E-2</v>
      </c>
      <c r="U330">
        <v>160</v>
      </c>
      <c r="W330" t="s">
        <v>270</v>
      </c>
      <c r="X330">
        <v>7432</v>
      </c>
      <c r="Y330">
        <v>98700</v>
      </c>
      <c r="Z330">
        <v>7.5298885511651467E-2</v>
      </c>
      <c r="AA330">
        <v>169</v>
      </c>
      <c r="AC330" s="116" t="s">
        <v>712</v>
      </c>
      <c r="AD330" s="188">
        <v>532</v>
      </c>
      <c r="AE330" s="188">
        <v>168</v>
      </c>
      <c r="AJ330" s="179" t="s">
        <v>332</v>
      </c>
      <c r="AK330" s="179" t="s">
        <v>157</v>
      </c>
      <c r="AL330" s="179" t="s">
        <v>375</v>
      </c>
      <c r="AN330">
        <v>0.18100000000000002</v>
      </c>
      <c r="AO330">
        <v>169</v>
      </c>
      <c r="AQ330" s="116" t="s">
        <v>351</v>
      </c>
    </row>
    <row r="331" spans="2:43" x14ac:dyDescent="0.2">
      <c r="B331" t="s">
        <v>1115</v>
      </c>
      <c r="C331" t="s">
        <v>310</v>
      </c>
      <c r="D331" t="s">
        <v>155</v>
      </c>
      <c r="E331" t="s">
        <v>446</v>
      </c>
      <c r="F331">
        <v>527.4</v>
      </c>
      <c r="G331">
        <v>170</v>
      </c>
      <c r="I331" s="188" t="s">
        <v>231</v>
      </c>
      <c r="J331" s="188" t="s">
        <v>92</v>
      </c>
      <c r="K331" s="188" t="s">
        <v>447</v>
      </c>
      <c r="L331" s="116"/>
      <c r="M331" s="98">
        <v>65</v>
      </c>
      <c r="N331" s="188">
        <v>170</v>
      </c>
      <c r="P331" s="179" t="s">
        <v>335</v>
      </c>
      <c r="Q331" s="179" t="s">
        <v>157</v>
      </c>
      <c r="R331" s="179" t="s">
        <v>375</v>
      </c>
      <c r="T331">
        <v>1.8000000000000002E-2</v>
      </c>
      <c r="U331">
        <v>160</v>
      </c>
      <c r="W331" t="s">
        <v>343</v>
      </c>
      <c r="X331">
        <v>9826</v>
      </c>
      <c r="Y331">
        <v>130700</v>
      </c>
      <c r="Z331">
        <v>7.5179801071155322E-2</v>
      </c>
      <c r="AA331">
        <v>170</v>
      </c>
      <c r="AC331" s="116" t="s">
        <v>637</v>
      </c>
      <c r="AD331" s="188">
        <v>534</v>
      </c>
      <c r="AE331" s="188">
        <v>170</v>
      </c>
      <c r="AJ331" s="179" t="s">
        <v>218</v>
      </c>
      <c r="AK331" s="179" t="s">
        <v>87</v>
      </c>
      <c r="AL331" s="179" t="s">
        <v>445</v>
      </c>
      <c r="AN331">
        <v>0.17899999999999999</v>
      </c>
      <c r="AO331">
        <v>170</v>
      </c>
      <c r="AQ331" s="116" t="s">
        <v>265</v>
      </c>
    </row>
    <row r="332" spans="2:43" x14ac:dyDescent="0.2">
      <c r="B332" t="s">
        <v>565</v>
      </c>
      <c r="C332" t="s">
        <v>255</v>
      </c>
      <c r="D332" t="s">
        <v>107</v>
      </c>
      <c r="E332" t="s">
        <v>375</v>
      </c>
      <c r="F332">
        <v>529.4</v>
      </c>
      <c r="G332">
        <v>171</v>
      </c>
      <c r="I332" s="188" t="s">
        <v>360</v>
      </c>
      <c r="J332" s="188" t="s">
        <v>168</v>
      </c>
      <c r="K332" s="188" t="s">
        <v>375</v>
      </c>
      <c r="L332" s="116"/>
      <c r="M332" s="98">
        <v>65.099999999999994</v>
      </c>
      <c r="N332" s="188">
        <v>171</v>
      </c>
      <c r="P332" s="179" t="s">
        <v>336</v>
      </c>
      <c r="Q332" s="179" t="s">
        <v>157</v>
      </c>
      <c r="R332" s="179" t="s">
        <v>446</v>
      </c>
      <c r="T332">
        <v>1.8000000000000002E-2</v>
      </c>
      <c r="U332">
        <v>160</v>
      </c>
      <c r="W332" t="s">
        <v>299</v>
      </c>
      <c r="X332">
        <v>10767</v>
      </c>
      <c r="Y332">
        <v>143300</v>
      </c>
      <c r="Z332">
        <v>7.5136078157711089E-2</v>
      </c>
      <c r="AA332">
        <v>171</v>
      </c>
      <c r="AC332" s="116" t="s">
        <v>784</v>
      </c>
      <c r="AD332" s="188">
        <v>538</v>
      </c>
      <c r="AE332" s="188">
        <v>171</v>
      </c>
      <c r="AJ332" s="179" t="s">
        <v>368</v>
      </c>
      <c r="AK332" s="179" t="s">
        <v>10</v>
      </c>
      <c r="AL332" s="179" t="s">
        <v>446</v>
      </c>
      <c r="AN332">
        <v>0.17899999999999999</v>
      </c>
      <c r="AO332">
        <v>170</v>
      </c>
      <c r="AQ332" s="116" t="s">
        <v>309</v>
      </c>
    </row>
    <row r="333" spans="2:43" x14ac:dyDescent="0.2">
      <c r="B333" t="s">
        <v>721</v>
      </c>
      <c r="C333" t="s">
        <v>261</v>
      </c>
      <c r="D333" t="s">
        <v>107</v>
      </c>
      <c r="E333" t="s">
        <v>447</v>
      </c>
      <c r="F333">
        <v>530.20000000000005</v>
      </c>
      <c r="G333">
        <v>172</v>
      </c>
      <c r="I333" s="188" t="s">
        <v>234</v>
      </c>
      <c r="J333" s="188" t="s">
        <v>92</v>
      </c>
      <c r="K333" s="188" t="s">
        <v>374</v>
      </c>
      <c r="L333" s="116"/>
      <c r="M333" s="98">
        <v>65.099999999999994</v>
      </c>
      <c r="N333" s="188">
        <v>172</v>
      </c>
      <c r="P333" s="179" t="s">
        <v>292</v>
      </c>
      <c r="Q333" s="179" t="s">
        <v>153</v>
      </c>
      <c r="R333" s="179" t="s">
        <v>447</v>
      </c>
      <c r="T333">
        <v>1.7000000000000001E-2</v>
      </c>
      <c r="U333">
        <v>172</v>
      </c>
      <c r="W333" t="s">
        <v>252</v>
      </c>
      <c r="X333">
        <v>6839</v>
      </c>
      <c r="Y333">
        <v>91800</v>
      </c>
      <c r="Z333">
        <v>7.4498910675381266E-2</v>
      </c>
      <c r="AA333">
        <v>172</v>
      </c>
      <c r="AC333" s="116" t="s">
        <v>785</v>
      </c>
      <c r="AD333" s="188">
        <v>538</v>
      </c>
      <c r="AE333" s="188">
        <v>171</v>
      </c>
      <c r="AJ333" s="179" t="s">
        <v>268</v>
      </c>
      <c r="AK333" s="179" t="s">
        <v>108</v>
      </c>
      <c r="AL333" s="179" t="s">
        <v>447</v>
      </c>
      <c r="AN333">
        <v>0.17800000000000002</v>
      </c>
      <c r="AO333">
        <v>172</v>
      </c>
      <c r="AQ333" s="116" t="s">
        <v>365</v>
      </c>
    </row>
    <row r="334" spans="2:43" x14ac:dyDescent="0.2">
      <c r="B334" t="s">
        <v>666</v>
      </c>
      <c r="C334" t="s">
        <v>268</v>
      </c>
      <c r="D334" t="s">
        <v>108</v>
      </c>
      <c r="E334" t="s">
        <v>447</v>
      </c>
      <c r="F334">
        <v>530.5</v>
      </c>
      <c r="G334">
        <v>173</v>
      </c>
      <c r="I334" s="188" t="s">
        <v>177</v>
      </c>
      <c r="J334" s="188" t="s">
        <v>64</v>
      </c>
      <c r="K334" s="188" t="s">
        <v>447</v>
      </c>
      <c r="L334" s="116"/>
      <c r="M334" s="98">
        <v>65.2</v>
      </c>
      <c r="N334" s="188">
        <v>173</v>
      </c>
      <c r="P334" s="179" t="s">
        <v>350</v>
      </c>
      <c r="Q334" s="179" t="s">
        <v>7</v>
      </c>
      <c r="R334" s="179" t="s">
        <v>445</v>
      </c>
      <c r="T334">
        <v>1.7000000000000001E-2</v>
      </c>
      <c r="U334">
        <v>172</v>
      </c>
      <c r="W334" t="s">
        <v>328</v>
      </c>
      <c r="X334">
        <v>9862</v>
      </c>
      <c r="Y334">
        <v>132400</v>
      </c>
      <c r="Z334">
        <v>7.4486404833836853E-2</v>
      </c>
      <c r="AA334">
        <v>173</v>
      </c>
      <c r="AC334" s="116" t="s">
        <v>778</v>
      </c>
      <c r="AD334" s="188">
        <v>539</v>
      </c>
      <c r="AE334" s="188">
        <v>173</v>
      </c>
      <c r="AJ334" s="179" t="s">
        <v>223</v>
      </c>
      <c r="AK334" s="179" t="s">
        <v>87</v>
      </c>
      <c r="AL334" s="179" t="s">
        <v>447</v>
      </c>
      <c r="AN334">
        <v>0.17800000000000002</v>
      </c>
      <c r="AO334">
        <v>172</v>
      </c>
      <c r="AQ334" s="116" t="s">
        <v>320</v>
      </c>
    </row>
    <row r="335" spans="2:43" x14ac:dyDescent="0.2">
      <c r="B335" t="s">
        <v>1033</v>
      </c>
      <c r="C335" t="s">
        <v>289</v>
      </c>
      <c r="D335" t="s">
        <v>21</v>
      </c>
      <c r="E335" t="s">
        <v>445</v>
      </c>
      <c r="F335">
        <v>535.5</v>
      </c>
      <c r="G335">
        <v>174</v>
      </c>
      <c r="I335" s="188" t="s">
        <v>312</v>
      </c>
      <c r="J335" s="188" t="s">
        <v>156</v>
      </c>
      <c r="K335" s="188" t="s">
        <v>375</v>
      </c>
      <c r="L335" s="116"/>
      <c r="M335" s="98">
        <v>65.400000000000006</v>
      </c>
      <c r="N335" s="188">
        <v>174</v>
      </c>
      <c r="P335" s="179" t="s">
        <v>272</v>
      </c>
      <c r="Q335" s="179" t="s">
        <v>108</v>
      </c>
      <c r="R335" s="179" t="s">
        <v>447</v>
      </c>
      <c r="T335">
        <v>1.7000000000000001E-2</v>
      </c>
      <c r="U335">
        <v>172</v>
      </c>
      <c r="W335" t="s">
        <v>348</v>
      </c>
      <c r="X335">
        <v>5657</v>
      </c>
      <c r="Y335">
        <v>76700</v>
      </c>
      <c r="Z335">
        <v>7.3754889178617986E-2</v>
      </c>
      <c r="AA335">
        <v>174</v>
      </c>
      <c r="AC335" s="116" t="s">
        <v>618</v>
      </c>
      <c r="AD335" s="188">
        <v>542</v>
      </c>
      <c r="AE335" s="188">
        <v>174</v>
      </c>
      <c r="AJ335" s="179" t="s">
        <v>311</v>
      </c>
      <c r="AK335" s="179" t="s">
        <v>156</v>
      </c>
      <c r="AL335" s="179" t="s">
        <v>447</v>
      </c>
      <c r="AN335">
        <v>0.17499999999999999</v>
      </c>
      <c r="AO335">
        <v>174</v>
      </c>
      <c r="AQ335" s="116" t="s">
        <v>274</v>
      </c>
    </row>
    <row r="336" spans="2:43" x14ac:dyDescent="0.2">
      <c r="B336" t="s">
        <v>986</v>
      </c>
      <c r="C336" t="s">
        <v>293</v>
      </c>
      <c r="D336" t="s">
        <v>153</v>
      </c>
      <c r="E336" t="s">
        <v>446</v>
      </c>
      <c r="F336">
        <v>535.70000000000005</v>
      </c>
      <c r="G336">
        <v>175</v>
      </c>
      <c r="I336" s="188" t="s">
        <v>259</v>
      </c>
      <c r="J336" s="188" t="s">
        <v>107</v>
      </c>
      <c r="K336" s="188" t="s">
        <v>375</v>
      </c>
      <c r="L336" s="116"/>
      <c r="M336" s="98">
        <v>65.400000000000006</v>
      </c>
      <c r="N336" s="188">
        <v>175</v>
      </c>
      <c r="P336" s="179" t="s">
        <v>322</v>
      </c>
      <c r="Q336" s="179" t="s">
        <v>156</v>
      </c>
      <c r="R336" s="179" t="s">
        <v>447</v>
      </c>
      <c r="T336">
        <v>1.7000000000000001E-2</v>
      </c>
      <c r="U336">
        <v>172</v>
      </c>
      <c r="W336" t="s">
        <v>287</v>
      </c>
      <c r="X336">
        <v>6983</v>
      </c>
      <c r="Y336">
        <v>94700</v>
      </c>
      <c r="Z336">
        <v>7.3738120380147834E-2</v>
      </c>
      <c r="AA336">
        <v>175</v>
      </c>
      <c r="AC336" s="116" t="s">
        <v>936</v>
      </c>
      <c r="AD336" s="188">
        <v>542</v>
      </c>
      <c r="AE336" s="188">
        <v>174</v>
      </c>
      <c r="AJ336" s="179" t="s">
        <v>222</v>
      </c>
      <c r="AK336" s="179" t="s">
        <v>87</v>
      </c>
      <c r="AL336" s="179" t="s">
        <v>445</v>
      </c>
      <c r="AN336">
        <v>0.17499999999999999</v>
      </c>
      <c r="AO336">
        <v>174</v>
      </c>
      <c r="AQ336" s="116" t="s">
        <v>321</v>
      </c>
    </row>
    <row r="337" spans="2:43" x14ac:dyDescent="0.2">
      <c r="B337" t="s">
        <v>652</v>
      </c>
      <c r="C337" t="s">
        <v>173</v>
      </c>
      <c r="D337" t="s">
        <v>3</v>
      </c>
      <c r="E337" t="s">
        <v>445</v>
      </c>
      <c r="F337">
        <v>538.5</v>
      </c>
      <c r="G337">
        <v>176</v>
      </c>
      <c r="I337" s="188" t="s">
        <v>246</v>
      </c>
      <c r="J337" s="188" t="s">
        <v>101</v>
      </c>
      <c r="K337" s="188" t="s">
        <v>375</v>
      </c>
      <c r="L337" s="116"/>
      <c r="M337" s="98">
        <v>65.400000000000006</v>
      </c>
      <c r="N337" s="188">
        <v>176</v>
      </c>
      <c r="P337" s="179" t="s">
        <v>266</v>
      </c>
      <c r="Q337" s="179" t="s">
        <v>107</v>
      </c>
      <c r="R337" s="179" t="s">
        <v>445</v>
      </c>
      <c r="T337">
        <v>1.7000000000000001E-2</v>
      </c>
      <c r="U337">
        <v>172</v>
      </c>
      <c r="W337" t="s">
        <v>194</v>
      </c>
      <c r="X337">
        <v>6007</v>
      </c>
      <c r="Y337">
        <v>82000</v>
      </c>
      <c r="Z337">
        <v>7.3256097560975605E-2</v>
      </c>
      <c r="AA337">
        <v>176</v>
      </c>
      <c r="AC337" s="116" t="s">
        <v>971</v>
      </c>
      <c r="AD337" s="188">
        <v>544</v>
      </c>
      <c r="AE337" s="188">
        <v>176</v>
      </c>
      <c r="AJ337" s="179" t="s">
        <v>205</v>
      </c>
      <c r="AK337" s="179" t="s">
        <v>86</v>
      </c>
      <c r="AL337" s="179" t="s">
        <v>445</v>
      </c>
      <c r="AN337">
        <v>0.17300000000000001</v>
      </c>
      <c r="AO337">
        <v>176</v>
      </c>
      <c r="AQ337" s="116" t="s">
        <v>352</v>
      </c>
    </row>
    <row r="338" spans="2:43" x14ac:dyDescent="0.2">
      <c r="B338" t="s">
        <v>910</v>
      </c>
      <c r="C338" t="s">
        <v>324</v>
      </c>
      <c r="D338" t="s">
        <v>5</v>
      </c>
      <c r="E338" t="s">
        <v>375</v>
      </c>
      <c r="F338">
        <v>546.79999999999995</v>
      </c>
      <c r="G338">
        <v>177</v>
      </c>
      <c r="I338" s="188" t="s">
        <v>180</v>
      </c>
      <c r="J338" s="188" t="s">
        <v>64</v>
      </c>
      <c r="K338" s="188" t="s">
        <v>447</v>
      </c>
      <c r="L338" s="116"/>
      <c r="M338" s="98">
        <v>65.5</v>
      </c>
      <c r="N338" s="188">
        <v>177</v>
      </c>
      <c r="P338" s="179" t="s">
        <v>205</v>
      </c>
      <c r="Q338" s="179" t="s">
        <v>86</v>
      </c>
      <c r="R338" s="179" t="s">
        <v>445</v>
      </c>
      <c r="T338">
        <v>1.6E-2</v>
      </c>
      <c r="U338">
        <v>177</v>
      </c>
      <c r="W338" t="s">
        <v>281</v>
      </c>
      <c r="X338">
        <v>7433</v>
      </c>
      <c r="Y338">
        <v>101500</v>
      </c>
      <c r="Z338">
        <v>7.3231527093596066E-2</v>
      </c>
      <c r="AA338">
        <v>177</v>
      </c>
      <c r="AC338" s="116" t="s">
        <v>1120</v>
      </c>
      <c r="AD338" s="188">
        <v>544</v>
      </c>
      <c r="AE338" s="188">
        <v>176</v>
      </c>
      <c r="AJ338" s="179" t="s">
        <v>366</v>
      </c>
      <c r="AK338" s="179" t="s">
        <v>10</v>
      </c>
      <c r="AL338" s="179" t="s">
        <v>445</v>
      </c>
      <c r="AN338">
        <v>0.17300000000000001</v>
      </c>
      <c r="AO338">
        <v>176</v>
      </c>
      <c r="AQ338" s="116" t="s">
        <v>322</v>
      </c>
    </row>
    <row r="339" spans="2:43" x14ac:dyDescent="0.2">
      <c r="B339" t="s">
        <v>1037</v>
      </c>
      <c r="C339" t="s">
        <v>335</v>
      </c>
      <c r="D339" t="s">
        <v>157</v>
      </c>
      <c r="E339" t="s">
        <v>375</v>
      </c>
      <c r="F339">
        <v>550.4</v>
      </c>
      <c r="G339">
        <v>178</v>
      </c>
      <c r="I339" s="188" t="s">
        <v>273</v>
      </c>
      <c r="J339" s="188" t="s">
        <v>108</v>
      </c>
      <c r="K339" s="188" t="s">
        <v>375</v>
      </c>
      <c r="L339" s="116"/>
      <c r="M339" s="98">
        <v>65.5</v>
      </c>
      <c r="N339" s="188">
        <v>178</v>
      </c>
      <c r="P339" s="179" t="s">
        <v>356</v>
      </c>
      <c r="Q339" s="179" t="s">
        <v>8</v>
      </c>
      <c r="R339" s="179" t="s">
        <v>445</v>
      </c>
      <c r="T339">
        <v>1.6E-2</v>
      </c>
      <c r="U339">
        <v>177</v>
      </c>
      <c r="W339" t="s">
        <v>352</v>
      </c>
      <c r="X339">
        <v>4652</v>
      </c>
      <c r="Y339">
        <v>65600</v>
      </c>
      <c r="Z339">
        <v>7.0914634146341457E-2</v>
      </c>
      <c r="AA339">
        <v>178</v>
      </c>
      <c r="AC339" s="116" t="s">
        <v>597</v>
      </c>
      <c r="AD339" s="188">
        <v>545</v>
      </c>
      <c r="AE339" s="188">
        <v>178</v>
      </c>
      <c r="AJ339" s="179" t="s">
        <v>330</v>
      </c>
      <c r="AK339" s="179" t="s">
        <v>157</v>
      </c>
      <c r="AL339" s="179" t="s">
        <v>447</v>
      </c>
      <c r="AN339">
        <v>0.17</v>
      </c>
      <c r="AO339">
        <v>178</v>
      </c>
      <c r="AQ339" s="116" t="s">
        <v>266</v>
      </c>
    </row>
    <row r="340" spans="2:43" x14ac:dyDescent="0.2">
      <c r="B340" t="s">
        <v>618</v>
      </c>
      <c r="C340" t="s">
        <v>250</v>
      </c>
      <c r="D340" t="s">
        <v>18</v>
      </c>
      <c r="E340" t="s">
        <v>375</v>
      </c>
      <c r="F340">
        <v>553</v>
      </c>
      <c r="G340">
        <v>179</v>
      </c>
      <c r="I340" s="188" t="s">
        <v>286</v>
      </c>
      <c r="J340" s="188" t="s">
        <v>21</v>
      </c>
      <c r="K340" s="188" t="s">
        <v>375</v>
      </c>
      <c r="L340" s="116"/>
      <c r="M340" s="98">
        <v>65.599999999999994</v>
      </c>
      <c r="N340" s="188">
        <v>179</v>
      </c>
      <c r="P340" s="179" t="s">
        <v>333</v>
      </c>
      <c r="Q340" s="179" t="s">
        <v>157</v>
      </c>
      <c r="R340" s="179" t="s">
        <v>376</v>
      </c>
      <c r="T340">
        <v>1.6E-2</v>
      </c>
      <c r="U340">
        <v>177</v>
      </c>
      <c r="W340" t="s">
        <v>334</v>
      </c>
      <c r="X340">
        <v>6443</v>
      </c>
      <c r="Y340">
        <v>91200</v>
      </c>
      <c r="Z340">
        <v>7.0646929824561402E-2</v>
      </c>
      <c r="AA340">
        <v>179</v>
      </c>
      <c r="AC340" s="116" t="s">
        <v>722</v>
      </c>
      <c r="AD340" s="188">
        <v>550</v>
      </c>
      <c r="AE340" s="188">
        <v>179</v>
      </c>
      <c r="AJ340" s="179" t="s">
        <v>270</v>
      </c>
      <c r="AK340" s="179" t="s">
        <v>108</v>
      </c>
      <c r="AL340" s="179" t="s">
        <v>447</v>
      </c>
      <c r="AN340">
        <v>0.16800000000000001</v>
      </c>
      <c r="AO340">
        <v>179</v>
      </c>
      <c r="AQ340" s="116" t="s">
        <v>326</v>
      </c>
    </row>
    <row r="341" spans="2:43" x14ac:dyDescent="0.2">
      <c r="B341" t="s">
        <v>764</v>
      </c>
      <c r="C341" t="s">
        <v>262</v>
      </c>
      <c r="D341" t="s">
        <v>107</v>
      </c>
      <c r="E341" t="s">
        <v>375</v>
      </c>
      <c r="F341">
        <v>553</v>
      </c>
      <c r="G341">
        <v>179</v>
      </c>
      <c r="I341" s="188" t="s">
        <v>191</v>
      </c>
      <c r="J341" s="188" t="s">
        <v>15</v>
      </c>
      <c r="K341" s="188" t="s">
        <v>445</v>
      </c>
      <c r="L341" s="116"/>
      <c r="M341" s="98">
        <v>65.599999999999994</v>
      </c>
      <c r="N341" s="188">
        <v>180</v>
      </c>
      <c r="P341" s="179" t="s">
        <v>325</v>
      </c>
      <c r="Q341" s="179" t="s">
        <v>5</v>
      </c>
      <c r="R341" s="179" t="s">
        <v>445</v>
      </c>
      <c r="T341">
        <v>1.6E-2</v>
      </c>
      <c r="U341">
        <v>177</v>
      </c>
      <c r="W341" t="s">
        <v>261</v>
      </c>
      <c r="X341">
        <v>8597</v>
      </c>
      <c r="Y341">
        <v>123900</v>
      </c>
      <c r="Z341">
        <v>6.9386602098466504E-2</v>
      </c>
      <c r="AA341">
        <v>180</v>
      </c>
      <c r="AC341" s="116" t="s">
        <v>721</v>
      </c>
      <c r="AD341" s="188">
        <v>551</v>
      </c>
      <c r="AE341" s="188">
        <v>180</v>
      </c>
      <c r="AJ341" s="179" t="s">
        <v>256</v>
      </c>
      <c r="AK341" s="179" t="s">
        <v>107</v>
      </c>
      <c r="AL341" s="179" t="s">
        <v>446</v>
      </c>
      <c r="AN341">
        <v>0.16699999999999998</v>
      </c>
      <c r="AO341">
        <v>180</v>
      </c>
      <c r="AQ341" s="116" t="s">
        <v>243</v>
      </c>
    </row>
    <row r="342" spans="2:43" x14ac:dyDescent="0.2">
      <c r="B342" t="s">
        <v>566</v>
      </c>
      <c r="C342" t="s">
        <v>300</v>
      </c>
      <c r="D342" t="s">
        <v>155</v>
      </c>
      <c r="E342" t="s">
        <v>447</v>
      </c>
      <c r="F342">
        <v>560.29999999999995</v>
      </c>
      <c r="G342">
        <v>181</v>
      </c>
      <c r="I342" s="188" t="s">
        <v>238</v>
      </c>
      <c r="J342" s="188" t="s">
        <v>92</v>
      </c>
      <c r="K342" s="188" t="s">
        <v>375</v>
      </c>
      <c r="L342" s="116"/>
      <c r="M342" s="98">
        <v>65.599999999999994</v>
      </c>
      <c r="N342" s="188">
        <v>181</v>
      </c>
      <c r="P342" s="179" t="s">
        <v>242</v>
      </c>
      <c r="Q342" s="179" t="s">
        <v>93</v>
      </c>
      <c r="R342" s="179" t="s">
        <v>445</v>
      </c>
      <c r="T342">
        <v>1.6E-2</v>
      </c>
      <c r="U342">
        <v>177</v>
      </c>
      <c r="W342" t="s">
        <v>285</v>
      </c>
      <c r="X342">
        <v>4465</v>
      </c>
      <c r="Y342">
        <v>64700</v>
      </c>
      <c r="Z342">
        <v>6.901081916537867E-2</v>
      </c>
      <c r="AA342">
        <v>181</v>
      </c>
      <c r="AC342" s="116" t="s">
        <v>699</v>
      </c>
      <c r="AD342" s="188">
        <v>552</v>
      </c>
      <c r="AE342" s="188">
        <v>181</v>
      </c>
      <c r="AJ342" s="179" t="s">
        <v>328</v>
      </c>
      <c r="AK342" s="179" t="s">
        <v>157</v>
      </c>
      <c r="AL342" s="179" t="s">
        <v>376</v>
      </c>
      <c r="AN342">
        <v>0.16399999999999998</v>
      </c>
      <c r="AO342">
        <v>181</v>
      </c>
      <c r="AQ342" s="116" t="s">
        <v>275</v>
      </c>
    </row>
    <row r="343" spans="2:43" x14ac:dyDescent="0.2">
      <c r="B343" t="s">
        <v>662</v>
      </c>
      <c r="C343" t="s">
        <v>342</v>
      </c>
      <c r="D343" t="s">
        <v>158</v>
      </c>
      <c r="E343" t="s">
        <v>375</v>
      </c>
      <c r="F343">
        <v>561.79999999999995</v>
      </c>
      <c r="G343">
        <v>182</v>
      </c>
      <c r="I343" s="188" t="s">
        <v>300</v>
      </c>
      <c r="J343" s="188" t="s">
        <v>155</v>
      </c>
      <c r="K343" s="188" t="s">
        <v>447</v>
      </c>
      <c r="L343" s="116"/>
      <c r="M343" s="98">
        <v>65.7</v>
      </c>
      <c r="N343" s="188">
        <v>182</v>
      </c>
      <c r="P343" s="179" t="s">
        <v>309</v>
      </c>
      <c r="Q343" s="179" t="s">
        <v>155</v>
      </c>
      <c r="R343" s="179" t="s">
        <v>446</v>
      </c>
      <c r="T343">
        <v>1.6E-2</v>
      </c>
      <c r="U343">
        <v>177</v>
      </c>
      <c r="W343" t="s">
        <v>217</v>
      </c>
      <c r="X343">
        <v>3800</v>
      </c>
      <c r="Y343">
        <v>55800</v>
      </c>
      <c r="Z343">
        <v>6.8100358422939072E-2</v>
      </c>
      <c r="AA343">
        <v>182</v>
      </c>
      <c r="AC343" s="116" t="s">
        <v>750</v>
      </c>
      <c r="AD343" s="188">
        <v>553</v>
      </c>
      <c r="AE343" s="188">
        <v>182</v>
      </c>
      <c r="AJ343" s="179" t="s">
        <v>170</v>
      </c>
      <c r="AK343" s="179" t="s">
        <v>3</v>
      </c>
      <c r="AL343" s="179" t="s">
        <v>445</v>
      </c>
      <c r="AN343">
        <v>0.16300000000000001</v>
      </c>
      <c r="AO343">
        <v>182</v>
      </c>
      <c r="AQ343" s="116" t="s">
        <v>290</v>
      </c>
    </row>
    <row r="344" spans="2:43" x14ac:dyDescent="0.2">
      <c r="B344" t="s">
        <v>669</v>
      </c>
      <c r="C344" t="s">
        <v>313</v>
      </c>
      <c r="D344" t="s">
        <v>156</v>
      </c>
      <c r="E344" t="s">
        <v>376</v>
      </c>
      <c r="F344">
        <v>563</v>
      </c>
      <c r="G344">
        <v>183</v>
      </c>
      <c r="I344" s="188" t="s">
        <v>313</v>
      </c>
      <c r="J344" s="188" t="s">
        <v>156</v>
      </c>
      <c r="K344" s="188" t="s">
        <v>376</v>
      </c>
      <c r="L344" s="116"/>
      <c r="M344" s="98">
        <v>65.7</v>
      </c>
      <c r="N344" s="188">
        <v>183</v>
      </c>
      <c r="P344" s="179" t="s">
        <v>326</v>
      </c>
      <c r="Q344" s="179" t="s">
        <v>5</v>
      </c>
      <c r="R344" s="179" t="s">
        <v>446</v>
      </c>
      <c r="T344">
        <v>1.6E-2</v>
      </c>
      <c r="U344">
        <v>177</v>
      </c>
      <c r="W344" t="s">
        <v>205</v>
      </c>
      <c r="X344">
        <v>5622</v>
      </c>
      <c r="Y344">
        <v>82800</v>
      </c>
      <c r="Z344">
        <v>6.7898550724637685E-2</v>
      </c>
      <c r="AA344">
        <v>183</v>
      </c>
      <c r="AC344" s="116" t="s">
        <v>1000</v>
      </c>
      <c r="AD344" s="188">
        <v>555</v>
      </c>
      <c r="AE344" s="188">
        <v>183</v>
      </c>
      <c r="AJ344" s="179" t="s">
        <v>361</v>
      </c>
      <c r="AK344" s="179" t="s">
        <v>168</v>
      </c>
      <c r="AL344" s="179" t="s">
        <v>445</v>
      </c>
      <c r="AN344">
        <v>0.161</v>
      </c>
      <c r="AO344">
        <v>183</v>
      </c>
      <c r="AQ344" s="116" t="s">
        <v>337</v>
      </c>
    </row>
    <row r="345" spans="2:43" x14ac:dyDescent="0.2">
      <c r="B345" t="s">
        <v>597</v>
      </c>
      <c r="C345" t="s">
        <v>257</v>
      </c>
      <c r="D345" t="s">
        <v>107</v>
      </c>
      <c r="E345" t="s">
        <v>447</v>
      </c>
      <c r="F345">
        <v>563.70000000000005</v>
      </c>
      <c r="G345">
        <v>184</v>
      </c>
      <c r="I345" s="188" t="s">
        <v>247</v>
      </c>
      <c r="J345" s="188" t="s">
        <v>101</v>
      </c>
      <c r="K345" s="188" t="s">
        <v>375</v>
      </c>
      <c r="L345" s="116"/>
      <c r="M345" s="98">
        <v>66.099999999999994</v>
      </c>
      <c r="N345" s="188">
        <v>184</v>
      </c>
      <c r="P345" s="179" t="s">
        <v>361</v>
      </c>
      <c r="Q345" s="179" t="s">
        <v>168</v>
      </c>
      <c r="R345" s="179" t="s">
        <v>445</v>
      </c>
      <c r="T345">
        <v>1.4999999999999999E-2</v>
      </c>
      <c r="U345">
        <v>184</v>
      </c>
      <c r="W345" t="s">
        <v>235</v>
      </c>
      <c r="X345">
        <v>7213</v>
      </c>
      <c r="Y345">
        <v>106400</v>
      </c>
      <c r="Z345">
        <v>6.7791353383458652E-2</v>
      </c>
      <c r="AA345">
        <v>184</v>
      </c>
      <c r="AC345" s="116" t="s">
        <v>1073</v>
      </c>
      <c r="AD345" s="188">
        <v>565</v>
      </c>
      <c r="AE345" s="188">
        <v>184</v>
      </c>
      <c r="AJ345" s="179" t="s">
        <v>242</v>
      </c>
      <c r="AK345" s="179" t="s">
        <v>93</v>
      </c>
      <c r="AL345" s="179" t="s">
        <v>445</v>
      </c>
      <c r="AN345">
        <v>0.161</v>
      </c>
      <c r="AO345">
        <v>183</v>
      </c>
      <c r="AQ345" s="116" t="s">
        <v>299</v>
      </c>
    </row>
    <row r="346" spans="2:43" x14ac:dyDescent="0.2">
      <c r="B346" t="s">
        <v>750</v>
      </c>
      <c r="C346" t="s">
        <v>330</v>
      </c>
      <c r="D346" t="s">
        <v>157</v>
      </c>
      <c r="E346" t="s">
        <v>447</v>
      </c>
      <c r="F346">
        <v>570.9</v>
      </c>
      <c r="G346">
        <v>185</v>
      </c>
      <c r="I346" s="188" t="s">
        <v>243</v>
      </c>
      <c r="J346" s="188" t="s">
        <v>93</v>
      </c>
      <c r="K346" s="188" t="s">
        <v>447</v>
      </c>
      <c r="L346" s="116"/>
      <c r="M346" s="98">
        <v>66.3</v>
      </c>
      <c r="N346" s="188">
        <v>185</v>
      </c>
      <c r="P346" s="179" t="s">
        <v>301</v>
      </c>
      <c r="Q346" s="179" t="s">
        <v>155</v>
      </c>
      <c r="R346" s="179" t="s">
        <v>446</v>
      </c>
      <c r="T346">
        <v>1.4999999999999999E-2</v>
      </c>
      <c r="U346">
        <v>184</v>
      </c>
      <c r="W346" t="s">
        <v>305</v>
      </c>
      <c r="X346">
        <v>6141</v>
      </c>
      <c r="Y346">
        <v>90600</v>
      </c>
      <c r="Z346">
        <v>6.7781456953642377E-2</v>
      </c>
      <c r="AA346">
        <v>185</v>
      </c>
      <c r="AC346" s="116" t="s">
        <v>734</v>
      </c>
      <c r="AD346" s="188">
        <v>568</v>
      </c>
      <c r="AE346" s="188">
        <v>185</v>
      </c>
      <c r="AJ346" s="179" t="s">
        <v>305</v>
      </c>
      <c r="AK346" s="179" t="s">
        <v>155</v>
      </c>
      <c r="AL346" s="179" t="s">
        <v>447</v>
      </c>
      <c r="AN346">
        <v>0.157</v>
      </c>
      <c r="AO346">
        <v>185</v>
      </c>
      <c r="AQ346" s="116" t="s">
        <v>223</v>
      </c>
    </row>
    <row r="347" spans="2:43" x14ac:dyDescent="0.2">
      <c r="B347" t="s">
        <v>736</v>
      </c>
      <c r="C347" t="s">
        <v>178</v>
      </c>
      <c r="D347" t="s">
        <v>64</v>
      </c>
      <c r="E347" t="s">
        <v>447</v>
      </c>
      <c r="F347">
        <v>571.29999999999995</v>
      </c>
      <c r="G347">
        <v>186</v>
      </c>
      <c r="I347" s="188" t="s">
        <v>226</v>
      </c>
      <c r="J347" s="188" t="s">
        <v>88</v>
      </c>
      <c r="K347" s="188" t="s">
        <v>374</v>
      </c>
      <c r="L347" s="116"/>
      <c r="M347" s="98">
        <v>66.5</v>
      </c>
      <c r="N347" s="188">
        <v>186</v>
      </c>
      <c r="P347" s="179" t="s">
        <v>328</v>
      </c>
      <c r="Q347" s="179" t="s">
        <v>157</v>
      </c>
      <c r="R347" s="179" t="s">
        <v>376</v>
      </c>
      <c r="T347">
        <v>1.4999999999999999E-2</v>
      </c>
      <c r="U347">
        <v>184</v>
      </c>
      <c r="W347" t="s">
        <v>226</v>
      </c>
      <c r="X347">
        <v>7520</v>
      </c>
      <c r="Y347">
        <v>112000</v>
      </c>
      <c r="Z347">
        <v>6.7142857142857143E-2</v>
      </c>
      <c r="AA347">
        <v>186</v>
      </c>
      <c r="AC347" s="116" t="s">
        <v>944</v>
      </c>
      <c r="AD347" s="188">
        <v>568</v>
      </c>
      <c r="AE347" s="188">
        <v>185</v>
      </c>
      <c r="AJ347" s="179" t="s">
        <v>266</v>
      </c>
      <c r="AK347" s="179" t="s">
        <v>107</v>
      </c>
      <c r="AL347" s="179" t="s">
        <v>445</v>
      </c>
      <c r="AN347">
        <v>0.155</v>
      </c>
      <c r="AO347">
        <v>186</v>
      </c>
      <c r="AQ347" s="116" t="s">
        <v>276</v>
      </c>
    </row>
    <row r="348" spans="2:43" x14ac:dyDescent="0.2">
      <c r="B348" t="s">
        <v>722</v>
      </c>
      <c r="C348" t="s">
        <v>329</v>
      </c>
      <c r="D348" t="s">
        <v>157</v>
      </c>
      <c r="E348" t="s">
        <v>376</v>
      </c>
      <c r="F348">
        <v>574.29999999999995</v>
      </c>
      <c r="G348">
        <v>187</v>
      </c>
      <c r="I348" s="188" t="s">
        <v>221</v>
      </c>
      <c r="J348" s="188" t="s">
        <v>87</v>
      </c>
      <c r="K348" s="188" t="s">
        <v>375</v>
      </c>
      <c r="L348" s="116"/>
      <c r="M348" s="98">
        <v>66.7</v>
      </c>
      <c r="N348" s="188">
        <v>187</v>
      </c>
      <c r="P348" s="179" t="s">
        <v>344</v>
      </c>
      <c r="Q348" s="179" t="s">
        <v>158</v>
      </c>
      <c r="R348" s="179" t="s">
        <v>445</v>
      </c>
      <c r="T348">
        <v>1.4999999999999999E-2</v>
      </c>
      <c r="U348">
        <v>184</v>
      </c>
      <c r="W348" t="s">
        <v>277</v>
      </c>
      <c r="X348">
        <v>8695</v>
      </c>
      <c r="Y348">
        <v>131800</v>
      </c>
      <c r="Z348">
        <v>6.5971168437025801E-2</v>
      </c>
      <c r="AA348">
        <v>187</v>
      </c>
      <c r="AC348" s="116" t="s">
        <v>670</v>
      </c>
      <c r="AD348" s="188">
        <v>569</v>
      </c>
      <c r="AE348" s="188">
        <v>187</v>
      </c>
      <c r="AJ348" s="179" t="s">
        <v>341</v>
      </c>
      <c r="AK348" s="179" t="s">
        <v>158</v>
      </c>
      <c r="AL348" s="179" t="s">
        <v>445</v>
      </c>
      <c r="AN348">
        <v>0.152</v>
      </c>
      <c r="AO348">
        <v>187</v>
      </c>
      <c r="AQ348" s="116" t="s">
        <v>353</v>
      </c>
    </row>
    <row r="349" spans="2:43" x14ac:dyDescent="0.2">
      <c r="B349" t="s">
        <v>1021</v>
      </c>
      <c r="C349" t="s">
        <v>273</v>
      </c>
      <c r="D349" t="s">
        <v>108</v>
      </c>
      <c r="E349" t="s">
        <v>375</v>
      </c>
      <c r="F349">
        <v>575.79999999999995</v>
      </c>
      <c r="G349">
        <v>188</v>
      </c>
      <c r="I349" s="188" t="s">
        <v>342</v>
      </c>
      <c r="J349" s="188" t="s">
        <v>158</v>
      </c>
      <c r="K349" s="188" t="s">
        <v>375</v>
      </c>
      <c r="L349" s="116"/>
      <c r="M349" s="98">
        <v>66.8</v>
      </c>
      <c r="N349" s="188">
        <v>188</v>
      </c>
      <c r="P349" s="179" t="s">
        <v>293</v>
      </c>
      <c r="Q349" s="179" t="s">
        <v>153</v>
      </c>
      <c r="R349" s="179" t="s">
        <v>446</v>
      </c>
      <c r="T349">
        <v>1.4999999999999999E-2</v>
      </c>
      <c r="U349">
        <v>184</v>
      </c>
      <c r="W349" t="s">
        <v>201</v>
      </c>
      <c r="X349">
        <v>6454</v>
      </c>
      <c r="Y349">
        <v>98200</v>
      </c>
      <c r="Z349">
        <v>6.5723014256619139E-2</v>
      </c>
      <c r="AA349">
        <v>188</v>
      </c>
      <c r="AC349" s="116" t="s">
        <v>1054</v>
      </c>
      <c r="AD349" s="188">
        <v>571</v>
      </c>
      <c r="AE349" s="188">
        <v>188</v>
      </c>
      <c r="AJ349" s="179" t="s">
        <v>294</v>
      </c>
      <c r="AK349" s="179" t="s">
        <v>153</v>
      </c>
      <c r="AL349" s="179" t="s">
        <v>447</v>
      </c>
      <c r="AN349">
        <v>0.14899999999999999</v>
      </c>
      <c r="AO349">
        <v>188</v>
      </c>
      <c r="AQ349" s="116" t="s">
        <v>358</v>
      </c>
    </row>
    <row r="350" spans="2:43" x14ac:dyDescent="0.2">
      <c r="B350" t="s">
        <v>1131</v>
      </c>
      <c r="C350" t="s">
        <v>294</v>
      </c>
      <c r="D350" t="s">
        <v>153</v>
      </c>
      <c r="E350" t="s">
        <v>447</v>
      </c>
      <c r="F350">
        <v>577.9</v>
      </c>
      <c r="G350">
        <v>189</v>
      </c>
      <c r="I350" s="188" t="s">
        <v>330</v>
      </c>
      <c r="J350" s="188" t="s">
        <v>157</v>
      </c>
      <c r="K350" s="188" t="s">
        <v>447</v>
      </c>
      <c r="L350" s="116"/>
      <c r="M350" s="98">
        <v>67.099999999999994</v>
      </c>
      <c r="N350" s="188">
        <v>189</v>
      </c>
      <c r="P350" s="179" t="s">
        <v>337</v>
      </c>
      <c r="Q350" s="179" t="s">
        <v>157</v>
      </c>
      <c r="R350" s="179" t="s">
        <v>446</v>
      </c>
      <c r="T350">
        <v>1.4999999999999999E-2</v>
      </c>
      <c r="U350">
        <v>184</v>
      </c>
      <c r="W350" t="s">
        <v>222</v>
      </c>
      <c r="X350">
        <v>5965</v>
      </c>
      <c r="Y350">
        <v>91000</v>
      </c>
      <c r="Z350">
        <v>6.554945054945055E-2</v>
      </c>
      <c r="AA350">
        <v>189</v>
      </c>
      <c r="AC350" s="116" t="s">
        <v>1105</v>
      </c>
      <c r="AD350" s="188">
        <v>575</v>
      </c>
      <c r="AE350" s="188">
        <v>189</v>
      </c>
      <c r="AJ350" s="179" t="s">
        <v>257</v>
      </c>
      <c r="AK350" s="179" t="s">
        <v>107</v>
      </c>
      <c r="AL350" s="179" t="s">
        <v>447</v>
      </c>
      <c r="AN350">
        <v>0.14800000000000002</v>
      </c>
      <c r="AO350">
        <v>189</v>
      </c>
      <c r="AQ350" s="116" t="s">
        <v>186</v>
      </c>
    </row>
    <row r="351" spans="2:43" x14ac:dyDescent="0.2">
      <c r="B351" t="s">
        <v>987</v>
      </c>
      <c r="C351" t="s">
        <v>254</v>
      </c>
      <c r="D351" t="s">
        <v>18</v>
      </c>
      <c r="E351" t="s">
        <v>445</v>
      </c>
      <c r="F351">
        <v>586</v>
      </c>
      <c r="G351">
        <v>190</v>
      </c>
      <c r="I351" s="188" t="s">
        <v>182</v>
      </c>
      <c r="J351" s="188" t="s">
        <v>64</v>
      </c>
      <c r="K351" s="188" t="s">
        <v>374</v>
      </c>
      <c r="L351" s="116"/>
      <c r="M351" s="98">
        <v>67.099999999999994</v>
      </c>
      <c r="N351" s="188">
        <v>190</v>
      </c>
      <c r="P351" s="179" t="s">
        <v>299</v>
      </c>
      <c r="Q351" s="179" t="s">
        <v>154</v>
      </c>
      <c r="R351" s="179" t="s">
        <v>445</v>
      </c>
      <c r="T351">
        <v>1.4999999999999999E-2</v>
      </c>
      <c r="U351">
        <v>184</v>
      </c>
      <c r="W351" t="s">
        <v>202</v>
      </c>
      <c r="X351">
        <v>6043</v>
      </c>
      <c r="Y351">
        <v>92700</v>
      </c>
      <c r="Z351">
        <v>6.5188781014023728E-2</v>
      </c>
      <c r="AA351">
        <v>190</v>
      </c>
      <c r="AC351" s="116" t="s">
        <v>1074</v>
      </c>
      <c r="AD351" s="188">
        <v>577</v>
      </c>
      <c r="AE351" s="188">
        <v>190</v>
      </c>
      <c r="AJ351" s="179" t="s">
        <v>232</v>
      </c>
      <c r="AK351" s="179" t="s">
        <v>92</v>
      </c>
      <c r="AL351" s="179" t="s">
        <v>447</v>
      </c>
      <c r="AN351">
        <v>0.14599999999999999</v>
      </c>
      <c r="AO351">
        <v>190</v>
      </c>
      <c r="AQ351" s="116" t="s">
        <v>216</v>
      </c>
    </row>
    <row r="352" spans="2:43" x14ac:dyDescent="0.2">
      <c r="B352" t="s">
        <v>1013</v>
      </c>
      <c r="C352" t="s">
        <v>334</v>
      </c>
      <c r="D352" t="s">
        <v>157</v>
      </c>
      <c r="E352" t="s">
        <v>376</v>
      </c>
      <c r="F352">
        <v>591.5</v>
      </c>
      <c r="G352">
        <v>191</v>
      </c>
      <c r="I352" s="188" t="s">
        <v>260</v>
      </c>
      <c r="J352" s="188" t="s">
        <v>107</v>
      </c>
      <c r="K352" s="188" t="s">
        <v>447</v>
      </c>
      <c r="L352" s="116"/>
      <c r="M352" s="98">
        <v>67.2</v>
      </c>
      <c r="N352" s="188">
        <v>191</v>
      </c>
      <c r="P352" s="179" t="s">
        <v>358</v>
      </c>
      <c r="Q352" s="179" t="s">
        <v>8</v>
      </c>
      <c r="R352" s="179" t="s">
        <v>445</v>
      </c>
      <c r="T352">
        <v>1.4999999999999999E-2</v>
      </c>
      <c r="U352">
        <v>184</v>
      </c>
      <c r="W352" t="s">
        <v>206</v>
      </c>
      <c r="X352">
        <v>6813</v>
      </c>
      <c r="Y352">
        <v>105200</v>
      </c>
      <c r="Z352">
        <v>6.4762357414448662E-2</v>
      </c>
      <c r="AA352">
        <v>191</v>
      </c>
      <c r="AC352" s="116" t="s">
        <v>955</v>
      </c>
      <c r="AD352" s="188">
        <v>578</v>
      </c>
      <c r="AE352" s="188">
        <v>191</v>
      </c>
      <c r="AJ352" s="179" t="s">
        <v>343</v>
      </c>
      <c r="AK352" s="179" t="s">
        <v>158</v>
      </c>
      <c r="AL352" s="179" t="s">
        <v>446</v>
      </c>
      <c r="AN352">
        <v>0.14499999999999999</v>
      </c>
      <c r="AO352">
        <v>191</v>
      </c>
      <c r="AQ352" s="116" t="s">
        <v>327</v>
      </c>
    </row>
    <row r="353" spans="2:43" x14ac:dyDescent="0.2">
      <c r="B353" t="s">
        <v>718</v>
      </c>
      <c r="C353" t="s">
        <v>328</v>
      </c>
      <c r="D353" t="s">
        <v>157</v>
      </c>
      <c r="E353" t="s">
        <v>376</v>
      </c>
      <c r="F353">
        <v>593.6</v>
      </c>
      <c r="G353">
        <v>192</v>
      </c>
      <c r="I353" s="188" t="s">
        <v>275</v>
      </c>
      <c r="J353" s="188" t="s">
        <v>108</v>
      </c>
      <c r="K353" s="188" t="s">
        <v>376</v>
      </c>
      <c r="L353" s="116"/>
      <c r="M353" s="98">
        <v>67.3</v>
      </c>
      <c r="N353" s="188">
        <v>192</v>
      </c>
      <c r="P353" s="179" t="s">
        <v>355</v>
      </c>
      <c r="Q353" s="179" t="s">
        <v>8</v>
      </c>
      <c r="R353" s="179" t="s">
        <v>446</v>
      </c>
      <c r="T353">
        <v>1.3999999999999999E-2</v>
      </c>
      <c r="U353">
        <v>192</v>
      </c>
      <c r="W353" t="s">
        <v>214</v>
      </c>
      <c r="X353">
        <v>5269</v>
      </c>
      <c r="Y353">
        <v>83400</v>
      </c>
      <c r="Z353">
        <v>6.3177458033573136E-2</v>
      </c>
      <c r="AA353">
        <v>192</v>
      </c>
      <c r="AC353" s="116" t="s">
        <v>986</v>
      </c>
      <c r="AD353" s="188">
        <v>578</v>
      </c>
      <c r="AE353" s="188">
        <v>191</v>
      </c>
      <c r="AJ353" s="179" t="s">
        <v>239</v>
      </c>
      <c r="AK353" s="179" t="s">
        <v>93</v>
      </c>
      <c r="AL353" s="179" t="s">
        <v>446</v>
      </c>
      <c r="AN353">
        <v>0.14300000000000002</v>
      </c>
      <c r="AO353">
        <v>192</v>
      </c>
      <c r="AQ353" s="116" t="s">
        <v>370</v>
      </c>
    </row>
    <row r="354" spans="2:43" x14ac:dyDescent="0.2">
      <c r="B354" t="s">
        <v>1059</v>
      </c>
      <c r="C354" t="s">
        <v>274</v>
      </c>
      <c r="D354" t="s">
        <v>108</v>
      </c>
      <c r="E354" t="s">
        <v>376</v>
      </c>
      <c r="F354">
        <v>593.79999999999995</v>
      </c>
      <c r="G354">
        <v>193</v>
      </c>
      <c r="I354" s="188" t="s">
        <v>276</v>
      </c>
      <c r="J354" s="188" t="s">
        <v>108</v>
      </c>
      <c r="K354" s="188" t="s">
        <v>375</v>
      </c>
      <c r="L354" s="116"/>
      <c r="M354" s="98">
        <v>67.3</v>
      </c>
      <c r="N354" s="188">
        <v>193</v>
      </c>
      <c r="P354" s="179" t="s">
        <v>331</v>
      </c>
      <c r="Q354" s="179" t="s">
        <v>157</v>
      </c>
      <c r="R354" s="179" t="s">
        <v>447</v>
      </c>
      <c r="T354">
        <v>1.3999999999999999E-2</v>
      </c>
      <c r="U354">
        <v>192</v>
      </c>
      <c r="W354" t="s">
        <v>219</v>
      </c>
      <c r="X354">
        <v>5328</v>
      </c>
      <c r="Y354">
        <v>86200</v>
      </c>
      <c r="Z354">
        <v>6.1809744779582364E-2</v>
      </c>
      <c r="AA354">
        <v>193</v>
      </c>
      <c r="AC354" s="116" t="s">
        <v>566</v>
      </c>
      <c r="AD354" s="188">
        <v>589</v>
      </c>
      <c r="AE354" s="188">
        <v>193</v>
      </c>
      <c r="AJ354" s="179" t="s">
        <v>174</v>
      </c>
      <c r="AK354" s="179" t="s">
        <v>3</v>
      </c>
      <c r="AL354" s="179" t="s">
        <v>445</v>
      </c>
      <c r="AN354">
        <v>0.13900000000000001</v>
      </c>
      <c r="AO354">
        <v>193</v>
      </c>
      <c r="AQ354" s="116" t="s">
        <v>359</v>
      </c>
    </row>
    <row r="355" spans="2:43" x14ac:dyDescent="0.2">
      <c r="B355" t="s">
        <v>936</v>
      </c>
      <c r="C355" t="s">
        <v>332</v>
      </c>
      <c r="D355" t="s">
        <v>157</v>
      </c>
      <c r="E355" t="s">
        <v>375</v>
      </c>
      <c r="F355">
        <v>597.4</v>
      </c>
      <c r="G355">
        <v>194</v>
      </c>
      <c r="I355" s="188" t="s">
        <v>204</v>
      </c>
      <c r="J355" s="188" t="s">
        <v>86</v>
      </c>
      <c r="K355" s="188" t="s">
        <v>375</v>
      </c>
      <c r="L355" s="116"/>
      <c r="M355" s="98">
        <v>67.5</v>
      </c>
      <c r="N355" s="188">
        <v>194</v>
      </c>
      <c r="P355" s="179" t="s">
        <v>254</v>
      </c>
      <c r="Q355" s="179" t="s">
        <v>18</v>
      </c>
      <c r="R355" s="179" t="s">
        <v>445</v>
      </c>
      <c r="T355">
        <v>1.3999999999999999E-2</v>
      </c>
      <c r="U355">
        <v>192</v>
      </c>
      <c r="W355" t="s">
        <v>284</v>
      </c>
      <c r="X355">
        <v>5309</v>
      </c>
      <c r="Y355">
        <v>87000</v>
      </c>
      <c r="Z355">
        <v>6.1022988505747125E-2</v>
      </c>
      <c r="AA355">
        <v>194</v>
      </c>
      <c r="AC355" s="116" t="s">
        <v>953</v>
      </c>
      <c r="AD355" s="188">
        <v>594</v>
      </c>
      <c r="AE355" s="188">
        <v>194</v>
      </c>
      <c r="AJ355" s="179" t="s">
        <v>335</v>
      </c>
      <c r="AK355" s="179" t="s">
        <v>157</v>
      </c>
      <c r="AL355" s="179" t="s">
        <v>375</v>
      </c>
      <c r="AN355">
        <v>0.13600000000000001</v>
      </c>
      <c r="AO355">
        <v>194</v>
      </c>
      <c r="AQ355" s="116" t="s">
        <v>310</v>
      </c>
    </row>
    <row r="356" spans="2:43" x14ac:dyDescent="0.2">
      <c r="B356" t="s">
        <v>745</v>
      </c>
      <c r="C356" t="s">
        <v>315</v>
      </c>
      <c r="D356" t="s">
        <v>156</v>
      </c>
      <c r="E356" t="s">
        <v>376</v>
      </c>
      <c r="F356">
        <v>604.70000000000005</v>
      </c>
      <c r="G356">
        <v>195</v>
      </c>
      <c r="I356" s="188" t="s">
        <v>308</v>
      </c>
      <c r="J356" s="188" t="s">
        <v>155</v>
      </c>
      <c r="K356" s="188" t="s">
        <v>375</v>
      </c>
      <c r="L356" s="116"/>
      <c r="M356" s="98">
        <v>67.5</v>
      </c>
      <c r="N356" s="188">
        <v>195</v>
      </c>
      <c r="P356" s="179" t="s">
        <v>175</v>
      </c>
      <c r="Q356" s="179" t="s">
        <v>3</v>
      </c>
      <c r="R356" s="179" t="s">
        <v>445</v>
      </c>
      <c r="T356">
        <v>1.3999999999999999E-2</v>
      </c>
      <c r="U356">
        <v>192</v>
      </c>
      <c r="W356" t="s">
        <v>251</v>
      </c>
      <c r="X356">
        <v>4921</v>
      </c>
      <c r="Y356">
        <v>82300</v>
      </c>
      <c r="Z356">
        <v>5.9793438639125153E-2</v>
      </c>
      <c r="AA356">
        <v>195</v>
      </c>
      <c r="AC356" s="116" t="s">
        <v>988</v>
      </c>
      <c r="AD356" s="188">
        <v>597</v>
      </c>
      <c r="AE356" s="188">
        <v>195</v>
      </c>
      <c r="AJ356" s="179" t="s">
        <v>217</v>
      </c>
      <c r="AK356" s="179" t="s">
        <v>87</v>
      </c>
      <c r="AL356" s="179" t="s">
        <v>375</v>
      </c>
      <c r="AN356">
        <v>0.13500000000000001</v>
      </c>
      <c r="AO356">
        <v>195</v>
      </c>
      <c r="AQ356" s="116" t="s">
        <v>338</v>
      </c>
    </row>
    <row r="357" spans="2:43" x14ac:dyDescent="0.2">
      <c r="B357" t="s">
        <v>768</v>
      </c>
      <c r="C357" t="s">
        <v>305</v>
      </c>
      <c r="D357" t="s">
        <v>155</v>
      </c>
      <c r="E357" t="s">
        <v>447</v>
      </c>
      <c r="F357">
        <v>606.79999999999995</v>
      </c>
      <c r="G357">
        <v>196</v>
      </c>
      <c r="I357" s="188" t="s">
        <v>333</v>
      </c>
      <c r="J357" s="188" t="s">
        <v>157</v>
      </c>
      <c r="K357" s="188" t="s">
        <v>376</v>
      </c>
      <c r="L357" s="116"/>
      <c r="M357" s="98">
        <v>67.599999999999994</v>
      </c>
      <c r="N357" s="188">
        <v>196</v>
      </c>
      <c r="P357" s="179" t="s">
        <v>222</v>
      </c>
      <c r="Q357" s="179" t="s">
        <v>87</v>
      </c>
      <c r="R357" s="179" t="s">
        <v>445</v>
      </c>
      <c r="T357">
        <v>1.3999999999999999E-2</v>
      </c>
      <c r="U357">
        <v>192</v>
      </c>
      <c r="W357" t="s">
        <v>258</v>
      </c>
      <c r="X357">
        <v>5348</v>
      </c>
      <c r="Y357">
        <v>89800</v>
      </c>
      <c r="Z357">
        <v>5.9554565701559023E-2</v>
      </c>
      <c r="AA357">
        <v>196</v>
      </c>
      <c r="AC357" s="116" t="s">
        <v>987</v>
      </c>
      <c r="AD357" s="188">
        <v>618</v>
      </c>
      <c r="AE357" s="188">
        <v>196</v>
      </c>
      <c r="AJ357" s="179" t="s">
        <v>238</v>
      </c>
      <c r="AK357" s="179" t="s">
        <v>92</v>
      </c>
      <c r="AL357" s="179" t="s">
        <v>375</v>
      </c>
      <c r="AN357">
        <v>0.13300000000000001</v>
      </c>
      <c r="AO357">
        <v>196</v>
      </c>
      <c r="AQ357" s="116" t="s">
        <v>247</v>
      </c>
    </row>
    <row r="358" spans="2:43" x14ac:dyDescent="0.2">
      <c r="B358" t="s">
        <v>953</v>
      </c>
      <c r="C358" t="s">
        <v>333</v>
      </c>
      <c r="D358" t="s">
        <v>157</v>
      </c>
      <c r="E358" t="s">
        <v>376</v>
      </c>
      <c r="F358">
        <v>624.20000000000005</v>
      </c>
      <c r="G358">
        <v>197</v>
      </c>
      <c r="I358" s="188" t="s">
        <v>212</v>
      </c>
      <c r="J358" s="188" t="s">
        <v>16</v>
      </c>
      <c r="K358" s="188" t="s">
        <v>375</v>
      </c>
      <c r="L358" s="116"/>
      <c r="M358" s="98">
        <v>68.099999999999994</v>
      </c>
      <c r="N358" s="188">
        <v>197</v>
      </c>
      <c r="P358" s="179" t="s">
        <v>327</v>
      </c>
      <c r="Q358" s="179" t="s">
        <v>5</v>
      </c>
      <c r="R358" s="179" t="s">
        <v>445</v>
      </c>
      <c r="T358">
        <v>1.3999999999999999E-2</v>
      </c>
      <c r="U358">
        <v>192</v>
      </c>
      <c r="W358" t="s">
        <v>274</v>
      </c>
      <c r="X358">
        <v>5160</v>
      </c>
      <c r="Y358">
        <v>87700</v>
      </c>
      <c r="Z358">
        <v>5.8836944127708096E-2</v>
      </c>
      <c r="AA358">
        <v>197</v>
      </c>
      <c r="AC358" s="116" t="s">
        <v>1013</v>
      </c>
      <c r="AD358" s="188">
        <v>630</v>
      </c>
      <c r="AE358" s="188">
        <v>197</v>
      </c>
      <c r="AJ358" s="179" t="s">
        <v>219</v>
      </c>
      <c r="AK358" s="179" t="s">
        <v>87</v>
      </c>
      <c r="AL358" s="179" t="s">
        <v>446</v>
      </c>
      <c r="AN358">
        <v>0.129</v>
      </c>
      <c r="AO358">
        <v>197</v>
      </c>
      <c r="AQ358" s="116" t="s">
        <v>345</v>
      </c>
    </row>
    <row r="359" spans="2:43" x14ac:dyDescent="0.2">
      <c r="B359" t="s">
        <v>955</v>
      </c>
      <c r="C359" t="s">
        <v>308</v>
      </c>
      <c r="D359" t="s">
        <v>155</v>
      </c>
      <c r="E359" t="s">
        <v>375</v>
      </c>
      <c r="F359">
        <v>646.1</v>
      </c>
      <c r="G359">
        <v>198</v>
      </c>
      <c r="I359" s="188" t="s">
        <v>347</v>
      </c>
      <c r="J359" s="188" t="s">
        <v>7</v>
      </c>
      <c r="K359" s="188" t="s">
        <v>375</v>
      </c>
      <c r="L359" s="116"/>
      <c r="M359" s="98">
        <v>69.3</v>
      </c>
      <c r="N359" s="188">
        <v>198</v>
      </c>
      <c r="P359" s="179" t="s">
        <v>174</v>
      </c>
      <c r="Q359" s="179" t="s">
        <v>3</v>
      </c>
      <c r="R359" s="179" t="s">
        <v>445</v>
      </c>
      <c r="T359">
        <v>1.3000000000000001E-2</v>
      </c>
      <c r="U359">
        <v>198</v>
      </c>
      <c r="W359" t="s">
        <v>263</v>
      </c>
      <c r="X359">
        <v>3664</v>
      </c>
      <c r="Y359">
        <v>63100</v>
      </c>
      <c r="Z359">
        <v>5.8066561014263073E-2</v>
      </c>
      <c r="AA359">
        <v>198</v>
      </c>
      <c r="AC359" s="116" t="s">
        <v>1059</v>
      </c>
      <c r="AD359" s="188">
        <v>642</v>
      </c>
      <c r="AE359" s="188">
        <v>198</v>
      </c>
      <c r="AJ359" s="179" t="s">
        <v>258</v>
      </c>
      <c r="AK359" s="179" t="s">
        <v>107</v>
      </c>
      <c r="AL359" s="179" t="s">
        <v>374</v>
      </c>
      <c r="AN359">
        <v>0.128</v>
      </c>
      <c r="AO359">
        <v>198</v>
      </c>
      <c r="AQ359" s="116" t="s">
        <v>248</v>
      </c>
    </row>
    <row r="360" spans="2:43" x14ac:dyDescent="0.2">
      <c r="B360" t="s">
        <v>1074</v>
      </c>
      <c r="C360" t="s">
        <v>326</v>
      </c>
      <c r="D360" t="s">
        <v>5</v>
      </c>
      <c r="E360" t="s">
        <v>446</v>
      </c>
      <c r="F360">
        <v>646.29999999999995</v>
      </c>
      <c r="G360">
        <v>199</v>
      </c>
      <c r="I360" s="188" t="s">
        <v>282</v>
      </c>
      <c r="J360" s="188" t="s">
        <v>20</v>
      </c>
      <c r="K360" s="188" t="s">
        <v>375</v>
      </c>
      <c r="L360" s="116"/>
      <c r="M360" s="98">
        <v>71.8</v>
      </c>
      <c r="N360" s="188">
        <v>199</v>
      </c>
      <c r="P360" s="179" t="s">
        <v>305</v>
      </c>
      <c r="Q360" s="179" t="s">
        <v>155</v>
      </c>
      <c r="R360" s="179" t="s">
        <v>447</v>
      </c>
      <c r="T360">
        <v>1.3000000000000001E-2</v>
      </c>
      <c r="U360">
        <v>198</v>
      </c>
      <c r="W360" t="s">
        <v>238</v>
      </c>
      <c r="X360">
        <v>4238</v>
      </c>
      <c r="Y360">
        <v>75800</v>
      </c>
      <c r="Z360">
        <v>5.591029023746702E-2</v>
      </c>
      <c r="AA360">
        <v>199</v>
      </c>
      <c r="AC360" s="116" t="s">
        <v>999</v>
      </c>
      <c r="AD360" s="188">
        <v>653</v>
      </c>
      <c r="AE360" s="188">
        <v>199</v>
      </c>
      <c r="AJ360" s="179" t="s">
        <v>342</v>
      </c>
      <c r="AK360" s="179" t="s">
        <v>158</v>
      </c>
      <c r="AL360" s="179" t="s">
        <v>375</v>
      </c>
      <c r="AN360">
        <v>0.128</v>
      </c>
      <c r="AO360">
        <v>198</v>
      </c>
      <c r="AQ360" s="116" t="s">
        <v>294</v>
      </c>
    </row>
    <row r="361" spans="2:43" x14ac:dyDescent="0.2">
      <c r="B361" t="s">
        <v>855</v>
      </c>
      <c r="C361" t="s">
        <v>331</v>
      </c>
      <c r="D361" t="s">
        <v>157</v>
      </c>
      <c r="E361" t="s">
        <v>447</v>
      </c>
      <c r="F361">
        <v>689.9</v>
      </c>
      <c r="G361">
        <v>200</v>
      </c>
      <c r="I361" s="188" t="s">
        <v>324</v>
      </c>
      <c r="J361" s="188" t="s">
        <v>5</v>
      </c>
      <c r="K361" s="188" t="s">
        <v>375</v>
      </c>
      <c r="L361" s="116"/>
      <c r="M361" s="98">
        <v>73.099999999999994</v>
      </c>
      <c r="N361" s="188">
        <v>200</v>
      </c>
      <c r="P361" s="179" t="s">
        <v>183</v>
      </c>
      <c r="Q361" s="179" t="s">
        <v>64</v>
      </c>
      <c r="R361" s="179" t="s">
        <v>445</v>
      </c>
      <c r="T361">
        <v>1.3000000000000001E-2</v>
      </c>
      <c r="U361">
        <v>198</v>
      </c>
      <c r="W361" t="s">
        <v>264</v>
      </c>
      <c r="X361">
        <v>4595</v>
      </c>
      <c r="Y361">
        <v>83200</v>
      </c>
      <c r="Z361">
        <v>5.5228365384615383E-2</v>
      </c>
      <c r="AA361">
        <v>200</v>
      </c>
      <c r="AC361" s="116" t="s">
        <v>718</v>
      </c>
      <c r="AD361" s="188">
        <v>661</v>
      </c>
      <c r="AE361" s="188">
        <v>200</v>
      </c>
      <c r="AJ361" s="179" t="s">
        <v>322</v>
      </c>
      <c r="AK361" s="179" t="s">
        <v>156</v>
      </c>
      <c r="AL361" s="179" t="s">
        <v>447</v>
      </c>
      <c r="AN361">
        <v>0.11699999999999999</v>
      </c>
      <c r="AO361">
        <v>200</v>
      </c>
      <c r="AQ361" s="116" t="s">
        <v>187</v>
      </c>
    </row>
    <row r="362" spans="2:43" x14ac:dyDescent="0.2">
      <c r="B362" t="s">
        <v>1106</v>
      </c>
      <c r="C362" t="s">
        <v>370</v>
      </c>
      <c r="D362" t="s">
        <v>10</v>
      </c>
      <c r="E362" t="s">
        <v>445</v>
      </c>
      <c r="F362" t="s">
        <v>23</v>
      </c>
      <c r="G362" t="e">
        <v>#VALUE!</v>
      </c>
      <c r="I362" s="188" t="s">
        <v>250</v>
      </c>
      <c r="J362" s="188" t="s">
        <v>18</v>
      </c>
      <c r="K362" s="188" t="s">
        <v>375</v>
      </c>
      <c r="L362" s="116"/>
      <c r="M362" s="98">
        <v>75.2</v>
      </c>
      <c r="N362" s="188">
        <v>201</v>
      </c>
      <c r="P362" s="179" t="s">
        <v>310</v>
      </c>
      <c r="Q362" s="179" t="s">
        <v>155</v>
      </c>
      <c r="R362" s="179" t="s">
        <v>446</v>
      </c>
      <c r="T362">
        <v>1.3000000000000001E-2</v>
      </c>
      <c r="U362">
        <v>198</v>
      </c>
      <c r="W362" t="s">
        <v>267</v>
      </c>
      <c r="X362">
        <v>4727</v>
      </c>
      <c r="Y362">
        <v>90100</v>
      </c>
      <c r="Z362">
        <v>5.2463928967813538E-2</v>
      </c>
      <c r="AA362">
        <v>201</v>
      </c>
      <c r="AC362" s="116" t="s">
        <v>768</v>
      </c>
      <c r="AD362" s="188">
        <v>719</v>
      </c>
      <c r="AE362" s="188">
        <v>201</v>
      </c>
      <c r="AJ362" s="179" t="s">
        <v>352</v>
      </c>
      <c r="AK362" s="179" t="s">
        <v>7</v>
      </c>
      <c r="AL362" s="179" t="s">
        <v>445</v>
      </c>
      <c r="AN362">
        <v>0.11599999999999999</v>
      </c>
      <c r="AO362">
        <v>201</v>
      </c>
      <c r="AQ362" s="116" t="s">
        <v>249</v>
      </c>
    </row>
  </sheetData>
  <sortState ref="B3:G153">
    <sortCondition ref="G3:G153"/>
  </sortState>
  <mergeCells count="9">
    <mergeCell ref="M1:N1"/>
    <mergeCell ref="T1:U1"/>
    <mergeCell ref="Z1:AA1"/>
    <mergeCell ref="F1:G1"/>
    <mergeCell ref="AC158:AE158"/>
    <mergeCell ref="AC1:AE1"/>
    <mergeCell ref="M158:N158"/>
    <mergeCell ref="T158:U158"/>
    <mergeCell ref="Z158:AA158"/>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uppertier</vt:lpstr>
      <vt:lpstr>lowertier</vt:lpstr>
      <vt:lpstr>4indicators</vt:lpstr>
      <vt:lpstr>1</vt:lpstr>
      <vt:lpstr>2</vt:lpstr>
      <vt:lpstr>3</vt:lpstr>
      <vt:lpstr>4</vt:lpstr>
      <vt:lpstr>Auth Info</vt:lpstr>
      <vt:lpstr>ranks</vt:lpstr>
      <vt:lpstr>authority</vt:lpstr>
      <vt:lpstr>district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Nomis - Office for National Statistics</dc:creator>
  <cp:lastModifiedBy>Ricky</cp:lastModifiedBy>
  <cp:lastPrinted>2010-09-20T09:20:23Z</cp:lastPrinted>
  <dcterms:created xsi:type="dcterms:W3CDTF">2010-07-01T20:58:49Z</dcterms:created>
  <dcterms:modified xsi:type="dcterms:W3CDTF">2012-10-23T15:22:58Z</dcterms:modified>
</cp:coreProperties>
</file>