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workbookProtection workbookPassword="F165" lockStructure="1"/>
  <bookViews>
    <workbookView xWindow="-675" yWindow="2145" windowWidth="18915" windowHeight="5415" firstSheet="6" activeTab="6"/>
  </bookViews>
  <sheets>
    <sheet name="rurality" sheetId="1" state="hidden" r:id="rId1"/>
    <sheet name="population census 2011" sheetId="2" state="hidden" r:id="rId2"/>
    <sheet name="average house price" sheetId="3" state="hidden" r:id="rId3"/>
    <sheet name="average council tax band d" sheetId="4" state="hidden" r:id="rId4"/>
    <sheet name="earnings" sheetId="7" state="veryHidden" r:id="rId5"/>
    <sheet name="fuel" sheetId="5" state="hidden" r:id="rId6"/>
    <sheet name="all data &amp; averages" sheetId="6" r:id="rId7"/>
    <sheet name="overall ranking" sheetId="8" state="veryHidden" r:id="rId8"/>
    <sheet name="Sheet1" sheetId="9" state="hidden" r:id="rId9"/>
    <sheet name="residence based earnings" sheetId="10" state="veryHidden" r:id="rId10"/>
  </sheets>
  <calcPr calcId="145621"/>
</workbook>
</file>

<file path=xl/calcChain.xml><?xml version="1.0" encoding="utf-8"?>
<calcChain xmlns="http://schemas.openxmlformats.org/spreadsheetml/2006/main">
  <c r="C31" i="6" l="1"/>
  <c r="B31" i="6"/>
  <c r="E13" i="7" l="1"/>
  <c r="E37" i="7"/>
  <c r="E38" i="7"/>
  <c r="E46" i="7"/>
  <c r="E62" i="7"/>
  <c r="E69" i="7"/>
  <c r="E86" i="7"/>
  <c r="E87" i="7"/>
  <c r="E94" i="7"/>
  <c r="E95" i="7"/>
  <c r="E103" i="7"/>
  <c r="E110" i="7"/>
  <c r="E111" i="7"/>
  <c r="E118" i="7"/>
  <c r="E119" i="7"/>
  <c r="E127" i="7"/>
  <c r="E134" i="7"/>
  <c r="E142" i="7"/>
  <c r="E143" i="7"/>
  <c r="E152" i="7"/>
  <c r="E159" i="7"/>
  <c r="E167" i="7"/>
  <c r="E176" i="7"/>
  <c r="E183" i="7"/>
  <c r="E184" i="7"/>
  <c r="E192" i="7"/>
  <c r="E199" i="7"/>
  <c r="E200" i="7"/>
  <c r="E207" i="7"/>
  <c r="E213" i="7"/>
  <c r="E217" i="7"/>
  <c r="E223" i="7"/>
  <c r="E224" i="7"/>
  <c r="E229" i="7"/>
  <c r="E240" i="7"/>
  <c r="E245" i="7"/>
  <c r="E251" i="7"/>
  <c r="E256" i="7"/>
  <c r="E260" i="7"/>
  <c r="E261" i="7"/>
  <c r="E265" i="7"/>
  <c r="E271" i="7"/>
  <c r="E272" i="7"/>
  <c r="E276" i="7"/>
  <c r="E277" i="7"/>
  <c r="E281" i="7"/>
  <c r="E283" i="7"/>
  <c r="E287" i="7"/>
  <c r="E288" i="7"/>
  <c r="E292" i="7"/>
  <c r="E293" i="7"/>
  <c r="E301" i="7"/>
  <c r="E302" i="7"/>
  <c r="E306" i="7"/>
  <c r="E310" i="7"/>
  <c r="E313" i="7"/>
  <c r="E314" i="7"/>
  <c r="E318" i="7"/>
  <c r="E323" i="7"/>
  <c r="E326" i="7"/>
  <c r="E330" i="7"/>
  <c r="E331" i="7"/>
  <c r="I336" i="10"/>
  <c r="I12" i="10"/>
  <c r="E90" i="7" s="1"/>
  <c r="I13" i="10"/>
  <c r="E133" i="7" s="1"/>
  <c r="I14" i="10"/>
  <c r="E179" i="7" s="1"/>
  <c r="I15" i="10"/>
  <c r="I16" i="10"/>
  <c r="E216" i="7" s="1"/>
  <c r="I17" i="10"/>
  <c r="I18" i="10"/>
  <c r="E115" i="7" s="1"/>
  <c r="I19" i="10"/>
  <c r="E185" i="7" s="1"/>
  <c r="I20" i="10"/>
  <c r="E196" i="7" s="1"/>
  <c r="I21" i="10"/>
  <c r="E259" i="7" s="1"/>
  <c r="I22" i="10"/>
  <c r="I23" i="10"/>
  <c r="E31" i="7" s="1"/>
  <c r="I24" i="10"/>
  <c r="E32" i="7" s="1"/>
  <c r="I25" i="10"/>
  <c r="E64" i="7" s="1"/>
  <c r="I26" i="10"/>
  <c r="E65" i="7" s="1"/>
  <c r="I27" i="10"/>
  <c r="E124" i="7" s="1"/>
  <c r="I28" i="10"/>
  <c r="E305" i="7" s="1"/>
  <c r="I29" i="10"/>
  <c r="E12" i="7" s="1"/>
  <c r="I30" i="10"/>
  <c r="E22" i="7" s="1"/>
  <c r="I31" i="10"/>
  <c r="E57" i="7" s="1"/>
  <c r="I32" i="10"/>
  <c r="E73" i="7" s="1"/>
  <c r="I33" i="10"/>
  <c r="I34" i="10"/>
  <c r="E252" i="7" s="1"/>
  <c r="I35" i="10"/>
  <c r="E34" i="7" s="1"/>
  <c r="I36" i="10"/>
  <c r="E51" i="7" s="1"/>
  <c r="I37" i="10"/>
  <c r="E170" i="7" s="1"/>
  <c r="I38" i="10"/>
  <c r="E205" i="7" s="1"/>
  <c r="I39" i="10"/>
  <c r="E222" i="7" s="1"/>
  <c r="I40" i="10"/>
  <c r="E233" i="7" s="1"/>
  <c r="I41" i="10"/>
  <c r="E270" i="7" s="1"/>
  <c r="I42" i="10"/>
  <c r="I43" i="10"/>
  <c r="E297" i="7" s="1"/>
  <c r="I44" i="10"/>
  <c r="E322" i="7" s="1"/>
  <c r="I45" i="10"/>
  <c r="E50" i="7" s="1"/>
  <c r="I46" i="10"/>
  <c r="I47" i="10"/>
  <c r="E114" i="7" s="1"/>
  <c r="I48" i="10"/>
  <c r="E145" i="7" s="1"/>
  <c r="I49" i="10"/>
  <c r="E158" i="7" s="1"/>
  <c r="I50" i="10"/>
  <c r="I51" i="10"/>
  <c r="E212" i="7" s="1"/>
  <c r="I52" i="10"/>
  <c r="E219" i="7" s="1"/>
  <c r="I53" i="10"/>
  <c r="I54" i="10"/>
  <c r="I55" i="10"/>
  <c r="E316" i="7" s="1"/>
  <c r="I56" i="10"/>
  <c r="E334" i="7" s="1"/>
  <c r="I57" i="10"/>
  <c r="E156" i="7" s="1"/>
  <c r="I58" i="10"/>
  <c r="E165" i="7" s="1"/>
  <c r="I59" i="10"/>
  <c r="E237" i="7" s="1"/>
  <c r="I60" i="10"/>
  <c r="E266" i="7" s="1"/>
  <c r="I61" i="10"/>
  <c r="I62" i="10"/>
  <c r="E99" i="7" s="1"/>
  <c r="I63" i="10"/>
  <c r="E153" i="7" s="1"/>
  <c r="I64" i="10"/>
  <c r="E190" i="7" s="1"/>
  <c r="I65" i="10"/>
  <c r="E193" i="7" s="1"/>
  <c r="I66" i="10"/>
  <c r="E336" i="7" s="1"/>
  <c r="I67" i="10"/>
  <c r="E78" i="7" s="1"/>
  <c r="I68" i="10"/>
  <c r="E125" i="7" s="1"/>
  <c r="I69" i="10"/>
  <c r="E130" i="7" s="1"/>
  <c r="I70" i="10"/>
  <c r="E220" i="7" s="1"/>
  <c r="I71" i="10"/>
  <c r="E232" i="7" s="1"/>
  <c r="I72" i="10"/>
  <c r="E235" i="7" s="1"/>
  <c r="I73" i="10"/>
  <c r="E238" i="7" s="1"/>
  <c r="I74" i="10"/>
  <c r="E21" i="7" s="1"/>
  <c r="I75" i="10"/>
  <c r="I76" i="10"/>
  <c r="E226" i="7" s="1"/>
  <c r="I77" i="10"/>
  <c r="I78" i="10"/>
  <c r="I79" i="10"/>
  <c r="E52" i="7" s="1"/>
  <c r="I80" i="10"/>
  <c r="E155" i="7" s="1"/>
  <c r="I81" i="10"/>
  <c r="I82" i="10"/>
  <c r="I83" i="10"/>
  <c r="E85" i="7" s="1"/>
  <c r="I84" i="10"/>
  <c r="E160" i="7" s="1"/>
  <c r="I85" i="10"/>
  <c r="E202" i="7" s="1"/>
  <c r="I86" i="10"/>
  <c r="E231" i="7" s="1"/>
  <c r="I87" i="10"/>
  <c r="I88" i="10"/>
  <c r="E33" i="7" s="1"/>
  <c r="I89" i="10"/>
  <c r="E66" i="7" s="1"/>
  <c r="I90" i="10"/>
  <c r="I91" i="10"/>
  <c r="E108" i="7" s="1"/>
  <c r="I92" i="10"/>
  <c r="E139" i="7" s="1"/>
  <c r="I93" i="10"/>
  <c r="E189" i="7" s="1"/>
  <c r="I94" i="10"/>
  <c r="E247" i="7" s="1"/>
  <c r="I95" i="10"/>
  <c r="E30" i="7" s="1"/>
  <c r="I96" i="10"/>
  <c r="E60" i="7" s="1"/>
  <c r="I97" i="10"/>
  <c r="I98" i="10"/>
  <c r="E141" i="7" s="1"/>
  <c r="I99" i="10"/>
  <c r="E173" i="7" s="1"/>
  <c r="I100" i="10"/>
  <c r="E198" i="7" s="1"/>
  <c r="I101" i="10"/>
  <c r="E204" i="7" s="1"/>
  <c r="I102" i="10"/>
  <c r="E35" i="7" s="1"/>
  <c r="I103" i="10"/>
  <c r="E97" i="7" s="1"/>
  <c r="I104" i="10"/>
  <c r="E164" i="7" s="1"/>
  <c r="I105" i="10"/>
  <c r="I106" i="10"/>
  <c r="E250" i="7" s="1"/>
  <c r="I107" i="10"/>
  <c r="I108" i="10"/>
  <c r="E317" i="7" s="1"/>
  <c r="I109" i="10"/>
  <c r="E74" i="7" s="1"/>
  <c r="I110" i="10"/>
  <c r="E84" i="7" s="1"/>
  <c r="I111" i="10"/>
  <c r="E98" i="7" s="1"/>
  <c r="I112" i="10"/>
  <c r="E151" i="7" s="1"/>
  <c r="I113" i="10"/>
  <c r="I114" i="10"/>
  <c r="E254" i="7" s="1"/>
  <c r="I115" i="10"/>
  <c r="E311" i="7" s="1"/>
  <c r="I116" i="10"/>
  <c r="E15" i="7" s="1"/>
  <c r="I117" i="10"/>
  <c r="E25" i="7" s="1"/>
  <c r="I118" i="10"/>
  <c r="E49" i="7" s="1"/>
  <c r="I119" i="10"/>
  <c r="E116" i="7" s="1"/>
  <c r="I120" i="10"/>
  <c r="E171" i="7" s="1"/>
  <c r="I121" i="10"/>
  <c r="I122" i="10"/>
  <c r="I123" i="10"/>
  <c r="E137" i="7" s="1"/>
  <c r="I124" i="10"/>
  <c r="E242" i="7" s="1"/>
  <c r="I125" i="10"/>
  <c r="I126" i="10"/>
  <c r="E286" i="7" s="1"/>
  <c r="I127" i="10"/>
  <c r="E55" i="7" s="1"/>
  <c r="I128" i="10"/>
  <c r="E100" i="7" s="1"/>
  <c r="I129" i="10"/>
  <c r="E163" i="7" s="1"/>
  <c r="I130" i="10"/>
  <c r="I131" i="10"/>
  <c r="E258" i="7" s="1"/>
  <c r="I132" i="10"/>
  <c r="E267" i="7" s="1"/>
  <c r="I133" i="10"/>
  <c r="E268" i="7" s="1"/>
  <c r="I134" i="10"/>
  <c r="E282" i="7" s="1"/>
  <c r="I135" i="10"/>
  <c r="E197" i="7" s="1"/>
  <c r="I136" i="10"/>
  <c r="E203" i="7" s="1"/>
  <c r="I137" i="10"/>
  <c r="E227" i="7" s="1"/>
  <c r="I138" i="10"/>
  <c r="E273" i="7" s="1"/>
  <c r="I139" i="10"/>
  <c r="I140" i="10"/>
  <c r="E29" i="7" s="1"/>
  <c r="I141" i="10"/>
  <c r="E77" i="7" s="1"/>
  <c r="I142" i="10"/>
  <c r="E89" i="7" s="1"/>
  <c r="I143" i="10"/>
  <c r="E234" i="7" s="1"/>
  <c r="I144" i="10"/>
  <c r="E244" i="7" s="1"/>
  <c r="I145" i="10"/>
  <c r="I146" i="10"/>
  <c r="E329" i="7" s="1"/>
  <c r="I147" i="10"/>
  <c r="E47" i="7" s="1"/>
  <c r="I148" i="10"/>
  <c r="E169" i="7" s="1"/>
  <c r="I149" i="10"/>
  <c r="I150" i="10"/>
  <c r="I151" i="10"/>
  <c r="E332" i="7" s="1"/>
  <c r="I152" i="10"/>
  <c r="E335" i="7" s="1"/>
  <c r="I153" i="10"/>
  <c r="E27" i="7" s="1"/>
  <c r="I154" i="10"/>
  <c r="E59" i="7" s="1"/>
  <c r="I155" i="10"/>
  <c r="E166" i="7" s="1"/>
  <c r="I156" i="10"/>
  <c r="E208" i="7" s="1"/>
  <c r="I157" i="10"/>
  <c r="I158" i="10"/>
  <c r="I159" i="10"/>
  <c r="E53" i="7" s="1"/>
  <c r="I160" i="10"/>
  <c r="E92" i="7" s="1"/>
  <c r="I161" i="10"/>
  <c r="I162" i="10"/>
  <c r="E144" i="7" s="1"/>
  <c r="I163" i="10"/>
  <c r="E246" i="7" s="1"/>
  <c r="I164" i="10"/>
  <c r="E23" i="7" s="1"/>
  <c r="I165" i="10"/>
  <c r="E39" i="7" s="1"/>
  <c r="I166" i="10"/>
  <c r="E42" i="7" s="1"/>
  <c r="I167" i="10"/>
  <c r="E58" i="7" s="1"/>
  <c r="I168" i="10"/>
  <c r="E61" i="7" s="1"/>
  <c r="I169" i="10"/>
  <c r="E72" i="7" s="1"/>
  <c r="I170" i="10"/>
  <c r="E106" i="7" s="1"/>
  <c r="I171" i="10"/>
  <c r="E129" i="7" s="1"/>
  <c r="I172" i="10"/>
  <c r="E168" i="7" s="1"/>
  <c r="I173" i="10"/>
  <c r="I174" i="10"/>
  <c r="I175" i="10"/>
  <c r="E299" i="7" s="1"/>
  <c r="I176" i="10"/>
  <c r="E48" i="7" s="1"/>
  <c r="I177" i="10"/>
  <c r="E81" i="7" s="1"/>
  <c r="I178" i="10"/>
  <c r="E96" i="7" s="1"/>
  <c r="I179" i="10"/>
  <c r="E138" i="7" s="1"/>
  <c r="I180" i="10"/>
  <c r="E191" i="7" s="1"/>
  <c r="I181" i="10"/>
  <c r="E264" i="7" s="1"/>
  <c r="I182" i="10"/>
  <c r="E269" i="7" s="1"/>
  <c r="I183" i="10"/>
  <c r="E291" i="7" s="1"/>
  <c r="I184" i="10"/>
  <c r="E307" i="7" s="1"/>
  <c r="I185" i="10"/>
  <c r="E312" i="7" s="1"/>
  <c r="I186" i="10"/>
  <c r="E40" i="7" s="1"/>
  <c r="I187" i="10"/>
  <c r="E45" i="7" s="1"/>
  <c r="I188" i="10"/>
  <c r="E120" i="7" s="1"/>
  <c r="I189" i="10"/>
  <c r="I190" i="10"/>
  <c r="E194" i="7" s="1"/>
  <c r="I191" i="10"/>
  <c r="E201" i="7" s="1"/>
  <c r="I192" i="10"/>
  <c r="E253" i="7" s="1"/>
  <c r="I193" i="10"/>
  <c r="E18" i="7" s="1"/>
  <c r="I194" i="10"/>
  <c r="E112" i="7" s="1"/>
  <c r="I195" i="10"/>
  <c r="E146" i="7" s="1"/>
  <c r="I196" i="10"/>
  <c r="E177" i="7" s="1"/>
  <c r="I197" i="10"/>
  <c r="I198" i="10"/>
  <c r="E275" i="7" s="1"/>
  <c r="I199" i="10"/>
  <c r="E308" i="7" s="1"/>
  <c r="I200" i="10"/>
  <c r="E54" i="7" s="1"/>
  <c r="I201" i="10"/>
  <c r="I202" i="10"/>
  <c r="E123" i="7" s="1"/>
  <c r="I203" i="10"/>
  <c r="E126" i="7" s="1"/>
  <c r="I204" i="10"/>
  <c r="E128" i="7" s="1"/>
  <c r="I205" i="10"/>
  <c r="E149" i="7" s="1"/>
  <c r="I206" i="10"/>
  <c r="E150" i="7" s="1"/>
  <c r="I207" i="10"/>
  <c r="E157" i="7" s="1"/>
  <c r="I208" i="10"/>
  <c r="E162" i="7" s="1"/>
  <c r="I209" i="10"/>
  <c r="E186" i="7" s="1"/>
  <c r="I210" i="10"/>
  <c r="E262" i="7" s="1"/>
  <c r="I211" i="10"/>
  <c r="E296" i="7" s="1"/>
  <c r="I212" i="10"/>
  <c r="E304" i="7" s="1"/>
  <c r="I213" i="10"/>
  <c r="E320" i="7" s="1"/>
  <c r="I214" i="10"/>
  <c r="E19" i="7" s="1"/>
  <c r="I215" i="10"/>
  <c r="E20" i="7" s="1"/>
  <c r="I216" i="10"/>
  <c r="E28" i="7" s="1"/>
  <c r="I217" i="10"/>
  <c r="E41" i="7" s="1"/>
  <c r="I218" i="10"/>
  <c r="I219" i="10"/>
  <c r="E80" i="7" s="1"/>
  <c r="I220" i="10"/>
  <c r="E91" i="7" s="1"/>
  <c r="I221" i="10"/>
  <c r="E105" i="7" s="1"/>
  <c r="I222" i="10"/>
  <c r="E121" i="7" s="1"/>
  <c r="I223" i="10"/>
  <c r="E131" i="7" s="1"/>
  <c r="I224" i="10"/>
  <c r="E136" i="7" s="1"/>
  <c r="I225" i="10"/>
  <c r="E140" i="7" s="1"/>
  <c r="I226" i="10"/>
  <c r="I227" i="10"/>
  <c r="E154" i="7" s="1"/>
  <c r="I228" i="10"/>
  <c r="E175" i="7" s="1"/>
  <c r="I229" i="10"/>
  <c r="E215" i="7" s="1"/>
  <c r="I230" i="10"/>
  <c r="E221" i="7" s="1"/>
  <c r="I231" i="10"/>
  <c r="E278" i="7" s="1"/>
  <c r="I232" i="10"/>
  <c r="E303" i="7" s="1"/>
  <c r="I233" i="10"/>
  <c r="I234" i="10"/>
  <c r="E43" i="7" s="1"/>
  <c r="I235" i="10"/>
  <c r="E147" i="7" s="1"/>
  <c r="I236" i="10"/>
  <c r="E172" i="7" s="1"/>
  <c r="I237" i="10"/>
  <c r="E180" i="7" s="1"/>
  <c r="I238" i="10"/>
  <c r="E211" i="7" s="1"/>
  <c r="I239" i="10"/>
  <c r="E214" i="7" s="1"/>
  <c r="I240" i="10"/>
  <c r="E243" i="7" s="1"/>
  <c r="I241" i="10"/>
  <c r="I242" i="10"/>
  <c r="I243" i="10"/>
  <c r="E325" i="7" s="1"/>
  <c r="I244" i="10"/>
  <c r="E328" i="7" s="1"/>
  <c r="I245" i="10"/>
  <c r="E17" i="7" s="1"/>
  <c r="I246" i="10"/>
  <c r="E68" i="7" s="1"/>
  <c r="I247" i="10"/>
  <c r="I248" i="10"/>
  <c r="E333" i="7" s="1"/>
  <c r="I249" i="10"/>
  <c r="E101" i="7" s="1"/>
  <c r="I250" i="10"/>
  <c r="I251" i="10"/>
  <c r="E161" i="7" s="1"/>
  <c r="I252" i="10"/>
  <c r="E225" i="7" s="1"/>
  <c r="I253" i="10"/>
  <c r="I254" i="10"/>
  <c r="E24" i="7" s="1"/>
  <c r="I255" i="10"/>
  <c r="I256" i="10"/>
  <c r="E102" i="7" s="1"/>
  <c r="I257" i="10"/>
  <c r="I258" i="10"/>
  <c r="I259" i="10"/>
  <c r="E132" i="7" s="1"/>
  <c r="I260" i="10"/>
  <c r="E135" i="7" s="1"/>
  <c r="I261" i="10"/>
  <c r="E182" i="7" s="1"/>
  <c r="I262" i="10"/>
  <c r="E230" i="7" s="1"/>
  <c r="I263" i="10"/>
  <c r="I264" i="10"/>
  <c r="E324" i="7" s="1"/>
  <c r="I265" i="10"/>
  <c r="E16" i="7" s="1"/>
  <c r="I266" i="10"/>
  <c r="E56" i="7" s="1"/>
  <c r="I267" i="10"/>
  <c r="E83" i="7" s="1"/>
  <c r="I268" i="10"/>
  <c r="E88" i="7" s="1"/>
  <c r="I269" i="10"/>
  <c r="I270" i="10"/>
  <c r="I271" i="10"/>
  <c r="E239" i="7" s="1"/>
  <c r="I272" i="10"/>
  <c r="E241" i="7" s="1"/>
  <c r="I273" i="10"/>
  <c r="E279" i="7" s="1"/>
  <c r="I274" i="10"/>
  <c r="E290" i="7" s="1"/>
  <c r="I275" i="10"/>
  <c r="I276" i="10"/>
  <c r="E298" i="7" s="1"/>
  <c r="I277" i="10"/>
  <c r="E63" i="7" s="1"/>
  <c r="I278" i="10"/>
  <c r="E206" i="7" s="1"/>
  <c r="I279" i="10"/>
  <c r="E255" i="7" s="1"/>
  <c r="I280" i="10"/>
  <c r="E300" i="7" s="1"/>
  <c r="I281" i="10"/>
  <c r="I282" i="10"/>
  <c r="E104" i="7" s="1"/>
  <c r="I283" i="10"/>
  <c r="E107" i="7" s="1"/>
  <c r="I284" i="10"/>
  <c r="E122" i="7" s="1"/>
  <c r="I285" i="10"/>
  <c r="E181" i="7" s="1"/>
  <c r="I286" i="10"/>
  <c r="E218" i="7" s="1"/>
  <c r="I287" i="10"/>
  <c r="E228" i="7" s="1"/>
  <c r="I288" i="10"/>
  <c r="E263" i="7" s="1"/>
  <c r="I289" i="10"/>
  <c r="I290" i="10"/>
  <c r="I291" i="10"/>
  <c r="E309" i="7" s="1"/>
  <c r="I292" i="10"/>
  <c r="E327" i="7" s="1"/>
  <c r="I293" i="10"/>
  <c r="E11" i="7" s="1"/>
  <c r="I294" i="10"/>
  <c r="E14" i="7" s="1"/>
  <c r="I295" i="10"/>
  <c r="E67" i="7" s="1"/>
  <c r="I296" i="10"/>
  <c r="E79" i="7" s="1"/>
  <c r="I297" i="10"/>
  <c r="I298" i="10"/>
  <c r="E178" i="7" s="1"/>
  <c r="I299" i="10"/>
  <c r="I300" i="10"/>
  <c r="E26" i="7" s="1"/>
  <c r="I301" i="10"/>
  <c r="E36" i="7" s="1"/>
  <c r="I302" i="10"/>
  <c r="E44" i="7" s="1"/>
  <c r="I303" i="10"/>
  <c r="E75" i="7" s="1"/>
  <c r="I304" i="10"/>
  <c r="I305" i="10"/>
  <c r="E195" i="7" s="1"/>
  <c r="I306" i="10"/>
  <c r="E209" i="7" s="1"/>
  <c r="I307" i="10"/>
  <c r="E210" i="7" s="1"/>
  <c r="I308" i="10"/>
  <c r="E248" i="7" s="1"/>
  <c r="I309" i="10"/>
  <c r="E280" i="7" s="1"/>
  <c r="I310" i="10"/>
  <c r="E294" i="7" s="1"/>
  <c r="I311" i="10"/>
  <c r="I312" i="10"/>
  <c r="E93" i="7" s="1"/>
  <c r="I313" i="10"/>
  <c r="E109" i="7" s="1"/>
  <c r="I314" i="10"/>
  <c r="I315" i="10"/>
  <c r="E187" i="7" s="1"/>
  <c r="I316" i="10"/>
  <c r="E249" i="7" s="1"/>
  <c r="I317" i="10"/>
  <c r="E285" i="7" s="1"/>
  <c r="I318" i="10"/>
  <c r="E295" i="7" s="1"/>
  <c r="I319" i="10"/>
  <c r="I320" i="10"/>
  <c r="E70" i="7" s="1"/>
  <c r="I321" i="10"/>
  <c r="I322" i="10"/>
  <c r="E188" i="7" s="1"/>
  <c r="I323" i="10"/>
  <c r="I324" i="10"/>
  <c r="E315" i="7" s="1"/>
  <c r="I325" i="10"/>
  <c r="E321" i="7" s="1"/>
  <c r="I326" i="10"/>
  <c r="I327" i="10"/>
  <c r="E76" i="7" s="1"/>
  <c r="I328" i="10"/>
  <c r="E113" i="7" s="1"/>
  <c r="I329" i="10"/>
  <c r="E117" i="7" s="1"/>
  <c r="I330" i="10"/>
  <c r="E274" i="7" s="1"/>
  <c r="I331" i="10"/>
  <c r="E289" i="7" s="1"/>
  <c r="I332" i="10"/>
  <c r="E174" i="7" s="1"/>
  <c r="I333" i="10"/>
  <c r="E236" i="7" s="1"/>
  <c r="I334" i="10"/>
  <c r="E257" i="7" s="1"/>
  <c r="I335" i="10"/>
  <c r="E284" i="7" s="1"/>
  <c r="I337" i="10"/>
  <c r="I338" i="10"/>
  <c r="I339" i="10"/>
  <c r="I340" i="10"/>
  <c r="I341" i="10"/>
  <c r="I342" i="10"/>
  <c r="I343" i="10"/>
  <c r="I344" i="10"/>
  <c r="I345" i="10"/>
  <c r="I346" i="10"/>
  <c r="I347" i="10"/>
  <c r="I348" i="10"/>
  <c r="I349" i="10"/>
  <c r="I350" i="10"/>
  <c r="I351" i="10"/>
  <c r="I352" i="10"/>
  <c r="I353" i="10"/>
  <c r="I354" i="10"/>
  <c r="I355" i="10"/>
  <c r="I356" i="10"/>
  <c r="I357" i="10"/>
  <c r="I358" i="10"/>
  <c r="I359" i="10"/>
  <c r="I360" i="10"/>
  <c r="I361" i="10"/>
  <c r="I362" i="10"/>
  <c r="I363" i="10"/>
  <c r="I364" i="10"/>
  <c r="I365" i="10"/>
  <c r="I366" i="10"/>
  <c r="I367" i="10"/>
  <c r="I368" i="10"/>
  <c r="I369" i="10"/>
  <c r="I370" i="10"/>
  <c r="I371" i="10"/>
  <c r="I372" i="10"/>
  <c r="I373" i="10"/>
  <c r="I374" i="10"/>
  <c r="I375" i="10"/>
  <c r="I376" i="10"/>
  <c r="I377" i="10"/>
  <c r="I378" i="10"/>
  <c r="I379" i="10"/>
  <c r="I380" i="10"/>
  <c r="I381" i="10"/>
  <c r="I382" i="10"/>
  <c r="I383" i="10"/>
  <c r="I384" i="10"/>
  <c r="I385" i="10"/>
  <c r="I386" i="10"/>
  <c r="I387" i="10"/>
  <c r="I388" i="10"/>
  <c r="I389" i="10"/>
  <c r="I390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70" i="10"/>
  <c r="J71" i="10"/>
  <c r="J72" i="10"/>
  <c r="J73" i="10"/>
  <c r="J74" i="10"/>
  <c r="J75" i="10"/>
  <c r="J76" i="10"/>
  <c r="J77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1" i="10"/>
  <c r="J92" i="10"/>
  <c r="J93" i="10"/>
  <c r="J94" i="10"/>
  <c r="J95" i="10"/>
  <c r="J96" i="10"/>
  <c r="J97" i="10"/>
  <c r="J98" i="10"/>
  <c r="J99" i="10"/>
  <c r="J100" i="10"/>
  <c r="J101" i="10"/>
  <c r="J102" i="10"/>
  <c r="J103" i="10"/>
  <c r="J104" i="10"/>
  <c r="J105" i="10"/>
  <c r="J106" i="10"/>
  <c r="J107" i="10"/>
  <c r="J108" i="10"/>
  <c r="J109" i="10"/>
  <c r="J110" i="10"/>
  <c r="J111" i="10"/>
  <c r="J112" i="10"/>
  <c r="J113" i="10"/>
  <c r="J114" i="10"/>
  <c r="J115" i="10"/>
  <c r="J116" i="10"/>
  <c r="J117" i="10"/>
  <c r="J118" i="10"/>
  <c r="J119" i="10"/>
  <c r="J120" i="10"/>
  <c r="J121" i="10"/>
  <c r="J122" i="10"/>
  <c r="J123" i="10"/>
  <c r="J124" i="10"/>
  <c r="J125" i="10"/>
  <c r="J126" i="10"/>
  <c r="J127" i="10"/>
  <c r="J128" i="10"/>
  <c r="J129" i="10"/>
  <c r="J130" i="10"/>
  <c r="J131" i="10"/>
  <c r="J132" i="10"/>
  <c r="J133" i="10"/>
  <c r="J134" i="10"/>
  <c r="J135" i="10"/>
  <c r="J136" i="10"/>
  <c r="J137" i="10"/>
  <c r="J138" i="10"/>
  <c r="J139" i="10"/>
  <c r="J140" i="10"/>
  <c r="J141" i="10"/>
  <c r="J142" i="10"/>
  <c r="J143" i="10"/>
  <c r="J144" i="10"/>
  <c r="J145" i="10"/>
  <c r="J146" i="10"/>
  <c r="J147" i="10"/>
  <c r="J148" i="10"/>
  <c r="J149" i="10"/>
  <c r="J150" i="10"/>
  <c r="J151" i="10"/>
  <c r="J152" i="10"/>
  <c r="J153" i="10"/>
  <c r="J154" i="10"/>
  <c r="J155" i="10"/>
  <c r="J156" i="10"/>
  <c r="J157" i="10"/>
  <c r="J158" i="10"/>
  <c r="J159" i="10"/>
  <c r="J160" i="10"/>
  <c r="J161" i="10"/>
  <c r="J162" i="10"/>
  <c r="J163" i="10"/>
  <c r="J164" i="10"/>
  <c r="J165" i="10"/>
  <c r="J166" i="10"/>
  <c r="J167" i="10"/>
  <c r="J168" i="10"/>
  <c r="J169" i="10"/>
  <c r="J170" i="10"/>
  <c r="J171" i="10"/>
  <c r="J172" i="10"/>
  <c r="J173" i="10"/>
  <c r="J174" i="10"/>
  <c r="J175" i="10"/>
  <c r="J176" i="10"/>
  <c r="J177" i="10"/>
  <c r="J178" i="10"/>
  <c r="J179" i="10"/>
  <c r="J180" i="10"/>
  <c r="J181" i="10"/>
  <c r="J182" i="10"/>
  <c r="J183" i="10"/>
  <c r="J184" i="10"/>
  <c r="J185" i="10"/>
  <c r="J186" i="10"/>
  <c r="J187" i="10"/>
  <c r="J188" i="10"/>
  <c r="J189" i="10"/>
  <c r="J190" i="10"/>
  <c r="J191" i="10"/>
  <c r="J192" i="10"/>
  <c r="J193" i="10"/>
  <c r="J194" i="10"/>
  <c r="J195" i="10"/>
  <c r="J196" i="10"/>
  <c r="J197" i="10"/>
  <c r="J198" i="10"/>
  <c r="J199" i="10"/>
  <c r="J200" i="10"/>
  <c r="J201" i="10"/>
  <c r="J202" i="10"/>
  <c r="J203" i="10"/>
  <c r="J204" i="10"/>
  <c r="J205" i="10"/>
  <c r="J206" i="10"/>
  <c r="J207" i="10"/>
  <c r="J208" i="10"/>
  <c r="J209" i="10"/>
  <c r="J210" i="10"/>
  <c r="J211" i="10"/>
  <c r="J212" i="10"/>
  <c r="J213" i="10"/>
  <c r="J214" i="10"/>
  <c r="J215" i="10"/>
  <c r="J216" i="10"/>
  <c r="J217" i="10"/>
  <c r="J218" i="10"/>
  <c r="J219" i="10"/>
  <c r="J220" i="10"/>
  <c r="J221" i="10"/>
  <c r="J222" i="10"/>
  <c r="J223" i="10"/>
  <c r="J224" i="10"/>
  <c r="J225" i="10"/>
  <c r="J226" i="10"/>
  <c r="J227" i="10"/>
  <c r="J228" i="10"/>
  <c r="J229" i="10"/>
  <c r="J230" i="10"/>
  <c r="J231" i="10"/>
  <c r="J232" i="10"/>
  <c r="J233" i="10"/>
  <c r="J234" i="10"/>
  <c r="J235" i="10"/>
  <c r="J236" i="10"/>
  <c r="J237" i="10"/>
  <c r="J238" i="10"/>
  <c r="J239" i="10"/>
  <c r="J240" i="10"/>
  <c r="J241" i="10"/>
  <c r="J242" i="10"/>
  <c r="J243" i="10"/>
  <c r="J244" i="10"/>
  <c r="J245" i="10"/>
  <c r="J246" i="10"/>
  <c r="J247" i="10"/>
  <c r="J248" i="10"/>
  <c r="J249" i="10"/>
  <c r="J250" i="10"/>
  <c r="J251" i="10"/>
  <c r="J252" i="10"/>
  <c r="J253" i="10"/>
  <c r="J254" i="10"/>
  <c r="J255" i="10"/>
  <c r="J256" i="10"/>
  <c r="J257" i="10"/>
  <c r="J258" i="10"/>
  <c r="J259" i="10"/>
  <c r="J260" i="10"/>
  <c r="J261" i="10"/>
  <c r="J262" i="10"/>
  <c r="J263" i="10"/>
  <c r="J264" i="10"/>
  <c r="J265" i="10"/>
  <c r="J266" i="10"/>
  <c r="J267" i="10"/>
  <c r="J268" i="10"/>
  <c r="J269" i="10"/>
  <c r="J270" i="10"/>
  <c r="J271" i="10"/>
  <c r="J272" i="10"/>
  <c r="J273" i="10"/>
  <c r="J274" i="10"/>
  <c r="J275" i="10"/>
  <c r="J276" i="10"/>
  <c r="J277" i="10"/>
  <c r="J278" i="10"/>
  <c r="J279" i="10"/>
  <c r="J280" i="10"/>
  <c r="J281" i="10"/>
  <c r="J282" i="10"/>
  <c r="J283" i="10"/>
  <c r="J284" i="10"/>
  <c r="J285" i="10"/>
  <c r="J286" i="10"/>
  <c r="J287" i="10"/>
  <c r="J288" i="10"/>
  <c r="J289" i="10"/>
  <c r="J290" i="10"/>
  <c r="J291" i="10"/>
  <c r="J292" i="10"/>
  <c r="J293" i="10"/>
  <c r="J294" i="10"/>
  <c r="J295" i="10"/>
  <c r="J296" i="10"/>
  <c r="J297" i="10"/>
  <c r="J298" i="10"/>
  <c r="J299" i="10"/>
  <c r="J300" i="10"/>
  <c r="J301" i="10"/>
  <c r="J302" i="10"/>
  <c r="J303" i="10"/>
  <c r="J304" i="10"/>
  <c r="J305" i="10"/>
  <c r="J306" i="10"/>
  <c r="J307" i="10"/>
  <c r="J308" i="10"/>
  <c r="J309" i="10"/>
  <c r="J310" i="10"/>
  <c r="J311" i="10"/>
  <c r="J312" i="10"/>
  <c r="J313" i="10"/>
  <c r="J314" i="10"/>
  <c r="J315" i="10"/>
  <c r="J316" i="10"/>
  <c r="J317" i="10"/>
  <c r="J318" i="10"/>
  <c r="J319" i="10"/>
  <c r="J320" i="10"/>
  <c r="J321" i="10"/>
  <c r="J322" i="10"/>
  <c r="J323" i="10"/>
  <c r="J324" i="10"/>
  <c r="J325" i="10"/>
  <c r="J326" i="10"/>
  <c r="J327" i="10"/>
  <c r="J328" i="10"/>
  <c r="J329" i="10"/>
  <c r="J330" i="10"/>
  <c r="J331" i="10"/>
  <c r="J332" i="10"/>
  <c r="J333" i="10"/>
  <c r="J334" i="10"/>
  <c r="J335" i="10"/>
  <c r="J336" i="10"/>
  <c r="J337" i="10"/>
  <c r="J338" i="10"/>
  <c r="J339" i="10"/>
  <c r="J340" i="10"/>
  <c r="J341" i="10"/>
  <c r="J342" i="10"/>
  <c r="J343" i="10"/>
  <c r="J344" i="10"/>
  <c r="J345" i="10"/>
  <c r="J346" i="10"/>
  <c r="J347" i="10"/>
  <c r="J348" i="10"/>
  <c r="J349" i="10"/>
  <c r="J350" i="10"/>
  <c r="J351" i="10"/>
  <c r="J352" i="10"/>
  <c r="J353" i="10"/>
  <c r="J354" i="10"/>
  <c r="J355" i="10"/>
  <c r="J356" i="10"/>
  <c r="J357" i="10"/>
  <c r="J358" i="10"/>
  <c r="J359" i="10"/>
  <c r="J360" i="10"/>
  <c r="J361" i="10"/>
  <c r="J362" i="10"/>
  <c r="J363" i="10"/>
  <c r="J364" i="10"/>
  <c r="J365" i="10"/>
  <c r="J366" i="10"/>
  <c r="J367" i="10"/>
  <c r="J368" i="10"/>
  <c r="J369" i="10"/>
  <c r="J370" i="10"/>
  <c r="J371" i="10"/>
  <c r="J372" i="10"/>
  <c r="J373" i="10"/>
  <c r="J374" i="10"/>
  <c r="J375" i="10"/>
  <c r="J376" i="10"/>
  <c r="J377" i="10"/>
  <c r="J378" i="10"/>
  <c r="J379" i="10"/>
  <c r="J380" i="10"/>
  <c r="J381" i="10"/>
  <c r="J382" i="10"/>
  <c r="J383" i="10"/>
  <c r="J384" i="10"/>
  <c r="J385" i="10"/>
  <c r="J386" i="10"/>
  <c r="J387" i="10"/>
  <c r="J388" i="10"/>
  <c r="J389" i="10"/>
  <c r="J390" i="10"/>
  <c r="J11" i="10"/>
  <c r="I11" i="10"/>
  <c r="E82" i="7" s="1"/>
  <c r="G71" i="7" l="1"/>
  <c r="G148" i="7"/>
  <c r="G319" i="7"/>
  <c r="D3" i="9" l="1"/>
  <c r="D4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D147" i="9"/>
  <c r="D148" i="9"/>
  <c r="D149" i="9"/>
  <c r="D150" i="9"/>
  <c r="D151" i="9"/>
  <c r="D152" i="9"/>
  <c r="D153" i="9"/>
  <c r="D154" i="9"/>
  <c r="D155" i="9"/>
  <c r="D156" i="9"/>
  <c r="D157" i="9"/>
  <c r="D158" i="9"/>
  <c r="D159" i="9"/>
  <c r="D160" i="9"/>
  <c r="D161" i="9"/>
  <c r="D162" i="9"/>
  <c r="D163" i="9"/>
  <c r="D164" i="9"/>
  <c r="D165" i="9"/>
  <c r="D166" i="9"/>
  <c r="D167" i="9"/>
  <c r="D168" i="9"/>
  <c r="D169" i="9"/>
  <c r="D170" i="9"/>
  <c r="D171" i="9"/>
  <c r="D172" i="9"/>
  <c r="D173" i="9"/>
  <c r="D174" i="9"/>
  <c r="D175" i="9"/>
  <c r="D176" i="9"/>
  <c r="D177" i="9"/>
  <c r="D178" i="9"/>
  <c r="D179" i="9"/>
  <c r="D180" i="9"/>
  <c r="D181" i="9"/>
  <c r="D182" i="9"/>
  <c r="D183" i="9"/>
  <c r="D184" i="9"/>
  <c r="D185" i="9"/>
  <c r="D186" i="9"/>
  <c r="D187" i="9"/>
  <c r="D188" i="9"/>
  <c r="D189" i="9"/>
  <c r="D190" i="9"/>
  <c r="D191" i="9"/>
  <c r="D192" i="9"/>
  <c r="D193" i="9"/>
  <c r="D194" i="9"/>
  <c r="D195" i="9"/>
  <c r="D196" i="9"/>
  <c r="D197" i="9"/>
  <c r="D198" i="9"/>
  <c r="D199" i="9"/>
  <c r="D200" i="9"/>
  <c r="D201" i="9"/>
  <c r="D202" i="9"/>
  <c r="D203" i="9"/>
  <c r="D204" i="9"/>
  <c r="D205" i="9"/>
  <c r="D206" i="9"/>
  <c r="D207" i="9"/>
  <c r="D208" i="9"/>
  <c r="D209" i="9"/>
  <c r="D210" i="9"/>
  <c r="D211" i="9"/>
  <c r="D212" i="9"/>
  <c r="D213" i="9"/>
  <c r="D214" i="9"/>
  <c r="D215" i="9"/>
  <c r="D216" i="9"/>
  <c r="D217" i="9"/>
  <c r="D218" i="9"/>
  <c r="D219" i="9"/>
  <c r="D220" i="9"/>
  <c r="D221" i="9"/>
  <c r="D222" i="9"/>
  <c r="D223" i="9"/>
  <c r="D224" i="9"/>
  <c r="D225" i="9"/>
  <c r="D226" i="9"/>
  <c r="D227" i="9"/>
  <c r="D228" i="9"/>
  <c r="D229" i="9"/>
  <c r="D230" i="9"/>
  <c r="D231" i="9"/>
  <c r="D232" i="9"/>
  <c r="D233" i="9"/>
  <c r="D234" i="9"/>
  <c r="D235" i="9"/>
  <c r="D236" i="9"/>
  <c r="D237" i="9"/>
  <c r="D238" i="9"/>
  <c r="D239" i="9"/>
  <c r="D240" i="9"/>
  <c r="D241" i="9"/>
  <c r="D242" i="9"/>
  <c r="D243" i="9"/>
  <c r="D244" i="9"/>
  <c r="D245" i="9"/>
  <c r="D246" i="9"/>
  <c r="D247" i="9"/>
  <c r="D248" i="9"/>
  <c r="D249" i="9"/>
  <c r="D250" i="9"/>
  <c r="D251" i="9"/>
  <c r="D252" i="9"/>
  <c r="D253" i="9"/>
  <c r="D254" i="9"/>
  <c r="D255" i="9"/>
  <c r="D256" i="9"/>
  <c r="D257" i="9"/>
  <c r="D258" i="9"/>
  <c r="D259" i="9"/>
  <c r="D260" i="9"/>
  <c r="D261" i="9"/>
  <c r="D262" i="9"/>
  <c r="D263" i="9"/>
  <c r="D264" i="9"/>
  <c r="D265" i="9"/>
  <c r="D266" i="9"/>
  <c r="D267" i="9"/>
  <c r="D268" i="9"/>
  <c r="D269" i="9"/>
  <c r="D270" i="9"/>
  <c r="D271" i="9"/>
  <c r="D272" i="9"/>
  <c r="D273" i="9"/>
  <c r="D274" i="9"/>
  <c r="D275" i="9"/>
  <c r="D276" i="9"/>
  <c r="D277" i="9"/>
  <c r="D278" i="9"/>
  <c r="D279" i="9"/>
  <c r="D280" i="9"/>
  <c r="D281" i="9"/>
  <c r="D282" i="9"/>
  <c r="D283" i="9"/>
  <c r="D284" i="9"/>
  <c r="D285" i="9"/>
  <c r="D286" i="9"/>
  <c r="D287" i="9"/>
  <c r="D288" i="9"/>
  <c r="D289" i="9"/>
  <c r="D290" i="9"/>
  <c r="D291" i="9"/>
  <c r="D292" i="9"/>
  <c r="D293" i="9"/>
  <c r="D294" i="9"/>
  <c r="D295" i="9"/>
  <c r="D296" i="9"/>
  <c r="D297" i="9"/>
  <c r="D298" i="9"/>
  <c r="D299" i="9"/>
  <c r="D300" i="9"/>
  <c r="D301" i="9"/>
  <c r="D302" i="9"/>
  <c r="D303" i="9"/>
  <c r="D304" i="9"/>
  <c r="D305" i="9"/>
  <c r="D306" i="9"/>
  <c r="D307" i="9"/>
  <c r="D308" i="9"/>
  <c r="D309" i="9"/>
  <c r="D310" i="9"/>
  <c r="D311" i="9"/>
  <c r="D312" i="9"/>
  <c r="D313" i="9"/>
  <c r="D314" i="9"/>
  <c r="D315" i="9"/>
  <c r="D316" i="9"/>
  <c r="D317" i="9"/>
  <c r="D318" i="9"/>
  <c r="D319" i="9"/>
  <c r="D320" i="9"/>
  <c r="D321" i="9"/>
  <c r="D322" i="9"/>
  <c r="D323" i="9"/>
  <c r="D324" i="9"/>
  <c r="D325" i="9"/>
  <c r="D326" i="9"/>
  <c r="D327" i="9"/>
  <c r="D2" i="9"/>
  <c r="H71" i="7" l="1"/>
  <c r="E62" i="8" s="1"/>
  <c r="H148" i="7"/>
  <c r="E139" i="8" s="1"/>
  <c r="H319" i="7"/>
  <c r="E310" i="8" s="1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148" i="7"/>
  <c r="C149" i="7"/>
  <c r="C150" i="7"/>
  <c r="C151" i="7"/>
  <c r="C152" i="7"/>
  <c r="C153" i="7"/>
  <c r="C154" i="7"/>
  <c r="C155" i="7"/>
  <c r="C156" i="7"/>
  <c r="C157" i="7"/>
  <c r="C158" i="7"/>
  <c r="C159" i="7"/>
  <c r="C160" i="7"/>
  <c r="C161" i="7"/>
  <c r="C162" i="7"/>
  <c r="C163" i="7"/>
  <c r="C164" i="7"/>
  <c r="C165" i="7"/>
  <c r="C166" i="7"/>
  <c r="C167" i="7"/>
  <c r="C168" i="7"/>
  <c r="C169" i="7"/>
  <c r="C170" i="7"/>
  <c r="C171" i="7"/>
  <c r="C172" i="7"/>
  <c r="C173" i="7"/>
  <c r="C174" i="7"/>
  <c r="C175" i="7"/>
  <c r="C176" i="7"/>
  <c r="C177" i="7"/>
  <c r="C178" i="7"/>
  <c r="C179" i="7"/>
  <c r="C180" i="7"/>
  <c r="C181" i="7"/>
  <c r="C182" i="7"/>
  <c r="C183" i="7"/>
  <c r="C184" i="7"/>
  <c r="C185" i="7"/>
  <c r="C186" i="7"/>
  <c r="C187" i="7"/>
  <c r="C188" i="7"/>
  <c r="C189" i="7"/>
  <c r="C190" i="7"/>
  <c r="C191" i="7"/>
  <c r="C192" i="7"/>
  <c r="C193" i="7"/>
  <c r="C194" i="7"/>
  <c r="C195" i="7"/>
  <c r="C196" i="7"/>
  <c r="C197" i="7"/>
  <c r="C198" i="7"/>
  <c r="C199" i="7"/>
  <c r="C200" i="7"/>
  <c r="C201" i="7"/>
  <c r="C202" i="7"/>
  <c r="C203" i="7"/>
  <c r="C204" i="7"/>
  <c r="C205" i="7"/>
  <c r="C206" i="7"/>
  <c r="C207" i="7"/>
  <c r="C208" i="7"/>
  <c r="C209" i="7"/>
  <c r="C210" i="7"/>
  <c r="C211" i="7"/>
  <c r="C212" i="7"/>
  <c r="C213" i="7"/>
  <c r="C214" i="7"/>
  <c r="C215" i="7"/>
  <c r="C216" i="7"/>
  <c r="C217" i="7"/>
  <c r="C218" i="7"/>
  <c r="C219" i="7"/>
  <c r="C220" i="7"/>
  <c r="C221" i="7"/>
  <c r="C222" i="7"/>
  <c r="C223" i="7"/>
  <c r="C224" i="7"/>
  <c r="C225" i="7"/>
  <c r="C226" i="7"/>
  <c r="C227" i="7"/>
  <c r="C228" i="7"/>
  <c r="C229" i="7"/>
  <c r="C230" i="7"/>
  <c r="C231" i="7"/>
  <c r="C232" i="7"/>
  <c r="C233" i="7"/>
  <c r="C234" i="7"/>
  <c r="C235" i="7"/>
  <c r="C236" i="7"/>
  <c r="C237" i="7"/>
  <c r="C238" i="7"/>
  <c r="C239" i="7"/>
  <c r="C240" i="7"/>
  <c r="C241" i="7"/>
  <c r="C242" i="7"/>
  <c r="C243" i="7"/>
  <c r="C244" i="7"/>
  <c r="C245" i="7"/>
  <c r="C246" i="7"/>
  <c r="C247" i="7"/>
  <c r="C248" i="7"/>
  <c r="C249" i="7"/>
  <c r="C250" i="7"/>
  <c r="C251" i="7"/>
  <c r="C252" i="7"/>
  <c r="C253" i="7"/>
  <c r="C254" i="7"/>
  <c r="C255" i="7"/>
  <c r="C256" i="7"/>
  <c r="C257" i="7"/>
  <c r="C258" i="7"/>
  <c r="C259" i="7"/>
  <c r="C260" i="7"/>
  <c r="C261" i="7"/>
  <c r="C262" i="7"/>
  <c r="C263" i="7"/>
  <c r="C264" i="7"/>
  <c r="C265" i="7"/>
  <c r="C266" i="7"/>
  <c r="C267" i="7"/>
  <c r="C268" i="7"/>
  <c r="C269" i="7"/>
  <c r="C270" i="7"/>
  <c r="C271" i="7"/>
  <c r="C272" i="7"/>
  <c r="C273" i="7"/>
  <c r="C274" i="7"/>
  <c r="C275" i="7"/>
  <c r="C276" i="7"/>
  <c r="C277" i="7"/>
  <c r="C278" i="7"/>
  <c r="C279" i="7"/>
  <c r="C280" i="7"/>
  <c r="C281" i="7"/>
  <c r="C282" i="7"/>
  <c r="C283" i="7"/>
  <c r="C284" i="7"/>
  <c r="C285" i="7"/>
  <c r="C286" i="7"/>
  <c r="C287" i="7"/>
  <c r="C288" i="7"/>
  <c r="C289" i="7"/>
  <c r="C290" i="7"/>
  <c r="C291" i="7"/>
  <c r="C292" i="7"/>
  <c r="C293" i="7"/>
  <c r="C294" i="7"/>
  <c r="C295" i="7"/>
  <c r="C296" i="7"/>
  <c r="C297" i="7"/>
  <c r="C298" i="7"/>
  <c r="C299" i="7"/>
  <c r="C300" i="7"/>
  <c r="C301" i="7"/>
  <c r="C302" i="7"/>
  <c r="C303" i="7"/>
  <c r="C304" i="7"/>
  <c r="C305" i="7"/>
  <c r="C306" i="7"/>
  <c r="C307" i="7"/>
  <c r="C308" i="7"/>
  <c r="C309" i="7"/>
  <c r="C310" i="7"/>
  <c r="C311" i="7"/>
  <c r="C312" i="7"/>
  <c r="C313" i="7"/>
  <c r="C314" i="7"/>
  <c r="C315" i="7"/>
  <c r="C316" i="7"/>
  <c r="C317" i="7"/>
  <c r="C318" i="7"/>
  <c r="C319" i="7"/>
  <c r="C320" i="7"/>
  <c r="C321" i="7"/>
  <c r="C322" i="7"/>
  <c r="C323" i="7"/>
  <c r="C324" i="7"/>
  <c r="C325" i="7"/>
  <c r="C326" i="7"/>
  <c r="C327" i="7"/>
  <c r="C328" i="7"/>
  <c r="C329" i="7"/>
  <c r="C330" i="7"/>
  <c r="C331" i="7"/>
  <c r="C332" i="7"/>
  <c r="C333" i="7"/>
  <c r="C334" i="7"/>
  <c r="C335" i="7"/>
  <c r="C336" i="7"/>
  <c r="C11" i="7"/>
  <c r="B336" i="7"/>
  <c r="B335" i="7"/>
  <c r="B334" i="7"/>
  <c r="B333" i="7"/>
  <c r="B332" i="7"/>
  <c r="B331" i="7"/>
  <c r="B330" i="7"/>
  <c r="B329" i="7"/>
  <c r="B328" i="7"/>
  <c r="B327" i="7"/>
  <c r="B326" i="7"/>
  <c r="B325" i="7"/>
  <c r="B324" i="7"/>
  <c r="B323" i="7"/>
  <c r="B322" i="7"/>
  <c r="B321" i="7"/>
  <c r="B320" i="7"/>
  <c r="B319" i="7"/>
  <c r="B318" i="7"/>
  <c r="B317" i="7"/>
  <c r="B316" i="7"/>
  <c r="B315" i="7"/>
  <c r="B314" i="7"/>
  <c r="B313" i="7"/>
  <c r="B312" i="7"/>
  <c r="B311" i="7"/>
  <c r="B310" i="7"/>
  <c r="B309" i="7"/>
  <c r="B308" i="7"/>
  <c r="B307" i="7"/>
  <c r="B306" i="7"/>
  <c r="B305" i="7"/>
  <c r="B304" i="7"/>
  <c r="B303" i="7"/>
  <c r="B302" i="7"/>
  <c r="B301" i="7"/>
  <c r="B300" i="7"/>
  <c r="B299" i="7"/>
  <c r="B298" i="7"/>
  <c r="B297" i="7"/>
  <c r="B296" i="7"/>
  <c r="B295" i="7"/>
  <c r="B294" i="7"/>
  <c r="B293" i="7"/>
  <c r="B292" i="7"/>
  <c r="B291" i="7"/>
  <c r="B290" i="7"/>
  <c r="B289" i="7"/>
  <c r="B288" i="7"/>
  <c r="B287" i="7"/>
  <c r="B286" i="7"/>
  <c r="B285" i="7"/>
  <c r="B284" i="7"/>
  <c r="B283" i="7"/>
  <c r="B282" i="7"/>
  <c r="B281" i="7"/>
  <c r="B280" i="7"/>
  <c r="B279" i="7"/>
  <c r="B278" i="7"/>
  <c r="B277" i="7"/>
  <c r="B276" i="7"/>
  <c r="B275" i="7"/>
  <c r="B274" i="7"/>
  <c r="B273" i="7"/>
  <c r="B272" i="7"/>
  <c r="B271" i="7"/>
  <c r="B270" i="7"/>
  <c r="B269" i="7"/>
  <c r="B268" i="7"/>
  <c r="B267" i="7"/>
  <c r="B266" i="7"/>
  <c r="B265" i="7"/>
  <c r="B264" i="7"/>
  <c r="B263" i="7"/>
  <c r="B262" i="7"/>
  <c r="B261" i="7"/>
  <c r="B260" i="7"/>
  <c r="B259" i="7"/>
  <c r="B258" i="7"/>
  <c r="B257" i="7"/>
  <c r="B256" i="7"/>
  <c r="B255" i="7"/>
  <c r="B254" i="7"/>
  <c r="B253" i="7"/>
  <c r="B252" i="7"/>
  <c r="B251" i="7"/>
  <c r="B250" i="7"/>
  <c r="B249" i="7"/>
  <c r="B248" i="7"/>
  <c r="B247" i="7"/>
  <c r="B246" i="7"/>
  <c r="B245" i="7"/>
  <c r="B244" i="7"/>
  <c r="B243" i="7"/>
  <c r="B242" i="7"/>
  <c r="B241" i="7"/>
  <c r="B240" i="7"/>
  <c r="B239" i="7"/>
  <c r="B238" i="7"/>
  <c r="B237" i="7"/>
  <c r="B236" i="7"/>
  <c r="B235" i="7"/>
  <c r="B234" i="7"/>
  <c r="B233" i="7"/>
  <c r="B232" i="7"/>
  <c r="B231" i="7"/>
  <c r="B230" i="7"/>
  <c r="B229" i="7"/>
  <c r="B228" i="7"/>
  <c r="B227" i="7"/>
  <c r="B226" i="7"/>
  <c r="B225" i="7"/>
  <c r="B224" i="7"/>
  <c r="B223" i="7"/>
  <c r="B222" i="7"/>
  <c r="B221" i="7"/>
  <c r="B220" i="7"/>
  <c r="B219" i="7"/>
  <c r="B218" i="7"/>
  <c r="B217" i="7"/>
  <c r="B216" i="7"/>
  <c r="B215" i="7"/>
  <c r="B214" i="7"/>
  <c r="B213" i="7"/>
  <c r="B212" i="7"/>
  <c r="B211" i="7"/>
  <c r="B210" i="7"/>
  <c r="B209" i="7"/>
  <c r="B208" i="7"/>
  <c r="B207" i="7"/>
  <c r="B206" i="7"/>
  <c r="B205" i="7"/>
  <c r="B204" i="7"/>
  <c r="B203" i="7"/>
  <c r="B202" i="7"/>
  <c r="B201" i="7"/>
  <c r="B200" i="7"/>
  <c r="B199" i="7"/>
  <c r="B198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9" i="6"/>
  <c r="B8" i="6"/>
  <c r="P5" i="5"/>
  <c r="P6" i="5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78" i="5"/>
  <c r="P79" i="5"/>
  <c r="P80" i="5"/>
  <c r="P81" i="5"/>
  <c r="P82" i="5"/>
  <c r="P83" i="5"/>
  <c r="P84" i="5"/>
  <c r="P85" i="5"/>
  <c r="P86" i="5"/>
  <c r="P87" i="5"/>
  <c r="P88" i="5"/>
  <c r="P89" i="5"/>
  <c r="P90" i="5"/>
  <c r="P91" i="5"/>
  <c r="P92" i="5"/>
  <c r="P93" i="5"/>
  <c r="P94" i="5"/>
  <c r="P95" i="5"/>
  <c r="P96" i="5"/>
  <c r="P97" i="5"/>
  <c r="P98" i="5"/>
  <c r="P99" i="5"/>
  <c r="P100" i="5"/>
  <c r="P101" i="5"/>
  <c r="P102" i="5"/>
  <c r="P103" i="5"/>
  <c r="P104" i="5"/>
  <c r="P105" i="5"/>
  <c r="P106" i="5"/>
  <c r="P107" i="5"/>
  <c r="P108" i="5"/>
  <c r="P109" i="5"/>
  <c r="P110" i="5"/>
  <c r="P111" i="5"/>
  <c r="P112" i="5"/>
  <c r="P113" i="5"/>
  <c r="P114" i="5"/>
  <c r="P115" i="5"/>
  <c r="P116" i="5"/>
  <c r="P117" i="5"/>
  <c r="P118" i="5"/>
  <c r="P119" i="5"/>
  <c r="P120" i="5"/>
  <c r="P121" i="5"/>
  <c r="P122" i="5"/>
  <c r="P123" i="5"/>
  <c r="P124" i="5"/>
  <c r="P125" i="5"/>
  <c r="P126" i="5"/>
  <c r="P127" i="5"/>
  <c r="P128" i="5"/>
  <c r="P129" i="5"/>
  <c r="P130" i="5"/>
  <c r="P131" i="5"/>
  <c r="P132" i="5"/>
  <c r="P133" i="5"/>
  <c r="P134" i="5"/>
  <c r="P135" i="5"/>
  <c r="P136" i="5"/>
  <c r="P137" i="5"/>
  <c r="P138" i="5"/>
  <c r="P139" i="5"/>
  <c r="P140" i="5"/>
  <c r="P141" i="5"/>
  <c r="P142" i="5"/>
  <c r="P143" i="5"/>
  <c r="P144" i="5"/>
  <c r="P145" i="5"/>
  <c r="P146" i="5"/>
  <c r="P147" i="5"/>
  <c r="P148" i="5"/>
  <c r="P149" i="5"/>
  <c r="P150" i="5"/>
  <c r="P151" i="5"/>
  <c r="P152" i="5"/>
  <c r="P153" i="5"/>
  <c r="P154" i="5"/>
  <c r="P155" i="5"/>
  <c r="P156" i="5"/>
  <c r="P157" i="5"/>
  <c r="P158" i="5"/>
  <c r="P159" i="5"/>
  <c r="P160" i="5"/>
  <c r="P161" i="5"/>
  <c r="P162" i="5"/>
  <c r="P163" i="5"/>
  <c r="P164" i="5"/>
  <c r="P165" i="5"/>
  <c r="P166" i="5"/>
  <c r="P167" i="5"/>
  <c r="P168" i="5"/>
  <c r="P169" i="5"/>
  <c r="P170" i="5"/>
  <c r="P171" i="5"/>
  <c r="P172" i="5"/>
  <c r="P173" i="5"/>
  <c r="P174" i="5"/>
  <c r="P175" i="5"/>
  <c r="P176" i="5"/>
  <c r="P177" i="5"/>
  <c r="P178" i="5"/>
  <c r="P179" i="5"/>
  <c r="P180" i="5"/>
  <c r="P181" i="5"/>
  <c r="P182" i="5"/>
  <c r="P183" i="5"/>
  <c r="P184" i="5"/>
  <c r="P185" i="5"/>
  <c r="P186" i="5"/>
  <c r="P187" i="5"/>
  <c r="P188" i="5"/>
  <c r="P189" i="5"/>
  <c r="P190" i="5"/>
  <c r="P191" i="5"/>
  <c r="P192" i="5"/>
  <c r="P193" i="5"/>
  <c r="P194" i="5"/>
  <c r="P195" i="5"/>
  <c r="P196" i="5"/>
  <c r="P197" i="5"/>
  <c r="P198" i="5"/>
  <c r="P199" i="5"/>
  <c r="P200" i="5"/>
  <c r="P201" i="5"/>
  <c r="P202" i="5"/>
  <c r="P203" i="5"/>
  <c r="P204" i="5"/>
  <c r="P205" i="5"/>
  <c r="P206" i="5"/>
  <c r="P207" i="5"/>
  <c r="P208" i="5"/>
  <c r="P209" i="5"/>
  <c r="P210" i="5"/>
  <c r="P211" i="5"/>
  <c r="P212" i="5"/>
  <c r="P213" i="5"/>
  <c r="P214" i="5"/>
  <c r="P215" i="5"/>
  <c r="P216" i="5"/>
  <c r="P217" i="5"/>
  <c r="P218" i="5"/>
  <c r="P219" i="5"/>
  <c r="P220" i="5"/>
  <c r="P221" i="5"/>
  <c r="P222" i="5"/>
  <c r="P223" i="5"/>
  <c r="P224" i="5"/>
  <c r="P225" i="5"/>
  <c r="P226" i="5"/>
  <c r="P227" i="5"/>
  <c r="P228" i="5"/>
  <c r="P229" i="5"/>
  <c r="P230" i="5"/>
  <c r="P231" i="5"/>
  <c r="P232" i="5"/>
  <c r="P233" i="5"/>
  <c r="P234" i="5"/>
  <c r="P235" i="5"/>
  <c r="P236" i="5"/>
  <c r="P237" i="5"/>
  <c r="P238" i="5"/>
  <c r="P239" i="5"/>
  <c r="P240" i="5"/>
  <c r="P241" i="5"/>
  <c r="P242" i="5"/>
  <c r="P243" i="5"/>
  <c r="P244" i="5"/>
  <c r="P245" i="5"/>
  <c r="P246" i="5"/>
  <c r="P247" i="5"/>
  <c r="P248" i="5"/>
  <c r="P249" i="5"/>
  <c r="P250" i="5"/>
  <c r="P251" i="5"/>
  <c r="P252" i="5"/>
  <c r="P253" i="5"/>
  <c r="P254" i="5"/>
  <c r="P255" i="5"/>
  <c r="P256" i="5"/>
  <c r="P257" i="5"/>
  <c r="P258" i="5"/>
  <c r="P259" i="5"/>
  <c r="P260" i="5"/>
  <c r="P261" i="5"/>
  <c r="P262" i="5"/>
  <c r="P263" i="5"/>
  <c r="P264" i="5"/>
  <c r="P265" i="5"/>
  <c r="P266" i="5"/>
  <c r="P267" i="5"/>
  <c r="P268" i="5"/>
  <c r="P269" i="5"/>
  <c r="P270" i="5"/>
  <c r="P271" i="5"/>
  <c r="P272" i="5"/>
  <c r="P273" i="5"/>
  <c r="P274" i="5"/>
  <c r="P275" i="5"/>
  <c r="P276" i="5"/>
  <c r="P277" i="5"/>
  <c r="P278" i="5"/>
  <c r="P279" i="5"/>
  <c r="P280" i="5"/>
  <c r="P281" i="5"/>
  <c r="P282" i="5"/>
  <c r="P283" i="5"/>
  <c r="P284" i="5"/>
  <c r="P285" i="5"/>
  <c r="P286" i="5"/>
  <c r="P287" i="5"/>
  <c r="P288" i="5"/>
  <c r="P289" i="5"/>
  <c r="P290" i="5"/>
  <c r="P291" i="5"/>
  <c r="P292" i="5"/>
  <c r="P293" i="5"/>
  <c r="P294" i="5"/>
  <c r="P295" i="5"/>
  <c r="P296" i="5"/>
  <c r="P297" i="5"/>
  <c r="P298" i="5"/>
  <c r="P299" i="5"/>
  <c r="P300" i="5"/>
  <c r="P301" i="5"/>
  <c r="P302" i="5"/>
  <c r="P303" i="5"/>
  <c r="P304" i="5"/>
  <c r="P305" i="5"/>
  <c r="P306" i="5"/>
  <c r="P307" i="5"/>
  <c r="P308" i="5"/>
  <c r="P309" i="5"/>
  <c r="P310" i="5"/>
  <c r="P311" i="5"/>
  <c r="P312" i="5"/>
  <c r="P313" i="5"/>
  <c r="P314" i="5"/>
  <c r="P315" i="5"/>
  <c r="P316" i="5"/>
  <c r="P317" i="5"/>
  <c r="P318" i="5"/>
  <c r="P319" i="5"/>
  <c r="P320" i="5"/>
  <c r="P321" i="5"/>
  <c r="P322" i="5"/>
  <c r="P323" i="5"/>
  <c r="P324" i="5"/>
  <c r="P325" i="5"/>
  <c r="P326" i="5"/>
  <c r="P327" i="5"/>
  <c r="P328" i="5"/>
  <c r="P329" i="5"/>
  <c r="P4" i="5"/>
  <c r="L4" i="5"/>
  <c r="J5" i="5"/>
  <c r="B3" i="8" s="1"/>
  <c r="J6" i="5"/>
  <c r="B4" i="8" s="1"/>
  <c r="J7" i="5"/>
  <c r="B5" i="8" s="1"/>
  <c r="J8" i="5"/>
  <c r="B6" i="8" s="1"/>
  <c r="J9" i="5"/>
  <c r="B7" i="8" s="1"/>
  <c r="J10" i="5"/>
  <c r="B8" i="8" s="1"/>
  <c r="J11" i="5"/>
  <c r="B9" i="8" s="1"/>
  <c r="J12" i="5"/>
  <c r="B10" i="8" s="1"/>
  <c r="J13" i="5"/>
  <c r="B11" i="8" s="1"/>
  <c r="J14" i="5"/>
  <c r="B12" i="8" s="1"/>
  <c r="J15" i="5"/>
  <c r="B13" i="8" s="1"/>
  <c r="J16" i="5"/>
  <c r="B14" i="8" s="1"/>
  <c r="J17" i="5"/>
  <c r="B15" i="8" s="1"/>
  <c r="J18" i="5"/>
  <c r="B16" i="8" s="1"/>
  <c r="J19" i="5"/>
  <c r="B17" i="8" s="1"/>
  <c r="J20" i="5"/>
  <c r="B18" i="8" s="1"/>
  <c r="J21" i="5"/>
  <c r="B19" i="8" s="1"/>
  <c r="J22" i="5"/>
  <c r="B20" i="8" s="1"/>
  <c r="J23" i="5"/>
  <c r="B21" i="8" s="1"/>
  <c r="J24" i="5"/>
  <c r="B22" i="8" s="1"/>
  <c r="J25" i="5"/>
  <c r="B23" i="8" s="1"/>
  <c r="J26" i="5"/>
  <c r="B24" i="8" s="1"/>
  <c r="J27" i="5"/>
  <c r="B25" i="8" s="1"/>
  <c r="J28" i="5"/>
  <c r="B26" i="8" s="1"/>
  <c r="J29" i="5"/>
  <c r="B27" i="8" s="1"/>
  <c r="J30" i="5"/>
  <c r="B28" i="8" s="1"/>
  <c r="J31" i="5"/>
  <c r="B29" i="8" s="1"/>
  <c r="J32" i="5"/>
  <c r="B30" i="8" s="1"/>
  <c r="J33" i="5"/>
  <c r="B31" i="8" s="1"/>
  <c r="J34" i="5"/>
  <c r="B32" i="8" s="1"/>
  <c r="J35" i="5"/>
  <c r="B33" i="8" s="1"/>
  <c r="J36" i="5"/>
  <c r="B34" i="8" s="1"/>
  <c r="J37" i="5"/>
  <c r="B35" i="8" s="1"/>
  <c r="J38" i="5"/>
  <c r="B36" i="8" s="1"/>
  <c r="J39" i="5"/>
  <c r="B37" i="8" s="1"/>
  <c r="J40" i="5"/>
  <c r="B38" i="8" s="1"/>
  <c r="J41" i="5"/>
  <c r="B39" i="8" s="1"/>
  <c r="J42" i="5"/>
  <c r="B40" i="8" s="1"/>
  <c r="J43" i="5"/>
  <c r="B41" i="8" s="1"/>
  <c r="J44" i="5"/>
  <c r="B42" i="8" s="1"/>
  <c r="J45" i="5"/>
  <c r="B43" i="8" s="1"/>
  <c r="J46" i="5"/>
  <c r="B44" i="8" s="1"/>
  <c r="J47" i="5"/>
  <c r="B45" i="8" s="1"/>
  <c r="J48" i="5"/>
  <c r="B46" i="8" s="1"/>
  <c r="J49" i="5"/>
  <c r="B47" i="8" s="1"/>
  <c r="J50" i="5"/>
  <c r="B48" i="8" s="1"/>
  <c r="J51" i="5"/>
  <c r="B49" i="8" s="1"/>
  <c r="J52" i="5"/>
  <c r="B50" i="8" s="1"/>
  <c r="J53" i="5"/>
  <c r="B51" i="8" s="1"/>
  <c r="J54" i="5"/>
  <c r="B52" i="8" s="1"/>
  <c r="J55" i="5"/>
  <c r="B53" i="8" s="1"/>
  <c r="J56" i="5"/>
  <c r="B54" i="8" s="1"/>
  <c r="J57" i="5"/>
  <c r="B55" i="8" s="1"/>
  <c r="J58" i="5"/>
  <c r="B56" i="8" s="1"/>
  <c r="J59" i="5"/>
  <c r="B57" i="8" s="1"/>
  <c r="J60" i="5"/>
  <c r="B58" i="8" s="1"/>
  <c r="J61" i="5"/>
  <c r="B59" i="8" s="1"/>
  <c r="J62" i="5"/>
  <c r="B60" i="8" s="1"/>
  <c r="J63" i="5"/>
  <c r="B61" i="8" s="1"/>
  <c r="J64" i="5"/>
  <c r="B62" i="8" s="1"/>
  <c r="J65" i="5"/>
  <c r="B63" i="8" s="1"/>
  <c r="J66" i="5"/>
  <c r="B64" i="8" s="1"/>
  <c r="J67" i="5"/>
  <c r="B65" i="8" s="1"/>
  <c r="J68" i="5"/>
  <c r="B66" i="8" s="1"/>
  <c r="J69" i="5"/>
  <c r="B67" i="8" s="1"/>
  <c r="J70" i="5"/>
  <c r="B68" i="8" s="1"/>
  <c r="J71" i="5"/>
  <c r="B69" i="8" s="1"/>
  <c r="J72" i="5"/>
  <c r="B70" i="8" s="1"/>
  <c r="J73" i="5"/>
  <c r="B71" i="8" s="1"/>
  <c r="J74" i="5"/>
  <c r="B72" i="8" s="1"/>
  <c r="J75" i="5"/>
  <c r="B73" i="8" s="1"/>
  <c r="J76" i="5"/>
  <c r="B74" i="8" s="1"/>
  <c r="J77" i="5"/>
  <c r="B75" i="8" s="1"/>
  <c r="J78" i="5"/>
  <c r="B76" i="8" s="1"/>
  <c r="J79" i="5"/>
  <c r="B77" i="8" s="1"/>
  <c r="J80" i="5"/>
  <c r="B78" i="8" s="1"/>
  <c r="J81" i="5"/>
  <c r="B79" i="8" s="1"/>
  <c r="J82" i="5"/>
  <c r="B80" i="8" s="1"/>
  <c r="J83" i="5"/>
  <c r="B81" i="8" s="1"/>
  <c r="J84" i="5"/>
  <c r="B82" i="8" s="1"/>
  <c r="J85" i="5"/>
  <c r="B83" i="8" s="1"/>
  <c r="J86" i="5"/>
  <c r="B84" i="8" s="1"/>
  <c r="J87" i="5"/>
  <c r="B85" i="8" s="1"/>
  <c r="J88" i="5"/>
  <c r="B86" i="8" s="1"/>
  <c r="J89" i="5"/>
  <c r="B87" i="8" s="1"/>
  <c r="J90" i="5"/>
  <c r="B88" i="8" s="1"/>
  <c r="J91" i="5"/>
  <c r="B89" i="8" s="1"/>
  <c r="J92" i="5"/>
  <c r="B90" i="8" s="1"/>
  <c r="J93" i="5"/>
  <c r="B91" i="8" s="1"/>
  <c r="J94" i="5"/>
  <c r="B92" i="8" s="1"/>
  <c r="J95" i="5"/>
  <c r="B93" i="8" s="1"/>
  <c r="J96" i="5"/>
  <c r="B94" i="8" s="1"/>
  <c r="J97" i="5"/>
  <c r="B95" i="8" s="1"/>
  <c r="J98" i="5"/>
  <c r="B96" i="8" s="1"/>
  <c r="J99" i="5"/>
  <c r="B97" i="8" s="1"/>
  <c r="J100" i="5"/>
  <c r="B98" i="8" s="1"/>
  <c r="J101" i="5"/>
  <c r="B99" i="8" s="1"/>
  <c r="J102" i="5"/>
  <c r="B100" i="8" s="1"/>
  <c r="J103" i="5"/>
  <c r="B101" i="8" s="1"/>
  <c r="J104" i="5"/>
  <c r="B102" i="8" s="1"/>
  <c r="J105" i="5"/>
  <c r="B103" i="8" s="1"/>
  <c r="J106" i="5"/>
  <c r="B104" i="8" s="1"/>
  <c r="J107" i="5"/>
  <c r="B105" i="8" s="1"/>
  <c r="J108" i="5"/>
  <c r="B106" i="8" s="1"/>
  <c r="J109" i="5"/>
  <c r="B107" i="8" s="1"/>
  <c r="J110" i="5"/>
  <c r="B108" i="8" s="1"/>
  <c r="J111" i="5"/>
  <c r="B109" i="8" s="1"/>
  <c r="J112" i="5"/>
  <c r="B110" i="8" s="1"/>
  <c r="J113" i="5"/>
  <c r="B111" i="8" s="1"/>
  <c r="J114" i="5"/>
  <c r="B112" i="8" s="1"/>
  <c r="J115" i="5"/>
  <c r="B113" i="8" s="1"/>
  <c r="J116" i="5"/>
  <c r="B114" i="8" s="1"/>
  <c r="J117" i="5"/>
  <c r="B115" i="8" s="1"/>
  <c r="J118" i="5"/>
  <c r="B116" i="8" s="1"/>
  <c r="J119" i="5"/>
  <c r="B117" i="8" s="1"/>
  <c r="J120" i="5"/>
  <c r="B118" i="8" s="1"/>
  <c r="J121" i="5"/>
  <c r="B119" i="8" s="1"/>
  <c r="J122" i="5"/>
  <c r="B120" i="8" s="1"/>
  <c r="J123" i="5"/>
  <c r="B121" i="8" s="1"/>
  <c r="J124" i="5"/>
  <c r="B122" i="8" s="1"/>
  <c r="J125" i="5"/>
  <c r="B123" i="8" s="1"/>
  <c r="J126" i="5"/>
  <c r="B124" i="8" s="1"/>
  <c r="J127" i="5"/>
  <c r="B125" i="8" s="1"/>
  <c r="J128" i="5"/>
  <c r="B126" i="8" s="1"/>
  <c r="J129" i="5"/>
  <c r="B127" i="8" s="1"/>
  <c r="J130" i="5"/>
  <c r="B128" i="8" s="1"/>
  <c r="J131" i="5"/>
  <c r="B129" i="8" s="1"/>
  <c r="J132" i="5"/>
  <c r="B130" i="8" s="1"/>
  <c r="J133" i="5"/>
  <c r="B131" i="8" s="1"/>
  <c r="J134" i="5"/>
  <c r="B132" i="8" s="1"/>
  <c r="J135" i="5"/>
  <c r="B133" i="8" s="1"/>
  <c r="J136" i="5"/>
  <c r="B134" i="8" s="1"/>
  <c r="J137" i="5"/>
  <c r="B135" i="8" s="1"/>
  <c r="J138" i="5"/>
  <c r="B136" i="8" s="1"/>
  <c r="J139" i="5"/>
  <c r="B137" i="8" s="1"/>
  <c r="J140" i="5"/>
  <c r="B138" i="8" s="1"/>
  <c r="J141" i="5"/>
  <c r="B139" i="8" s="1"/>
  <c r="J142" i="5"/>
  <c r="B140" i="8" s="1"/>
  <c r="J143" i="5"/>
  <c r="B141" i="8" s="1"/>
  <c r="J144" i="5"/>
  <c r="B142" i="8" s="1"/>
  <c r="J145" i="5"/>
  <c r="B143" i="8" s="1"/>
  <c r="J146" i="5"/>
  <c r="B144" i="8" s="1"/>
  <c r="J147" i="5"/>
  <c r="B145" i="8" s="1"/>
  <c r="J148" i="5"/>
  <c r="B146" i="8" s="1"/>
  <c r="J149" i="5"/>
  <c r="B147" i="8" s="1"/>
  <c r="J150" i="5"/>
  <c r="B148" i="8" s="1"/>
  <c r="J151" i="5"/>
  <c r="B149" i="8" s="1"/>
  <c r="J152" i="5"/>
  <c r="B150" i="8" s="1"/>
  <c r="J153" i="5"/>
  <c r="B151" i="8" s="1"/>
  <c r="J154" i="5"/>
  <c r="B152" i="8" s="1"/>
  <c r="J155" i="5"/>
  <c r="B153" i="8" s="1"/>
  <c r="J156" i="5"/>
  <c r="B154" i="8" s="1"/>
  <c r="J157" i="5"/>
  <c r="B155" i="8" s="1"/>
  <c r="J158" i="5"/>
  <c r="B156" i="8" s="1"/>
  <c r="J159" i="5"/>
  <c r="B157" i="8" s="1"/>
  <c r="J160" i="5"/>
  <c r="B158" i="8" s="1"/>
  <c r="J161" i="5"/>
  <c r="B159" i="8" s="1"/>
  <c r="J162" i="5"/>
  <c r="B160" i="8" s="1"/>
  <c r="J163" i="5"/>
  <c r="B161" i="8" s="1"/>
  <c r="J164" i="5"/>
  <c r="B162" i="8" s="1"/>
  <c r="J165" i="5"/>
  <c r="B163" i="8" s="1"/>
  <c r="J166" i="5"/>
  <c r="B164" i="8" s="1"/>
  <c r="J167" i="5"/>
  <c r="B165" i="8" s="1"/>
  <c r="J168" i="5"/>
  <c r="B166" i="8" s="1"/>
  <c r="J169" i="5"/>
  <c r="B167" i="8" s="1"/>
  <c r="J170" i="5"/>
  <c r="B168" i="8" s="1"/>
  <c r="J171" i="5"/>
  <c r="B169" i="8" s="1"/>
  <c r="J172" i="5"/>
  <c r="B170" i="8" s="1"/>
  <c r="J173" i="5"/>
  <c r="B171" i="8" s="1"/>
  <c r="J174" i="5"/>
  <c r="B172" i="8" s="1"/>
  <c r="J175" i="5"/>
  <c r="B173" i="8" s="1"/>
  <c r="J176" i="5"/>
  <c r="B174" i="8" s="1"/>
  <c r="J177" i="5"/>
  <c r="B175" i="8" s="1"/>
  <c r="J178" i="5"/>
  <c r="B176" i="8" s="1"/>
  <c r="J179" i="5"/>
  <c r="B177" i="8" s="1"/>
  <c r="J180" i="5"/>
  <c r="B178" i="8" s="1"/>
  <c r="J181" i="5"/>
  <c r="B179" i="8" s="1"/>
  <c r="J182" i="5"/>
  <c r="B180" i="8" s="1"/>
  <c r="J183" i="5"/>
  <c r="B181" i="8" s="1"/>
  <c r="J184" i="5"/>
  <c r="B182" i="8" s="1"/>
  <c r="J185" i="5"/>
  <c r="B183" i="8" s="1"/>
  <c r="J186" i="5"/>
  <c r="B184" i="8" s="1"/>
  <c r="J187" i="5"/>
  <c r="B185" i="8" s="1"/>
  <c r="J188" i="5"/>
  <c r="B186" i="8" s="1"/>
  <c r="J189" i="5"/>
  <c r="B187" i="8" s="1"/>
  <c r="J190" i="5"/>
  <c r="B188" i="8" s="1"/>
  <c r="J191" i="5"/>
  <c r="B189" i="8" s="1"/>
  <c r="J192" i="5"/>
  <c r="B190" i="8" s="1"/>
  <c r="J193" i="5"/>
  <c r="B191" i="8" s="1"/>
  <c r="J194" i="5"/>
  <c r="B192" i="8" s="1"/>
  <c r="J195" i="5"/>
  <c r="B193" i="8" s="1"/>
  <c r="J196" i="5"/>
  <c r="B194" i="8" s="1"/>
  <c r="J197" i="5"/>
  <c r="B195" i="8" s="1"/>
  <c r="J198" i="5"/>
  <c r="B196" i="8" s="1"/>
  <c r="J199" i="5"/>
  <c r="B197" i="8" s="1"/>
  <c r="J200" i="5"/>
  <c r="B198" i="8" s="1"/>
  <c r="J201" i="5"/>
  <c r="B199" i="8" s="1"/>
  <c r="J202" i="5"/>
  <c r="B200" i="8" s="1"/>
  <c r="J203" i="5"/>
  <c r="B201" i="8" s="1"/>
  <c r="J204" i="5"/>
  <c r="B202" i="8" s="1"/>
  <c r="J205" i="5"/>
  <c r="B203" i="8" s="1"/>
  <c r="J206" i="5"/>
  <c r="B204" i="8" s="1"/>
  <c r="J207" i="5"/>
  <c r="B205" i="8" s="1"/>
  <c r="J208" i="5"/>
  <c r="B206" i="8" s="1"/>
  <c r="J209" i="5"/>
  <c r="B207" i="8" s="1"/>
  <c r="J210" i="5"/>
  <c r="B208" i="8" s="1"/>
  <c r="J211" i="5"/>
  <c r="B209" i="8" s="1"/>
  <c r="J212" i="5"/>
  <c r="B210" i="8" s="1"/>
  <c r="J213" i="5"/>
  <c r="B211" i="8" s="1"/>
  <c r="J214" i="5"/>
  <c r="B212" i="8" s="1"/>
  <c r="J215" i="5"/>
  <c r="B213" i="8" s="1"/>
  <c r="J216" i="5"/>
  <c r="B214" i="8" s="1"/>
  <c r="J217" i="5"/>
  <c r="B215" i="8" s="1"/>
  <c r="J218" i="5"/>
  <c r="B216" i="8" s="1"/>
  <c r="J219" i="5"/>
  <c r="B217" i="8" s="1"/>
  <c r="J220" i="5"/>
  <c r="B218" i="8" s="1"/>
  <c r="J221" i="5"/>
  <c r="B219" i="8" s="1"/>
  <c r="J222" i="5"/>
  <c r="B220" i="8" s="1"/>
  <c r="J223" i="5"/>
  <c r="B221" i="8" s="1"/>
  <c r="J224" i="5"/>
  <c r="B222" i="8" s="1"/>
  <c r="J225" i="5"/>
  <c r="B223" i="8" s="1"/>
  <c r="J226" i="5"/>
  <c r="B224" i="8" s="1"/>
  <c r="J227" i="5"/>
  <c r="B225" i="8" s="1"/>
  <c r="J228" i="5"/>
  <c r="B226" i="8" s="1"/>
  <c r="J229" i="5"/>
  <c r="B227" i="8" s="1"/>
  <c r="J230" i="5"/>
  <c r="B228" i="8" s="1"/>
  <c r="J231" i="5"/>
  <c r="B229" i="8" s="1"/>
  <c r="J232" i="5"/>
  <c r="B230" i="8" s="1"/>
  <c r="J233" i="5"/>
  <c r="B231" i="8" s="1"/>
  <c r="J234" i="5"/>
  <c r="B232" i="8" s="1"/>
  <c r="J235" i="5"/>
  <c r="B233" i="8" s="1"/>
  <c r="J236" i="5"/>
  <c r="B234" i="8" s="1"/>
  <c r="J237" i="5"/>
  <c r="B235" i="8" s="1"/>
  <c r="J238" i="5"/>
  <c r="B236" i="8" s="1"/>
  <c r="J239" i="5"/>
  <c r="B237" i="8" s="1"/>
  <c r="J240" i="5"/>
  <c r="B238" i="8" s="1"/>
  <c r="J241" i="5"/>
  <c r="B239" i="8" s="1"/>
  <c r="J242" i="5"/>
  <c r="B240" i="8" s="1"/>
  <c r="J243" i="5"/>
  <c r="B241" i="8" s="1"/>
  <c r="J244" i="5"/>
  <c r="B242" i="8" s="1"/>
  <c r="J245" i="5"/>
  <c r="B243" i="8" s="1"/>
  <c r="J246" i="5"/>
  <c r="B244" i="8" s="1"/>
  <c r="J247" i="5"/>
  <c r="B245" i="8" s="1"/>
  <c r="J248" i="5"/>
  <c r="B246" i="8" s="1"/>
  <c r="J249" i="5"/>
  <c r="B247" i="8" s="1"/>
  <c r="J250" i="5"/>
  <c r="B248" i="8" s="1"/>
  <c r="J251" i="5"/>
  <c r="B249" i="8" s="1"/>
  <c r="J252" i="5"/>
  <c r="B250" i="8" s="1"/>
  <c r="J253" i="5"/>
  <c r="B251" i="8" s="1"/>
  <c r="J254" i="5"/>
  <c r="B252" i="8" s="1"/>
  <c r="J255" i="5"/>
  <c r="B253" i="8" s="1"/>
  <c r="J256" i="5"/>
  <c r="B254" i="8" s="1"/>
  <c r="J257" i="5"/>
  <c r="B255" i="8" s="1"/>
  <c r="J258" i="5"/>
  <c r="B256" i="8" s="1"/>
  <c r="J259" i="5"/>
  <c r="B257" i="8" s="1"/>
  <c r="J260" i="5"/>
  <c r="B258" i="8" s="1"/>
  <c r="J261" i="5"/>
  <c r="B259" i="8" s="1"/>
  <c r="J262" i="5"/>
  <c r="B260" i="8" s="1"/>
  <c r="J263" i="5"/>
  <c r="B261" i="8" s="1"/>
  <c r="J264" i="5"/>
  <c r="B262" i="8" s="1"/>
  <c r="J265" i="5"/>
  <c r="B263" i="8" s="1"/>
  <c r="J266" i="5"/>
  <c r="B264" i="8" s="1"/>
  <c r="J267" i="5"/>
  <c r="B265" i="8" s="1"/>
  <c r="J268" i="5"/>
  <c r="B266" i="8" s="1"/>
  <c r="J269" i="5"/>
  <c r="B267" i="8" s="1"/>
  <c r="J270" i="5"/>
  <c r="B268" i="8" s="1"/>
  <c r="J271" i="5"/>
  <c r="B269" i="8" s="1"/>
  <c r="J272" i="5"/>
  <c r="B270" i="8" s="1"/>
  <c r="J273" i="5"/>
  <c r="B271" i="8" s="1"/>
  <c r="J274" i="5"/>
  <c r="B272" i="8" s="1"/>
  <c r="J275" i="5"/>
  <c r="B273" i="8" s="1"/>
  <c r="J276" i="5"/>
  <c r="B274" i="8" s="1"/>
  <c r="J277" i="5"/>
  <c r="B275" i="8" s="1"/>
  <c r="J278" i="5"/>
  <c r="B276" i="8" s="1"/>
  <c r="J279" i="5"/>
  <c r="B277" i="8" s="1"/>
  <c r="J280" i="5"/>
  <c r="B278" i="8" s="1"/>
  <c r="J281" i="5"/>
  <c r="B279" i="8" s="1"/>
  <c r="J282" i="5"/>
  <c r="B280" i="8" s="1"/>
  <c r="J283" i="5"/>
  <c r="B281" i="8" s="1"/>
  <c r="J284" i="5"/>
  <c r="B282" i="8" s="1"/>
  <c r="J285" i="5"/>
  <c r="B283" i="8" s="1"/>
  <c r="J286" i="5"/>
  <c r="B284" i="8" s="1"/>
  <c r="J287" i="5"/>
  <c r="B285" i="8" s="1"/>
  <c r="J288" i="5"/>
  <c r="B286" i="8" s="1"/>
  <c r="J289" i="5"/>
  <c r="B287" i="8" s="1"/>
  <c r="J290" i="5"/>
  <c r="B288" i="8" s="1"/>
  <c r="J291" i="5"/>
  <c r="B289" i="8" s="1"/>
  <c r="J292" i="5"/>
  <c r="B290" i="8" s="1"/>
  <c r="J293" i="5"/>
  <c r="B291" i="8" s="1"/>
  <c r="J294" i="5"/>
  <c r="B292" i="8" s="1"/>
  <c r="J295" i="5"/>
  <c r="B293" i="8" s="1"/>
  <c r="J296" i="5"/>
  <c r="B294" i="8" s="1"/>
  <c r="J297" i="5"/>
  <c r="B295" i="8" s="1"/>
  <c r="J298" i="5"/>
  <c r="B296" i="8" s="1"/>
  <c r="J299" i="5"/>
  <c r="B297" i="8" s="1"/>
  <c r="J300" i="5"/>
  <c r="B298" i="8" s="1"/>
  <c r="J301" i="5"/>
  <c r="B299" i="8" s="1"/>
  <c r="J302" i="5"/>
  <c r="B300" i="8" s="1"/>
  <c r="J303" i="5"/>
  <c r="B301" i="8" s="1"/>
  <c r="J304" i="5"/>
  <c r="B302" i="8" s="1"/>
  <c r="J305" i="5"/>
  <c r="B303" i="8" s="1"/>
  <c r="J306" i="5"/>
  <c r="B304" i="8" s="1"/>
  <c r="J307" i="5"/>
  <c r="B305" i="8" s="1"/>
  <c r="J308" i="5"/>
  <c r="B306" i="8" s="1"/>
  <c r="J309" i="5"/>
  <c r="B307" i="8" s="1"/>
  <c r="J310" i="5"/>
  <c r="B308" i="8" s="1"/>
  <c r="J311" i="5"/>
  <c r="B309" i="8" s="1"/>
  <c r="J312" i="5"/>
  <c r="B310" i="8" s="1"/>
  <c r="J313" i="5"/>
  <c r="B311" i="8" s="1"/>
  <c r="J314" i="5"/>
  <c r="B312" i="8" s="1"/>
  <c r="J315" i="5"/>
  <c r="B313" i="8" s="1"/>
  <c r="J316" i="5"/>
  <c r="B314" i="8" s="1"/>
  <c r="J317" i="5"/>
  <c r="B315" i="8" s="1"/>
  <c r="J318" i="5"/>
  <c r="B316" i="8" s="1"/>
  <c r="J319" i="5"/>
  <c r="B317" i="8" s="1"/>
  <c r="J320" i="5"/>
  <c r="B318" i="8" s="1"/>
  <c r="J321" i="5"/>
  <c r="B319" i="8" s="1"/>
  <c r="J322" i="5"/>
  <c r="B320" i="8" s="1"/>
  <c r="J323" i="5"/>
  <c r="B321" i="8" s="1"/>
  <c r="J324" i="5"/>
  <c r="B322" i="8" s="1"/>
  <c r="J325" i="5"/>
  <c r="B323" i="8" s="1"/>
  <c r="J326" i="5"/>
  <c r="B324" i="8" s="1"/>
  <c r="J327" i="5"/>
  <c r="B325" i="8" s="1"/>
  <c r="J328" i="5"/>
  <c r="B326" i="8" s="1"/>
  <c r="J329" i="5"/>
  <c r="B327" i="8" s="1"/>
  <c r="J4" i="5"/>
  <c r="B2" i="8" s="1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0" i="5"/>
  <c r="L301" i="5"/>
  <c r="L302" i="5"/>
  <c r="L303" i="5"/>
  <c r="L304" i="5"/>
  <c r="L305" i="5"/>
  <c r="L306" i="5"/>
  <c r="L307" i="5"/>
  <c r="L308" i="5"/>
  <c r="L309" i="5"/>
  <c r="L310" i="5"/>
  <c r="L311" i="5"/>
  <c r="L312" i="5"/>
  <c r="L313" i="5"/>
  <c r="L314" i="5"/>
  <c r="L315" i="5"/>
  <c r="L316" i="5"/>
  <c r="L317" i="5"/>
  <c r="L318" i="5"/>
  <c r="L319" i="5"/>
  <c r="L320" i="5"/>
  <c r="L321" i="5"/>
  <c r="L322" i="5"/>
  <c r="L323" i="5"/>
  <c r="L324" i="5"/>
  <c r="L325" i="5"/>
  <c r="L326" i="5"/>
  <c r="L327" i="5"/>
  <c r="L328" i="5"/>
  <c r="L329" i="5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2" i="4"/>
  <c r="B278" i="3"/>
  <c r="C144" i="3"/>
  <c r="B145" i="3"/>
  <c r="B144" i="3"/>
  <c r="B21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2" i="3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2" i="2"/>
  <c r="B23" i="2"/>
  <c r="B2" i="2"/>
  <c r="F5" i="5" s="1"/>
  <c r="B3" i="2"/>
  <c r="F6" i="5" s="1"/>
  <c r="B4" i="2"/>
  <c r="B5" i="2"/>
  <c r="F8" i="5" s="1"/>
  <c r="B6" i="2"/>
  <c r="F9" i="5" s="1"/>
  <c r="B7" i="2"/>
  <c r="F10" i="5" s="1"/>
  <c r="B8" i="2"/>
  <c r="B9" i="2"/>
  <c r="F12" i="5" s="1"/>
  <c r="B10" i="2"/>
  <c r="F13" i="5" s="1"/>
  <c r="B11" i="2"/>
  <c r="F14" i="5" s="1"/>
  <c r="B12" i="2"/>
  <c r="B13" i="2"/>
  <c r="F16" i="5" s="1"/>
  <c r="B14" i="2"/>
  <c r="F17" i="5" s="1"/>
  <c r="B15" i="2"/>
  <c r="F18" i="5" s="1"/>
  <c r="B16" i="2"/>
  <c r="B17" i="2"/>
  <c r="F20" i="5" s="1"/>
  <c r="B18" i="2"/>
  <c r="F21" i="5" s="1"/>
  <c r="B19" i="2"/>
  <c r="F22" i="5" s="1"/>
  <c r="B20" i="2"/>
  <c r="B21" i="2"/>
  <c r="F24" i="5" s="1"/>
  <c r="B22" i="2"/>
  <c r="F25" i="5" s="1"/>
  <c r="B24" i="2"/>
  <c r="B25" i="2"/>
  <c r="B26" i="2"/>
  <c r="C29" i="5" s="1"/>
  <c r="B27" i="2"/>
  <c r="B28" i="2"/>
  <c r="B29" i="2"/>
  <c r="B30" i="2"/>
  <c r="C33" i="5" s="1"/>
  <c r="B31" i="2"/>
  <c r="B32" i="2"/>
  <c r="B33" i="2"/>
  <c r="B34" i="2"/>
  <c r="B35" i="2"/>
  <c r="F37" i="5" s="1"/>
  <c r="B36" i="2"/>
  <c r="F38" i="5" s="1"/>
  <c r="B37" i="2"/>
  <c r="B38" i="2"/>
  <c r="F40" i="5" s="1"/>
  <c r="B39" i="2"/>
  <c r="F41" i="5" s="1"/>
  <c r="B40" i="2"/>
  <c r="F42" i="5" s="1"/>
  <c r="B41" i="2"/>
  <c r="B42" i="2"/>
  <c r="F44" i="5" s="1"/>
  <c r="B43" i="2"/>
  <c r="F45" i="5" s="1"/>
  <c r="B44" i="2"/>
  <c r="B45" i="2"/>
  <c r="B46" i="2"/>
  <c r="C47" i="5" s="1"/>
  <c r="B47" i="2"/>
  <c r="B48" i="2"/>
  <c r="B49" i="2"/>
  <c r="B50" i="2"/>
  <c r="B51" i="2"/>
  <c r="F51" i="5" s="1"/>
  <c r="B52" i="2"/>
  <c r="B53" i="2"/>
  <c r="B54" i="2"/>
  <c r="C53" i="5" s="1"/>
  <c r="B55" i="2"/>
  <c r="B56" i="2"/>
  <c r="F54" i="5" s="1"/>
  <c r="B57" i="2"/>
  <c r="B58" i="2"/>
  <c r="F56" i="5" s="1"/>
  <c r="B59" i="2"/>
  <c r="F57" i="5" s="1"/>
  <c r="B60" i="2"/>
  <c r="F58" i="5" s="1"/>
  <c r="B61" i="2"/>
  <c r="B62" i="2"/>
  <c r="F60" i="5" s="1"/>
  <c r="B63" i="2"/>
  <c r="B64" i="2"/>
  <c r="B65" i="2"/>
  <c r="B66" i="2"/>
  <c r="C65" i="5" s="1"/>
  <c r="B67" i="2"/>
  <c r="B68" i="2"/>
  <c r="B69" i="2"/>
  <c r="B70" i="2"/>
  <c r="F68" i="5" s="1"/>
  <c r="B71" i="2"/>
  <c r="B72" i="2"/>
  <c r="F70" i="5" s="1"/>
  <c r="B73" i="2"/>
  <c r="F71" i="5" s="1"/>
  <c r="B74" i="2"/>
  <c r="F86" i="5" s="1"/>
  <c r="B75" i="2"/>
  <c r="B76" i="2"/>
  <c r="B77" i="2"/>
  <c r="B78" i="2"/>
  <c r="F75" i="5" s="1"/>
  <c r="B79" i="2"/>
  <c r="B80" i="2"/>
  <c r="B81" i="2"/>
  <c r="B82" i="2"/>
  <c r="F79" i="5" s="1"/>
  <c r="B83" i="2"/>
  <c r="B84" i="2"/>
  <c r="F80" i="5" s="1"/>
  <c r="B85" i="2"/>
  <c r="B86" i="2"/>
  <c r="F83" i="5" s="1"/>
  <c r="B87" i="2"/>
  <c r="B88" i="2"/>
  <c r="F85" i="5" s="1"/>
  <c r="B89" i="2"/>
  <c r="F87" i="5" s="1"/>
  <c r="B90" i="2"/>
  <c r="C89" i="5" s="1"/>
  <c r="B91" i="2"/>
  <c r="B92" i="2"/>
  <c r="B93" i="2"/>
  <c r="B94" i="2"/>
  <c r="C93" i="5" s="1"/>
  <c r="B95" i="2"/>
  <c r="B96" i="2"/>
  <c r="B97" i="2"/>
  <c r="B98" i="2"/>
  <c r="C97" i="5" s="1"/>
  <c r="B99" i="2"/>
  <c r="B100" i="2"/>
  <c r="B101" i="2"/>
  <c r="B102" i="2"/>
  <c r="C101" i="5" s="1"/>
  <c r="B103" i="2"/>
  <c r="B104" i="2"/>
  <c r="B105" i="2"/>
  <c r="B106" i="2"/>
  <c r="C105" i="5" s="1"/>
  <c r="B107" i="2"/>
  <c r="B108" i="2"/>
  <c r="B109" i="2"/>
  <c r="B110" i="2"/>
  <c r="B111" i="2"/>
  <c r="F109" i="5" s="1"/>
  <c r="B112" i="2"/>
  <c r="F110" i="5" s="1"/>
  <c r="B113" i="2"/>
  <c r="B114" i="2"/>
  <c r="F112" i="5" s="1"/>
  <c r="B115" i="2"/>
  <c r="F113" i="5" s="1"/>
  <c r="B116" i="2"/>
  <c r="F114" i="5" s="1"/>
  <c r="B117" i="2"/>
  <c r="B118" i="2"/>
  <c r="F116" i="5" s="1"/>
  <c r="B119" i="2"/>
  <c r="F117" i="5" s="1"/>
  <c r="B120" i="2"/>
  <c r="F118" i="5" s="1"/>
  <c r="B121" i="2"/>
  <c r="B122" i="2"/>
  <c r="B123" i="2"/>
  <c r="F120" i="5" s="1"/>
  <c r="B124" i="2"/>
  <c r="F121" i="5" s="1"/>
  <c r="B125" i="2"/>
  <c r="B126" i="2"/>
  <c r="F123" i="5" s="1"/>
  <c r="B127" i="2"/>
  <c r="F124" i="5" s="1"/>
  <c r="B128" i="2"/>
  <c r="F125" i="5" s="1"/>
  <c r="B129" i="2"/>
  <c r="B130" i="2"/>
  <c r="F127" i="5" s="1"/>
  <c r="B131" i="2"/>
  <c r="F128" i="5" s="1"/>
  <c r="B132" i="2"/>
  <c r="F129" i="5" s="1"/>
  <c r="B133" i="2"/>
  <c r="B134" i="2"/>
  <c r="F131" i="5" s="1"/>
  <c r="B135" i="2"/>
  <c r="F132" i="5" s="1"/>
  <c r="B136" i="2"/>
  <c r="F133" i="5" s="1"/>
  <c r="B137" i="2"/>
  <c r="B138" i="2"/>
  <c r="F135" i="5" s="1"/>
  <c r="B139" i="2"/>
  <c r="F136" i="5" s="1"/>
  <c r="B140" i="2"/>
  <c r="F137" i="5" s="1"/>
  <c r="B141" i="2"/>
  <c r="B142" i="2"/>
  <c r="F139" i="5" s="1"/>
  <c r="B143" i="2"/>
  <c r="F140" i="5" s="1"/>
  <c r="B144" i="2"/>
  <c r="F141" i="5" s="1"/>
  <c r="B145" i="2"/>
  <c r="B146" i="2"/>
  <c r="F143" i="5" s="1"/>
  <c r="B147" i="2"/>
  <c r="B148" i="2"/>
  <c r="F144" i="5" s="1"/>
  <c r="B149" i="2"/>
  <c r="F145" i="5" s="1"/>
  <c r="B150" i="2"/>
  <c r="F146" i="5" s="1"/>
  <c r="B151" i="2"/>
  <c r="F147" i="5" s="1"/>
  <c r="B152" i="2"/>
  <c r="F148" i="5" s="1"/>
  <c r="B153" i="2"/>
  <c r="F149" i="5" s="1"/>
  <c r="B154" i="2"/>
  <c r="F150" i="5" s="1"/>
  <c r="B155" i="2"/>
  <c r="B156" i="2"/>
  <c r="F152" i="5" s="1"/>
  <c r="B157" i="2"/>
  <c r="F153" i="5" s="1"/>
  <c r="B158" i="2"/>
  <c r="F154" i="5" s="1"/>
  <c r="B159" i="2"/>
  <c r="F155" i="5" s="1"/>
  <c r="B160" i="2"/>
  <c r="F156" i="5" s="1"/>
  <c r="B161" i="2"/>
  <c r="F157" i="5" s="1"/>
  <c r="B162" i="2"/>
  <c r="F158" i="5" s="1"/>
  <c r="B163" i="2"/>
  <c r="B164" i="2"/>
  <c r="F160" i="5" s="1"/>
  <c r="B165" i="2"/>
  <c r="F161" i="5" s="1"/>
  <c r="B166" i="2"/>
  <c r="F162" i="5" s="1"/>
  <c r="B167" i="2"/>
  <c r="F163" i="5" s="1"/>
  <c r="B168" i="2"/>
  <c r="F164" i="5" s="1"/>
  <c r="B169" i="2"/>
  <c r="F165" i="5" s="1"/>
  <c r="B170" i="2"/>
  <c r="F166" i="5" s="1"/>
  <c r="B171" i="2"/>
  <c r="B172" i="2"/>
  <c r="F168" i="5" s="1"/>
  <c r="B173" i="2"/>
  <c r="F169" i="5" s="1"/>
  <c r="B174" i="2"/>
  <c r="F170" i="5" s="1"/>
  <c r="B175" i="2"/>
  <c r="F171" i="5" s="1"/>
  <c r="B176" i="2"/>
  <c r="B177" i="2"/>
  <c r="F172" i="5" s="1"/>
  <c r="B178" i="2"/>
  <c r="F173" i="5" s="1"/>
  <c r="B179" i="2"/>
  <c r="B180" i="2"/>
  <c r="F175" i="5" s="1"/>
  <c r="B181" i="2"/>
  <c r="F176" i="5" s="1"/>
  <c r="B182" i="2"/>
  <c r="F177" i="5" s="1"/>
  <c r="B183" i="2"/>
  <c r="F178" i="5" s="1"/>
  <c r="B184" i="2"/>
  <c r="B185" i="2"/>
  <c r="B186" i="2"/>
  <c r="F179" i="5" s="1"/>
  <c r="B187" i="2"/>
  <c r="F180" i="5" s="1"/>
  <c r="B188" i="2"/>
  <c r="F181" i="5" s="1"/>
  <c r="B189" i="2"/>
  <c r="B190" i="2"/>
  <c r="F183" i="5" s="1"/>
  <c r="B191" i="2"/>
  <c r="B192" i="2"/>
  <c r="F184" i="5" s="1"/>
  <c r="B193" i="2"/>
  <c r="F185" i="5" s="1"/>
  <c r="B194" i="2"/>
  <c r="F186" i="5" s="1"/>
  <c r="B195" i="2"/>
  <c r="F187" i="5" s="1"/>
  <c r="B196" i="2"/>
  <c r="F188" i="5" s="1"/>
  <c r="B197" i="2"/>
  <c r="F189" i="5" s="1"/>
  <c r="B198" i="2"/>
  <c r="F190" i="5" s="1"/>
  <c r="B199" i="2"/>
  <c r="B200" i="2"/>
  <c r="F192" i="5" s="1"/>
  <c r="B201" i="2"/>
  <c r="F193" i="5" s="1"/>
  <c r="B202" i="2"/>
  <c r="F194" i="5" s="1"/>
  <c r="B203" i="2"/>
  <c r="F195" i="5" s="1"/>
  <c r="B204" i="2"/>
  <c r="F196" i="5" s="1"/>
  <c r="B205" i="2"/>
  <c r="F197" i="5" s="1"/>
  <c r="B206" i="2"/>
  <c r="F198" i="5" s="1"/>
  <c r="B207" i="2"/>
  <c r="B208" i="2"/>
  <c r="F200" i="5" s="1"/>
  <c r="B209" i="2"/>
  <c r="F201" i="5" s="1"/>
  <c r="B210" i="2"/>
  <c r="F202" i="5" s="1"/>
  <c r="B211" i="2"/>
  <c r="F203" i="5" s="1"/>
  <c r="B212" i="2"/>
  <c r="B213" i="2"/>
  <c r="F204" i="5" s="1"/>
  <c r="B214" i="2"/>
  <c r="F205" i="5" s="1"/>
  <c r="B215" i="2"/>
  <c r="B216" i="2"/>
  <c r="F207" i="5" s="1"/>
  <c r="B217" i="2"/>
  <c r="F208" i="5" s="1"/>
  <c r="B218" i="2"/>
  <c r="B219" i="2"/>
  <c r="F209" i="5" s="1"/>
  <c r="B220" i="2"/>
  <c r="F210" i="5" s="1"/>
  <c r="B221" i="2"/>
  <c r="F211" i="5" s="1"/>
  <c r="B222" i="2"/>
  <c r="F212" i="5" s="1"/>
  <c r="B223" i="2"/>
  <c r="C213" i="5" s="1"/>
  <c r="B224" i="2"/>
  <c r="F214" i="5" s="1"/>
  <c r="B225" i="2"/>
  <c r="F215" i="5" s="1"/>
  <c r="B226" i="2"/>
  <c r="B227" i="2"/>
  <c r="F216" i="5" s="1"/>
  <c r="B228" i="2"/>
  <c r="B229" i="2"/>
  <c r="F218" i="5" s="1"/>
  <c r="B230" i="2"/>
  <c r="F219" i="5" s="1"/>
  <c r="B231" i="2"/>
  <c r="F220" i="5" s="1"/>
  <c r="B232" i="2"/>
  <c r="B233" i="2"/>
  <c r="F222" i="5" s="1"/>
  <c r="B234" i="2"/>
  <c r="C223" i="5" s="1"/>
  <c r="B235" i="2"/>
  <c r="F224" i="5" s="1"/>
  <c r="B236" i="2"/>
  <c r="B237" i="2"/>
  <c r="F226" i="5" s="1"/>
  <c r="B238" i="2"/>
  <c r="F227" i="5" s="1"/>
  <c r="B239" i="2"/>
  <c r="F228" i="5" s="1"/>
  <c r="B240" i="2"/>
  <c r="B241" i="2"/>
  <c r="F230" i="5" s="1"/>
  <c r="B242" i="2"/>
  <c r="C231" i="5" s="1"/>
  <c r="B243" i="2"/>
  <c r="F232" i="5" s="1"/>
  <c r="B244" i="2"/>
  <c r="F234" i="5" s="1"/>
  <c r="B245" i="2"/>
  <c r="F235" i="5" s="1"/>
  <c r="B246" i="2"/>
  <c r="F236" i="5" s="1"/>
  <c r="B247" i="2"/>
  <c r="F237" i="5" s="1"/>
  <c r="B248" i="2"/>
  <c r="F238" i="5" s="1"/>
  <c r="B249" i="2"/>
  <c r="C239" i="5" s="1"/>
  <c r="B250" i="2"/>
  <c r="F240" i="5" s="1"/>
  <c r="B251" i="2"/>
  <c r="F241" i="5" s="1"/>
  <c r="B252" i="2"/>
  <c r="F242" i="5" s="1"/>
  <c r="B253" i="2"/>
  <c r="F243" i="5" s="1"/>
  <c r="B254" i="2"/>
  <c r="F244" i="5" s="1"/>
  <c r="B255" i="2"/>
  <c r="F245" i="5" s="1"/>
  <c r="B256" i="2"/>
  <c r="F246" i="5" s="1"/>
  <c r="B257" i="2"/>
  <c r="C247" i="5" s="1"/>
  <c r="B258" i="2"/>
  <c r="F248" i="5" s="1"/>
  <c r="B259" i="2"/>
  <c r="F249" i="5" s="1"/>
  <c r="B260" i="2"/>
  <c r="F250" i="5" s="1"/>
  <c r="B261" i="2"/>
  <c r="F251" i="5" s="1"/>
  <c r="B262" i="2"/>
  <c r="F252" i="5" s="1"/>
  <c r="B263" i="2"/>
  <c r="F253" i="5" s="1"/>
  <c r="B264" i="2"/>
  <c r="F254" i="5" s="1"/>
  <c r="B265" i="2"/>
  <c r="C255" i="5" s="1"/>
  <c r="B266" i="2"/>
  <c r="F256" i="5" s="1"/>
  <c r="B267" i="2"/>
  <c r="F257" i="5" s="1"/>
  <c r="B268" i="2"/>
  <c r="F258" i="5" s="1"/>
  <c r="B269" i="2"/>
  <c r="F259" i="5" s="1"/>
  <c r="B270" i="2"/>
  <c r="F260" i="5" s="1"/>
  <c r="B271" i="2"/>
  <c r="F261" i="5" s="1"/>
  <c r="B272" i="2"/>
  <c r="F262" i="5" s="1"/>
  <c r="B273" i="2"/>
  <c r="C263" i="5" s="1"/>
  <c r="B274" i="2"/>
  <c r="F264" i="5" s="1"/>
  <c r="B275" i="2"/>
  <c r="F265" i="5" s="1"/>
  <c r="B276" i="2"/>
  <c r="F266" i="5" s="1"/>
  <c r="B277" i="2"/>
  <c r="F267" i="5" s="1"/>
  <c r="B278" i="2"/>
  <c r="F268" i="5" s="1"/>
  <c r="B279" i="2"/>
  <c r="F269" i="5" s="1"/>
  <c r="B280" i="2"/>
  <c r="F270" i="5" s="1"/>
  <c r="B281" i="2"/>
  <c r="C271" i="5" s="1"/>
  <c r="B282" i="2"/>
  <c r="F272" i="5" s="1"/>
  <c r="B283" i="2"/>
  <c r="F273" i="5" s="1"/>
  <c r="B284" i="2"/>
  <c r="F274" i="5" s="1"/>
  <c r="B285" i="2"/>
  <c r="F275" i="5" s="1"/>
  <c r="B286" i="2"/>
  <c r="F276" i="5" s="1"/>
  <c r="B287" i="2"/>
  <c r="F277" i="5" s="1"/>
  <c r="B288" i="2"/>
  <c r="B289" i="2"/>
  <c r="C278" i="5" s="1"/>
  <c r="B290" i="2"/>
  <c r="F279" i="5" s="1"/>
  <c r="B291" i="2"/>
  <c r="F280" i="5" s="1"/>
  <c r="B292" i="2"/>
  <c r="F281" i="5" s="1"/>
  <c r="B293" i="2"/>
  <c r="F282" i="5" s="1"/>
  <c r="B294" i="2"/>
  <c r="F284" i="5" s="1"/>
  <c r="B295" i="2"/>
  <c r="F285" i="5" s="1"/>
  <c r="B296" i="2"/>
  <c r="F286" i="5" s="1"/>
  <c r="B297" i="2"/>
  <c r="F287" i="5" s="1"/>
  <c r="B298" i="2"/>
  <c r="F288" i="5" s="1"/>
  <c r="B299" i="2"/>
  <c r="B300" i="2"/>
  <c r="B301" i="2"/>
  <c r="F290" i="5" s="1"/>
  <c r="B302" i="2"/>
  <c r="F291" i="5" s="1"/>
  <c r="B303" i="2"/>
  <c r="F292" i="5" s="1"/>
  <c r="B304" i="2"/>
  <c r="F293" i="5" s="1"/>
  <c r="B305" i="2"/>
  <c r="B306" i="2"/>
  <c r="F294" i="5" s="1"/>
  <c r="B307" i="2"/>
  <c r="F295" i="5" s="1"/>
  <c r="B308" i="2"/>
  <c r="F296" i="5" s="1"/>
  <c r="B309" i="2"/>
  <c r="F297" i="5" s="1"/>
  <c r="B310" i="2"/>
  <c r="F298" i="5" s="1"/>
  <c r="B311" i="2"/>
  <c r="F299" i="5" s="1"/>
  <c r="B312" i="2"/>
  <c r="F300" i="5" s="1"/>
  <c r="B313" i="2"/>
  <c r="F301" i="5" s="1"/>
  <c r="B314" i="2"/>
  <c r="F302" i="5" s="1"/>
  <c r="B315" i="2"/>
  <c r="F303" i="5" s="1"/>
  <c r="B316" i="2"/>
  <c r="F305" i="5" s="1"/>
  <c r="B317" i="2"/>
  <c r="F306" i="5" s="1"/>
  <c r="B318" i="2"/>
  <c r="F307" i="5" s="1"/>
  <c r="B319" i="2"/>
  <c r="F308" i="5" s="1"/>
  <c r="B320" i="2"/>
  <c r="F309" i="5" s="1"/>
  <c r="B321" i="2"/>
  <c r="F310" i="5" s="1"/>
  <c r="B322" i="2"/>
  <c r="F312" i="5" s="1"/>
  <c r="B323" i="2"/>
  <c r="F313" i="5" s="1"/>
  <c r="B324" i="2"/>
  <c r="F314" i="5" s="1"/>
  <c r="B325" i="2"/>
  <c r="C315" i="5" s="1"/>
  <c r="B326" i="2"/>
  <c r="F316" i="5" s="1"/>
  <c r="B327" i="2"/>
  <c r="F317" i="5" s="1"/>
  <c r="B328" i="2"/>
  <c r="F318" i="5" s="1"/>
  <c r="B329" i="2"/>
  <c r="C319" i="5" s="1"/>
  <c r="B330" i="2"/>
  <c r="F320" i="5" s="1"/>
  <c r="B331" i="2"/>
  <c r="F321" i="5" s="1"/>
  <c r="B332" i="2"/>
  <c r="F322" i="5" s="1"/>
  <c r="B333" i="2"/>
  <c r="C323" i="5" s="1"/>
  <c r="B334" i="2"/>
  <c r="F324" i="5" s="1"/>
  <c r="B335" i="2"/>
  <c r="F325" i="5" s="1"/>
  <c r="B336" i="2"/>
  <c r="F326" i="5" s="1"/>
  <c r="B337" i="2"/>
  <c r="C327" i="5" s="1"/>
  <c r="B338" i="2"/>
  <c r="F328" i="5" s="1"/>
  <c r="B339" i="2"/>
  <c r="F329" i="5" s="1"/>
  <c r="B340" i="2"/>
  <c r="F330" i="5" s="1"/>
  <c r="B341" i="2"/>
  <c r="C331" i="5" s="1"/>
  <c r="B342" i="2"/>
  <c r="F332" i="5" s="1"/>
  <c r="B343" i="2"/>
  <c r="B344" i="2"/>
  <c r="C333" i="5" s="1"/>
  <c r="B345" i="2"/>
  <c r="F334" i="5" s="1"/>
  <c r="B346" i="2"/>
  <c r="C335" i="5" s="1"/>
  <c r="B347" i="2"/>
  <c r="C336" i="5" s="1"/>
  <c r="B348" i="2"/>
  <c r="C337" i="5" s="1"/>
  <c r="B1" i="2"/>
  <c r="F4" i="5" s="1"/>
  <c r="B329" i="1"/>
  <c r="C329" i="1" s="1"/>
  <c r="B330" i="1"/>
  <c r="C330" i="1" s="1"/>
  <c r="B331" i="1"/>
  <c r="C331" i="1" s="1"/>
  <c r="B332" i="1"/>
  <c r="C332" i="1" s="1"/>
  <c r="B333" i="1"/>
  <c r="C333" i="1" s="1"/>
  <c r="B328" i="1"/>
  <c r="C328" i="1" s="1"/>
  <c r="F7" i="5"/>
  <c r="F11" i="5"/>
  <c r="F15" i="5"/>
  <c r="F19" i="5"/>
  <c r="F23" i="5"/>
  <c r="F26" i="5"/>
  <c r="F27" i="5"/>
  <c r="F28" i="5"/>
  <c r="F29" i="5"/>
  <c r="F30" i="5"/>
  <c r="F31" i="5"/>
  <c r="F32" i="5"/>
  <c r="F33" i="5"/>
  <c r="F34" i="5"/>
  <c r="F35" i="5"/>
  <c r="F36" i="5"/>
  <c r="F39" i="5"/>
  <c r="F43" i="5"/>
  <c r="F46" i="5"/>
  <c r="F48" i="5"/>
  <c r="F49" i="5"/>
  <c r="F50" i="5"/>
  <c r="F52" i="5"/>
  <c r="F55" i="5"/>
  <c r="F59" i="5"/>
  <c r="F61" i="5"/>
  <c r="F62" i="5"/>
  <c r="F63" i="5"/>
  <c r="F64" i="5"/>
  <c r="F66" i="5"/>
  <c r="F67" i="5"/>
  <c r="F69" i="5"/>
  <c r="F72" i="5"/>
  <c r="F73" i="5"/>
  <c r="F74" i="5"/>
  <c r="F76" i="5"/>
  <c r="F77" i="5"/>
  <c r="F78" i="5"/>
  <c r="F81" i="5"/>
  <c r="F82" i="5"/>
  <c r="F84" i="5"/>
  <c r="F88" i="5"/>
  <c r="F90" i="5"/>
  <c r="F91" i="5"/>
  <c r="F92" i="5"/>
  <c r="F94" i="5"/>
  <c r="F95" i="5"/>
  <c r="F96" i="5"/>
  <c r="F98" i="5"/>
  <c r="F99" i="5"/>
  <c r="F100" i="5"/>
  <c r="F102" i="5"/>
  <c r="F103" i="5"/>
  <c r="F104" i="5"/>
  <c r="F106" i="5"/>
  <c r="F107" i="5"/>
  <c r="F108" i="5"/>
  <c r="F111" i="5"/>
  <c r="F115" i="5"/>
  <c r="F119" i="5"/>
  <c r="F122" i="5"/>
  <c r="F126" i="5"/>
  <c r="F130" i="5"/>
  <c r="F134" i="5"/>
  <c r="F138" i="5"/>
  <c r="F142" i="5"/>
  <c r="F151" i="5"/>
  <c r="F159" i="5"/>
  <c r="F167" i="5"/>
  <c r="F174" i="5"/>
  <c r="F182" i="5"/>
  <c r="F191" i="5"/>
  <c r="F199" i="5"/>
  <c r="F206" i="5"/>
  <c r="F213" i="5"/>
  <c r="F217" i="5"/>
  <c r="F221" i="5"/>
  <c r="F223" i="5"/>
  <c r="F225" i="5"/>
  <c r="F229" i="5"/>
  <c r="F231" i="5"/>
  <c r="F233" i="5"/>
  <c r="F239" i="5"/>
  <c r="F247" i="5"/>
  <c r="F255" i="5"/>
  <c r="F263" i="5"/>
  <c r="F271" i="5"/>
  <c r="F278" i="5"/>
  <c r="F283" i="5"/>
  <c r="F289" i="5"/>
  <c r="F304" i="5"/>
  <c r="F311" i="5"/>
  <c r="F335" i="5"/>
  <c r="C7" i="5"/>
  <c r="D7" i="5" s="1"/>
  <c r="C11" i="5"/>
  <c r="D11" i="5" s="1"/>
  <c r="C15" i="5"/>
  <c r="C19" i="5"/>
  <c r="C23" i="5"/>
  <c r="C26" i="5"/>
  <c r="C27" i="5"/>
  <c r="C28" i="5"/>
  <c r="C30" i="5"/>
  <c r="C31" i="5"/>
  <c r="C32" i="5"/>
  <c r="C34" i="5"/>
  <c r="C35" i="5"/>
  <c r="C36" i="5"/>
  <c r="C39" i="5"/>
  <c r="C43" i="5"/>
  <c r="C46" i="5"/>
  <c r="C48" i="5"/>
  <c r="C49" i="5"/>
  <c r="C50" i="5"/>
  <c r="C52" i="5"/>
  <c r="C55" i="5"/>
  <c r="C59" i="5"/>
  <c r="C61" i="5"/>
  <c r="C62" i="5"/>
  <c r="C63" i="5"/>
  <c r="C64" i="5"/>
  <c r="C66" i="5"/>
  <c r="C67" i="5"/>
  <c r="C69" i="5"/>
  <c r="C72" i="5"/>
  <c r="C73" i="5"/>
  <c r="C74" i="5"/>
  <c r="C76" i="5"/>
  <c r="C77" i="5"/>
  <c r="C78" i="5"/>
  <c r="C81" i="5"/>
  <c r="C82" i="5"/>
  <c r="C84" i="5"/>
  <c r="C88" i="5"/>
  <c r="C90" i="5"/>
  <c r="C91" i="5"/>
  <c r="C92" i="5"/>
  <c r="C94" i="5"/>
  <c r="C95" i="5"/>
  <c r="C96" i="5"/>
  <c r="C98" i="5"/>
  <c r="C99" i="5"/>
  <c r="C100" i="5"/>
  <c r="C102" i="5"/>
  <c r="C103" i="5"/>
  <c r="C104" i="5"/>
  <c r="C106" i="5"/>
  <c r="C107" i="5"/>
  <c r="C108" i="5"/>
  <c r="C111" i="5"/>
  <c r="C115" i="5"/>
  <c r="C119" i="5"/>
  <c r="C122" i="5"/>
  <c r="C126" i="5"/>
  <c r="C130" i="5"/>
  <c r="C134" i="5"/>
  <c r="C138" i="5"/>
  <c r="C142" i="5"/>
  <c r="C147" i="5"/>
  <c r="C151" i="5"/>
  <c r="C155" i="5"/>
  <c r="C159" i="5"/>
  <c r="C163" i="5"/>
  <c r="C167" i="5"/>
  <c r="C171" i="5"/>
  <c r="C174" i="5"/>
  <c r="C178" i="5"/>
  <c r="C182" i="5"/>
  <c r="C187" i="5"/>
  <c r="C191" i="5"/>
  <c r="C195" i="5"/>
  <c r="C199" i="5"/>
  <c r="C203" i="5"/>
  <c r="C206" i="5"/>
  <c r="C209" i="5"/>
  <c r="C216" i="5"/>
  <c r="C217" i="5"/>
  <c r="C218" i="5"/>
  <c r="C220" i="5"/>
  <c r="C221" i="5"/>
  <c r="C222" i="5"/>
  <c r="C224" i="5"/>
  <c r="C225" i="5"/>
  <c r="C226" i="5"/>
  <c r="C228" i="5"/>
  <c r="C229" i="5"/>
  <c r="C230" i="5"/>
  <c r="C232" i="5"/>
  <c r="C233" i="5"/>
  <c r="C235" i="5"/>
  <c r="C243" i="5"/>
  <c r="C251" i="5"/>
  <c r="C259" i="5"/>
  <c r="C267" i="5"/>
  <c r="C275" i="5"/>
  <c r="C279" i="5"/>
  <c r="C281" i="5"/>
  <c r="C283" i="5"/>
  <c r="C289" i="5"/>
  <c r="C297" i="5"/>
  <c r="C304" i="5"/>
  <c r="C305" i="5"/>
  <c r="C306" i="5"/>
  <c r="C307" i="5"/>
  <c r="C308" i="5"/>
  <c r="C309" i="5"/>
  <c r="C310" i="5"/>
  <c r="C311" i="5"/>
  <c r="C313" i="5"/>
  <c r="C321" i="5"/>
  <c r="C4" i="5"/>
  <c r="D4" i="5" s="1"/>
  <c r="C79" i="5" l="1"/>
  <c r="C75" i="5"/>
  <c r="F53" i="5"/>
  <c r="F337" i="5"/>
  <c r="F333" i="5"/>
  <c r="D332" i="1"/>
  <c r="E332" i="1"/>
  <c r="D331" i="1"/>
  <c r="E331" i="1"/>
  <c r="D333" i="1"/>
  <c r="E333" i="1"/>
  <c r="D329" i="1"/>
  <c r="E329" i="1"/>
  <c r="D144" i="3"/>
  <c r="E144" i="3"/>
  <c r="C139" i="8" s="1"/>
  <c r="C227" i="5"/>
  <c r="C219" i="5"/>
  <c r="F105" i="5"/>
  <c r="F101" i="5"/>
  <c r="F97" i="5"/>
  <c r="F93" i="5"/>
  <c r="F89" i="5"/>
  <c r="F65" i="5"/>
  <c r="F47" i="5"/>
  <c r="D4" i="1"/>
  <c r="D8" i="1"/>
  <c r="D12" i="1"/>
  <c r="D16" i="1"/>
  <c r="D20" i="1"/>
  <c r="D24" i="1"/>
  <c r="D28" i="1"/>
  <c r="D32" i="1"/>
  <c r="D36" i="1"/>
  <c r="D40" i="1"/>
  <c r="D44" i="1"/>
  <c r="D48" i="1"/>
  <c r="D52" i="1"/>
  <c r="D56" i="1"/>
  <c r="D60" i="1"/>
  <c r="D64" i="1"/>
  <c r="D68" i="1"/>
  <c r="D72" i="1"/>
  <c r="D76" i="1"/>
  <c r="D80" i="1"/>
  <c r="D84" i="1"/>
  <c r="D88" i="1"/>
  <c r="D92" i="1"/>
  <c r="D96" i="1"/>
  <c r="D100" i="1"/>
  <c r="D104" i="1"/>
  <c r="D108" i="1"/>
  <c r="D112" i="1"/>
  <c r="D116" i="1"/>
  <c r="D120" i="1"/>
  <c r="D124" i="1"/>
  <c r="D128" i="1"/>
  <c r="D132" i="1"/>
  <c r="D136" i="1"/>
  <c r="D140" i="1"/>
  <c r="D144" i="1"/>
  <c r="D148" i="1"/>
  <c r="D152" i="1"/>
  <c r="D156" i="1"/>
  <c r="D160" i="1"/>
  <c r="D164" i="1"/>
  <c r="D168" i="1"/>
  <c r="D172" i="1"/>
  <c r="D176" i="1"/>
  <c r="D180" i="1"/>
  <c r="D184" i="1"/>
  <c r="D188" i="1"/>
  <c r="D192" i="1"/>
  <c r="D196" i="1"/>
  <c r="D200" i="1"/>
  <c r="D204" i="1"/>
  <c r="D208" i="1"/>
  <c r="D212" i="1"/>
  <c r="D216" i="1"/>
  <c r="D220" i="1"/>
  <c r="D224" i="1"/>
  <c r="D228" i="1"/>
  <c r="D232" i="1"/>
  <c r="D236" i="1"/>
  <c r="D240" i="1"/>
  <c r="D244" i="1"/>
  <c r="D248" i="1"/>
  <c r="D252" i="1"/>
  <c r="D256" i="1"/>
  <c r="D260" i="1"/>
  <c r="D264" i="1"/>
  <c r="D268" i="1"/>
  <c r="D272" i="1"/>
  <c r="D276" i="1"/>
  <c r="D280" i="1"/>
  <c r="D284" i="1"/>
  <c r="D288" i="1"/>
  <c r="D292" i="1"/>
  <c r="D296" i="1"/>
  <c r="D300" i="1"/>
  <c r="D304" i="1"/>
  <c r="D308" i="1"/>
  <c r="D312" i="1"/>
  <c r="D316" i="1"/>
  <c r="D320" i="1"/>
  <c r="D324" i="1"/>
  <c r="D328" i="1"/>
  <c r="D9" i="1"/>
  <c r="D5" i="1"/>
  <c r="D6" i="1"/>
  <c r="D10" i="1"/>
  <c r="D14" i="1"/>
  <c r="D18" i="1"/>
  <c r="D22" i="1"/>
  <c r="D26" i="1"/>
  <c r="D30" i="1"/>
  <c r="D34" i="1"/>
  <c r="D38" i="1"/>
  <c r="D42" i="1"/>
  <c r="D46" i="1"/>
  <c r="D50" i="1"/>
  <c r="D54" i="1"/>
  <c r="D58" i="1"/>
  <c r="D62" i="1"/>
  <c r="D66" i="1"/>
  <c r="D70" i="1"/>
  <c r="D74" i="1"/>
  <c r="D78" i="1"/>
  <c r="D82" i="1"/>
  <c r="D86" i="1"/>
  <c r="D90" i="1"/>
  <c r="D94" i="1"/>
  <c r="D98" i="1"/>
  <c r="D102" i="1"/>
  <c r="D106" i="1"/>
  <c r="D110" i="1"/>
  <c r="D114" i="1"/>
  <c r="D118" i="1"/>
  <c r="D122" i="1"/>
  <c r="D126" i="1"/>
  <c r="D130" i="1"/>
  <c r="D134" i="1"/>
  <c r="D138" i="1"/>
  <c r="D142" i="1"/>
  <c r="D146" i="1"/>
  <c r="D150" i="1"/>
  <c r="D154" i="1"/>
  <c r="D158" i="1"/>
  <c r="D162" i="1"/>
  <c r="D166" i="1"/>
  <c r="D170" i="1"/>
  <c r="D174" i="1"/>
  <c r="D178" i="1"/>
  <c r="D182" i="1"/>
  <c r="D186" i="1"/>
  <c r="D190" i="1"/>
  <c r="D194" i="1"/>
  <c r="D198" i="1"/>
  <c r="D202" i="1"/>
  <c r="D206" i="1"/>
  <c r="D210" i="1"/>
  <c r="D214" i="1"/>
  <c r="D218" i="1"/>
  <c r="D222" i="1"/>
  <c r="D226" i="1"/>
  <c r="D230" i="1"/>
  <c r="D234" i="1"/>
  <c r="D238" i="1"/>
  <c r="D242" i="1"/>
  <c r="D246" i="1"/>
  <c r="D250" i="1"/>
  <c r="D254" i="1"/>
  <c r="D258" i="1"/>
  <c r="D262" i="1"/>
  <c r="D266" i="1"/>
  <c r="D270" i="1"/>
  <c r="D274" i="1"/>
  <c r="D278" i="1"/>
  <c r="D282" i="1"/>
  <c r="D286" i="1"/>
  <c r="D290" i="1"/>
  <c r="D294" i="1"/>
  <c r="D298" i="1"/>
  <c r="D3" i="1"/>
  <c r="D7" i="1"/>
  <c r="D17" i="1"/>
  <c r="D25" i="1"/>
  <c r="D33" i="1"/>
  <c r="D41" i="1"/>
  <c r="D49" i="1"/>
  <c r="D57" i="1"/>
  <c r="D65" i="1"/>
  <c r="D73" i="1"/>
  <c r="D81" i="1"/>
  <c r="D89" i="1"/>
  <c r="D97" i="1"/>
  <c r="D105" i="1"/>
  <c r="D113" i="1"/>
  <c r="D121" i="1"/>
  <c r="D129" i="1"/>
  <c r="D137" i="1"/>
  <c r="D145" i="1"/>
  <c r="D153" i="1"/>
  <c r="D161" i="1"/>
  <c r="D169" i="1"/>
  <c r="D177" i="1"/>
  <c r="D185" i="1"/>
  <c r="D193" i="1"/>
  <c r="D201" i="1"/>
  <c r="D209" i="1"/>
  <c r="D217" i="1"/>
  <c r="D225" i="1"/>
  <c r="D233" i="1"/>
  <c r="D241" i="1"/>
  <c r="D249" i="1"/>
  <c r="D257" i="1"/>
  <c r="D265" i="1"/>
  <c r="D273" i="1"/>
  <c r="D281" i="1"/>
  <c r="D289" i="1"/>
  <c r="D297" i="1"/>
  <c r="D303" i="1"/>
  <c r="D309" i="1"/>
  <c r="D314" i="1"/>
  <c r="D319" i="1"/>
  <c r="D325" i="1"/>
  <c r="E2" i="1"/>
  <c r="D321" i="1"/>
  <c r="D13" i="1"/>
  <c r="D29" i="1"/>
  <c r="D45" i="1"/>
  <c r="D61" i="1"/>
  <c r="D77" i="1"/>
  <c r="D93" i="1"/>
  <c r="D109" i="1"/>
  <c r="D125" i="1"/>
  <c r="D141" i="1"/>
  <c r="D157" i="1"/>
  <c r="D173" i="1"/>
  <c r="D189" i="1"/>
  <c r="D205" i="1"/>
  <c r="D221" i="1"/>
  <c r="D269" i="1"/>
  <c r="D285" i="1"/>
  <c r="D301" i="1"/>
  <c r="D311" i="1"/>
  <c r="D322" i="1"/>
  <c r="D15" i="1"/>
  <c r="D31" i="1"/>
  <c r="D47" i="1"/>
  <c r="D63" i="1"/>
  <c r="D79" i="1"/>
  <c r="D95" i="1"/>
  <c r="D111" i="1"/>
  <c r="D135" i="1"/>
  <c r="D143" i="1"/>
  <c r="D167" i="1"/>
  <c r="D183" i="1"/>
  <c r="D199" i="1"/>
  <c r="D215" i="1"/>
  <c r="D231" i="1"/>
  <c r="D247" i="1"/>
  <c r="D263" i="1"/>
  <c r="D271" i="1"/>
  <c r="D287" i="1"/>
  <c r="D302" i="1"/>
  <c r="D318" i="1"/>
  <c r="D323" i="1"/>
  <c r="D11" i="1"/>
  <c r="D19" i="1"/>
  <c r="D27" i="1"/>
  <c r="D35" i="1"/>
  <c r="D43" i="1"/>
  <c r="D51" i="1"/>
  <c r="D59" i="1"/>
  <c r="D67" i="1"/>
  <c r="D75" i="1"/>
  <c r="D83" i="1"/>
  <c r="D91" i="1"/>
  <c r="D99" i="1"/>
  <c r="D107" i="1"/>
  <c r="D115" i="1"/>
  <c r="D123" i="1"/>
  <c r="D131" i="1"/>
  <c r="D139" i="1"/>
  <c r="D147" i="1"/>
  <c r="D155" i="1"/>
  <c r="D163" i="1"/>
  <c r="D171" i="1"/>
  <c r="D179" i="1"/>
  <c r="D187" i="1"/>
  <c r="D195" i="1"/>
  <c r="D203" i="1"/>
  <c r="D211" i="1"/>
  <c r="D219" i="1"/>
  <c r="D227" i="1"/>
  <c r="D235" i="1"/>
  <c r="D243" i="1"/>
  <c r="D251" i="1"/>
  <c r="D259" i="1"/>
  <c r="D267" i="1"/>
  <c r="D275" i="1"/>
  <c r="D283" i="1"/>
  <c r="D291" i="1"/>
  <c r="D299" i="1"/>
  <c r="D305" i="1"/>
  <c r="D310" i="1"/>
  <c r="D315" i="1"/>
  <c r="D326" i="1"/>
  <c r="D21" i="1"/>
  <c r="D37" i="1"/>
  <c r="D53" i="1"/>
  <c r="D69" i="1"/>
  <c r="D85" i="1"/>
  <c r="D101" i="1"/>
  <c r="D117" i="1"/>
  <c r="D133" i="1"/>
  <c r="D149" i="1"/>
  <c r="D165" i="1"/>
  <c r="D181" i="1"/>
  <c r="D197" i="1"/>
  <c r="D213" i="1"/>
  <c r="D229" i="1"/>
  <c r="D237" i="1"/>
  <c r="D245" i="1"/>
  <c r="D253" i="1"/>
  <c r="D261" i="1"/>
  <c r="D277" i="1"/>
  <c r="D293" i="1"/>
  <c r="D306" i="1"/>
  <c r="D317" i="1"/>
  <c r="D327" i="1"/>
  <c r="D23" i="1"/>
  <c r="D39" i="1"/>
  <c r="D55" i="1"/>
  <c r="D71" i="1"/>
  <c r="D87" i="1"/>
  <c r="D103" i="1"/>
  <c r="D119" i="1"/>
  <c r="D127" i="1"/>
  <c r="D151" i="1"/>
  <c r="D159" i="1"/>
  <c r="D175" i="1"/>
  <c r="D191" i="1"/>
  <c r="D207" i="1"/>
  <c r="D223" i="1"/>
  <c r="D239" i="1"/>
  <c r="D255" i="1"/>
  <c r="D279" i="1"/>
  <c r="D295" i="1"/>
  <c r="D307" i="1"/>
  <c r="D313" i="1"/>
  <c r="D2" i="1"/>
  <c r="E4" i="1"/>
  <c r="E8" i="1"/>
  <c r="E12" i="1"/>
  <c r="E16" i="1"/>
  <c r="E20" i="1"/>
  <c r="E24" i="1"/>
  <c r="E28" i="1"/>
  <c r="E32" i="1"/>
  <c r="E36" i="1"/>
  <c r="E40" i="1"/>
  <c r="E44" i="1"/>
  <c r="E48" i="1"/>
  <c r="E52" i="1"/>
  <c r="E56" i="1"/>
  <c r="E60" i="1"/>
  <c r="E64" i="1"/>
  <c r="E68" i="1"/>
  <c r="E72" i="1"/>
  <c r="E76" i="1"/>
  <c r="E80" i="1"/>
  <c r="E84" i="1"/>
  <c r="E88" i="1"/>
  <c r="E92" i="1"/>
  <c r="E96" i="1"/>
  <c r="E100" i="1"/>
  <c r="E104" i="1"/>
  <c r="E108" i="1"/>
  <c r="E112" i="1"/>
  <c r="E116" i="1"/>
  <c r="E120" i="1"/>
  <c r="E124" i="1"/>
  <c r="E128" i="1"/>
  <c r="E132" i="1"/>
  <c r="E136" i="1"/>
  <c r="E140" i="1"/>
  <c r="E144" i="1"/>
  <c r="E148" i="1"/>
  <c r="E152" i="1"/>
  <c r="E156" i="1"/>
  <c r="E160" i="1"/>
  <c r="E164" i="1"/>
  <c r="E168" i="1"/>
  <c r="E172" i="1"/>
  <c r="E176" i="1"/>
  <c r="E180" i="1"/>
  <c r="E184" i="1"/>
  <c r="E188" i="1"/>
  <c r="E192" i="1"/>
  <c r="E196" i="1"/>
  <c r="E200" i="1"/>
  <c r="E204" i="1"/>
  <c r="E208" i="1"/>
  <c r="E212" i="1"/>
  <c r="E216" i="1"/>
  <c r="E220" i="1"/>
  <c r="E224" i="1"/>
  <c r="E228" i="1"/>
  <c r="E232" i="1"/>
  <c r="E236" i="1"/>
  <c r="E240" i="1"/>
  <c r="E244" i="1"/>
  <c r="E248" i="1"/>
  <c r="E252" i="1"/>
  <c r="E256" i="1"/>
  <c r="E260" i="1"/>
  <c r="E264" i="1"/>
  <c r="E268" i="1"/>
  <c r="E272" i="1"/>
  <c r="E276" i="1"/>
  <c r="E280" i="1"/>
  <c r="E284" i="1"/>
  <c r="E288" i="1"/>
  <c r="E292" i="1"/>
  <c r="E296" i="1"/>
  <c r="E300" i="1"/>
  <c r="E304" i="1"/>
  <c r="E308" i="1"/>
  <c r="E312" i="1"/>
  <c r="E316" i="1"/>
  <c r="E320" i="1"/>
  <c r="E324" i="1"/>
  <c r="E328" i="1"/>
  <c r="E5" i="1"/>
  <c r="E9" i="1"/>
  <c r="E13" i="1"/>
  <c r="E17" i="1"/>
  <c r="E21" i="1"/>
  <c r="E25" i="1"/>
  <c r="E29" i="1"/>
  <c r="E33" i="1"/>
  <c r="E37" i="1"/>
  <c r="E41" i="1"/>
  <c r="E45" i="1"/>
  <c r="E49" i="1"/>
  <c r="E53" i="1"/>
  <c r="E57" i="1"/>
  <c r="E61" i="1"/>
  <c r="E65" i="1"/>
  <c r="E69" i="1"/>
  <c r="E73" i="1"/>
  <c r="E77" i="1"/>
  <c r="E81" i="1"/>
  <c r="E85" i="1"/>
  <c r="E89" i="1"/>
  <c r="E93" i="1"/>
  <c r="E97" i="1"/>
  <c r="E101" i="1"/>
  <c r="E105" i="1"/>
  <c r="E109" i="1"/>
  <c r="E113" i="1"/>
  <c r="E117" i="1"/>
  <c r="E121" i="1"/>
  <c r="E125" i="1"/>
  <c r="E129" i="1"/>
  <c r="E133" i="1"/>
  <c r="E137" i="1"/>
  <c r="E141" i="1"/>
  <c r="E145" i="1"/>
  <c r="E149" i="1"/>
  <c r="E153" i="1"/>
  <c r="E157" i="1"/>
  <c r="E161" i="1"/>
  <c r="E165" i="1"/>
  <c r="E169" i="1"/>
  <c r="E173" i="1"/>
  <c r="E177" i="1"/>
  <c r="E181" i="1"/>
  <c r="E185" i="1"/>
  <c r="E189" i="1"/>
  <c r="E193" i="1"/>
  <c r="E197" i="1"/>
  <c r="E201" i="1"/>
  <c r="E205" i="1"/>
  <c r="E209" i="1"/>
  <c r="E213" i="1"/>
  <c r="E217" i="1"/>
  <c r="E221" i="1"/>
  <c r="E225" i="1"/>
  <c r="E229" i="1"/>
  <c r="E233" i="1"/>
  <c r="E237" i="1"/>
  <c r="E241" i="1"/>
  <c r="E245" i="1"/>
  <c r="E249" i="1"/>
  <c r="E253" i="1"/>
  <c r="E257" i="1"/>
  <c r="E261" i="1"/>
  <c r="E265" i="1"/>
  <c r="E269" i="1"/>
  <c r="E273" i="1"/>
  <c r="E277" i="1"/>
  <c r="E281" i="1"/>
  <c r="E285" i="1"/>
  <c r="E289" i="1"/>
  <c r="E293" i="1"/>
  <c r="E297" i="1"/>
  <c r="E301" i="1"/>
  <c r="E305" i="1"/>
  <c r="E309" i="1"/>
  <c r="E313" i="1"/>
  <c r="E317" i="1"/>
  <c r="E321" i="1"/>
  <c r="E325" i="1"/>
  <c r="E6" i="1"/>
  <c r="E10" i="1"/>
  <c r="E14" i="1"/>
  <c r="E18" i="1"/>
  <c r="E22" i="1"/>
  <c r="E26" i="1"/>
  <c r="E30" i="1"/>
  <c r="E34" i="1"/>
  <c r="E38" i="1"/>
  <c r="E42" i="1"/>
  <c r="E46" i="1"/>
  <c r="E50" i="1"/>
  <c r="E54" i="1"/>
  <c r="E58" i="1"/>
  <c r="E62" i="1"/>
  <c r="E66" i="1"/>
  <c r="E70" i="1"/>
  <c r="E74" i="1"/>
  <c r="E78" i="1"/>
  <c r="E82" i="1"/>
  <c r="E86" i="1"/>
  <c r="E90" i="1"/>
  <c r="E94" i="1"/>
  <c r="E98" i="1"/>
  <c r="E102" i="1"/>
  <c r="E106" i="1"/>
  <c r="E110" i="1"/>
  <c r="E114" i="1"/>
  <c r="E118" i="1"/>
  <c r="E122" i="1"/>
  <c r="E126" i="1"/>
  <c r="E130" i="1"/>
  <c r="E134" i="1"/>
  <c r="E138" i="1"/>
  <c r="E142" i="1"/>
  <c r="E146" i="1"/>
  <c r="E150" i="1"/>
  <c r="E154" i="1"/>
  <c r="E158" i="1"/>
  <c r="E162" i="1"/>
  <c r="E166" i="1"/>
  <c r="E170" i="1"/>
  <c r="E174" i="1"/>
  <c r="E178" i="1"/>
  <c r="E182" i="1"/>
  <c r="E186" i="1"/>
  <c r="E190" i="1"/>
  <c r="E194" i="1"/>
  <c r="E198" i="1"/>
  <c r="E202" i="1"/>
  <c r="E206" i="1"/>
  <c r="E210" i="1"/>
  <c r="E214" i="1"/>
  <c r="E218" i="1"/>
  <c r="E222" i="1"/>
  <c r="E226" i="1"/>
  <c r="E230" i="1"/>
  <c r="E234" i="1"/>
  <c r="E238" i="1"/>
  <c r="E242" i="1"/>
  <c r="E246" i="1"/>
  <c r="E250" i="1"/>
  <c r="E254" i="1"/>
  <c r="E258" i="1"/>
  <c r="E262" i="1"/>
  <c r="E266" i="1"/>
  <c r="E270" i="1"/>
  <c r="E274" i="1"/>
  <c r="E278" i="1"/>
  <c r="E282" i="1"/>
  <c r="E286" i="1"/>
  <c r="E290" i="1"/>
  <c r="E294" i="1"/>
  <c r="E298" i="1"/>
  <c r="E302" i="1"/>
  <c r="E306" i="1"/>
  <c r="E310" i="1"/>
  <c r="E314" i="1"/>
  <c r="E318" i="1"/>
  <c r="E322" i="1"/>
  <c r="E326" i="1"/>
  <c r="E3" i="1"/>
  <c r="E7" i="1"/>
  <c r="E11" i="1"/>
  <c r="E15" i="1"/>
  <c r="E19" i="1"/>
  <c r="E23" i="1"/>
  <c r="E27" i="1"/>
  <c r="E31" i="1"/>
  <c r="E35" i="1"/>
  <c r="E39" i="1"/>
  <c r="E43" i="1"/>
  <c r="E47" i="1"/>
  <c r="E51" i="1"/>
  <c r="E55" i="1"/>
  <c r="E59" i="1"/>
  <c r="E63" i="1"/>
  <c r="E67" i="1"/>
  <c r="E71" i="1"/>
  <c r="E75" i="1"/>
  <c r="E79" i="1"/>
  <c r="E83" i="1"/>
  <c r="E87" i="1"/>
  <c r="E91" i="1"/>
  <c r="E95" i="1"/>
  <c r="E99" i="1"/>
  <c r="E103" i="1"/>
  <c r="E107" i="1"/>
  <c r="E111" i="1"/>
  <c r="E115" i="1"/>
  <c r="E119" i="1"/>
  <c r="E123" i="1"/>
  <c r="E127" i="1"/>
  <c r="E131" i="1"/>
  <c r="E135" i="1"/>
  <c r="E139" i="1"/>
  <c r="E143" i="1"/>
  <c r="E147" i="1"/>
  <c r="E151" i="1"/>
  <c r="E155" i="1"/>
  <c r="E159" i="1"/>
  <c r="E163" i="1"/>
  <c r="E167" i="1"/>
  <c r="E171" i="1"/>
  <c r="E175" i="1"/>
  <c r="E179" i="1"/>
  <c r="E183" i="1"/>
  <c r="E187" i="1"/>
  <c r="E191" i="1"/>
  <c r="E195" i="1"/>
  <c r="E199" i="1"/>
  <c r="E203" i="1"/>
  <c r="E207" i="1"/>
  <c r="E211" i="1"/>
  <c r="E215" i="1"/>
  <c r="E219" i="1"/>
  <c r="E223" i="1"/>
  <c r="E227" i="1"/>
  <c r="E231" i="1"/>
  <c r="E235" i="1"/>
  <c r="E239" i="1"/>
  <c r="E243" i="1"/>
  <c r="E247" i="1"/>
  <c r="E251" i="1"/>
  <c r="E255" i="1"/>
  <c r="E259" i="1"/>
  <c r="E263" i="1"/>
  <c r="E267" i="1"/>
  <c r="E271" i="1"/>
  <c r="E275" i="1"/>
  <c r="E279" i="1"/>
  <c r="E283" i="1"/>
  <c r="E287" i="1"/>
  <c r="E291" i="1"/>
  <c r="E295" i="1"/>
  <c r="E299" i="1"/>
  <c r="E303" i="1"/>
  <c r="E307" i="1"/>
  <c r="E311" i="1"/>
  <c r="E315" i="1"/>
  <c r="E319" i="1"/>
  <c r="E323" i="1"/>
  <c r="E327" i="1"/>
  <c r="D330" i="1"/>
  <c r="E330" i="1"/>
  <c r="F319" i="5"/>
  <c r="C329" i="5"/>
  <c r="F327" i="5"/>
  <c r="C334" i="5"/>
  <c r="C325" i="5"/>
  <c r="C317" i="5"/>
  <c r="C301" i="5"/>
  <c r="C292" i="5"/>
  <c r="C285" i="5"/>
  <c r="C282" i="5"/>
  <c r="C280" i="5"/>
  <c r="F336" i="5"/>
  <c r="F331" i="5"/>
  <c r="F323" i="5"/>
  <c r="F315" i="5"/>
  <c r="C303" i="5"/>
  <c r="C299" i="5"/>
  <c r="C295" i="5"/>
  <c r="C290" i="5"/>
  <c r="C287" i="5"/>
  <c r="C277" i="5"/>
  <c r="C273" i="5"/>
  <c r="C269" i="5"/>
  <c r="C265" i="5"/>
  <c r="C261" i="5"/>
  <c r="C257" i="5"/>
  <c r="C253" i="5"/>
  <c r="C249" i="5"/>
  <c r="C245" i="5"/>
  <c r="C241" i="5"/>
  <c r="C237" i="5"/>
  <c r="C215" i="5"/>
  <c r="C211" i="5"/>
  <c r="C208" i="5"/>
  <c r="C204" i="5"/>
  <c r="C201" i="5"/>
  <c r="C197" i="5"/>
  <c r="C193" i="5"/>
  <c r="C189" i="5"/>
  <c r="C185" i="5"/>
  <c r="C180" i="5"/>
  <c r="C176" i="5"/>
  <c r="C172" i="5"/>
  <c r="C169" i="5"/>
  <c r="C165" i="5"/>
  <c r="C161" i="5"/>
  <c r="C157" i="5"/>
  <c r="C153" i="5"/>
  <c r="C149" i="5"/>
  <c r="C145" i="5"/>
  <c r="C140" i="5"/>
  <c r="C136" i="5"/>
  <c r="C132" i="5"/>
  <c r="C128" i="5"/>
  <c r="C124" i="5"/>
  <c r="C120" i="5"/>
  <c r="C117" i="5"/>
  <c r="C113" i="5"/>
  <c r="C109" i="5"/>
  <c r="C87" i="5"/>
  <c r="C71" i="5"/>
  <c r="C57" i="5"/>
  <c r="C51" i="5"/>
  <c r="C45" i="5"/>
  <c r="C41" i="5"/>
  <c r="C37" i="5"/>
  <c r="C25" i="5"/>
  <c r="C21" i="5"/>
  <c r="C17" i="5"/>
  <c r="C13" i="5"/>
  <c r="C9" i="5"/>
  <c r="D9" i="5" s="1"/>
  <c r="C5" i="5"/>
  <c r="D5" i="5" s="1"/>
  <c r="B329" i="4"/>
  <c r="C329" i="4" s="1"/>
  <c r="B339" i="7"/>
  <c r="E339" i="7" s="1"/>
  <c r="C293" i="5"/>
  <c r="C291" i="5"/>
  <c r="C207" i="5"/>
  <c r="C205" i="5"/>
  <c r="C183" i="5"/>
  <c r="C181" i="5"/>
  <c r="C179" i="5"/>
  <c r="C177" i="5"/>
  <c r="C175" i="5"/>
  <c r="C173" i="5"/>
  <c r="C143" i="5"/>
  <c r="C141" i="5"/>
  <c r="C139" i="5"/>
  <c r="C137" i="5"/>
  <c r="C135" i="5"/>
  <c r="C133" i="5"/>
  <c r="C131" i="5"/>
  <c r="C129" i="5"/>
  <c r="C127" i="5"/>
  <c r="C125" i="5"/>
  <c r="C123" i="5"/>
  <c r="C121" i="5"/>
  <c r="C85" i="5"/>
  <c r="C83" i="5"/>
  <c r="C332" i="5"/>
  <c r="C330" i="5"/>
  <c r="C328" i="5"/>
  <c r="C326" i="5"/>
  <c r="C324" i="5"/>
  <c r="C322" i="5"/>
  <c r="C320" i="5"/>
  <c r="C318" i="5"/>
  <c r="C316" i="5"/>
  <c r="C314" i="5"/>
  <c r="C312" i="5"/>
  <c r="C302" i="5"/>
  <c r="C300" i="5"/>
  <c r="C298" i="5"/>
  <c r="C296" i="5"/>
  <c r="C294" i="5"/>
  <c r="C288" i="5"/>
  <c r="C286" i="5"/>
  <c r="C284" i="5"/>
  <c r="C276" i="5"/>
  <c r="C274" i="5"/>
  <c r="C272" i="5"/>
  <c r="C270" i="5"/>
  <c r="C268" i="5"/>
  <c r="C266" i="5"/>
  <c r="C264" i="5"/>
  <c r="C262" i="5"/>
  <c r="C260" i="5"/>
  <c r="C258" i="5"/>
  <c r="C256" i="5"/>
  <c r="C254" i="5"/>
  <c r="C252" i="5"/>
  <c r="C250" i="5"/>
  <c r="C248" i="5"/>
  <c r="C246" i="5"/>
  <c r="C244" i="5"/>
  <c r="C242" i="5"/>
  <c r="C240" i="5"/>
  <c r="C238" i="5"/>
  <c r="C236" i="5"/>
  <c r="C234" i="5"/>
  <c r="C214" i="5"/>
  <c r="C212" i="5"/>
  <c r="C210" i="5"/>
  <c r="C202" i="5"/>
  <c r="C200" i="5"/>
  <c r="C198" i="5"/>
  <c r="C196" i="5"/>
  <c r="C194" i="5"/>
  <c r="C192" i="5"/>
  <c r="C190" i="5"/>
  <c r="C188" i="5"/>
  <c r="C186" i="5"/>
  <c r="C184" i="5"/>
  <c r="C170" i="5"/>
  <c r="C168" i="5"/>
  <c r="C166" i="5"/>
  <c r="C164" i="5"/>
  <c r="C162" i="5"/>
  <c r="C160" i="5"/>
  <c r="C158" i="5"/>
  <c r="C156" i="5"/>
  <c r="C154" i="5"/>
  <c r="C152" i="5"/>
  <c r="C150" i="5"/>
  <c r="C148" i="5"/>
  <c r="C146" i="5"/>
  <c r="C144" i="5"/>
  <c r="C118" i="5"/>
  <c r="C116" i="5"/>
  <c r="C114" i="5"/>
  <c r="C112" i="5"/>
  <c r="C110" i="5"/>
  <c r="C86" i="5"/>
  <c r="C80" i="5"/>
  <c r="C70" i="5"/>
  <c r="C68" i="5"/>
  <c r="C60" i="5"/>
  <c r="C58" i="5"/>
  <c r="C56" i="5"/>
  <c r="C54" i="5"/>
  <c r="C44" i="5"/>
  <c r="C42" i="5"/>
  <c r="C40" i="5"/>
  <c r="C38" i="5"/>
  <c r="C24" i="5"/>
  <c r="C22" i="5"/>
  <c r="C20" i="5"/>
  <c r="C18" i="5"/>
  <c r="C16" i="5"/>
  <c r="C14" i="5"/>
  <c r="C12" i="5"/>
  <c r="C10" i="5"/>
  <c r="D10" i="5" s="1"/>
  <c r="C8" i="5"/>
  <c r="D8" i="5" s="1"/>
  <c r="C6" i="5"/>
  <c r="D6" i="5" s="1"/>
  <c r="B333" i="8"/>
  <c r="B331" i="8"/>
  <c r="B329" i="8"/>
  <c r="B332" i="8"/>
  <c r="B330" i="8"/>
  <c r="B328" i="8"/>
  <c r="G330" i="2"/>
  <c r="H330" i="2" s="1"/>
  <c r="B329" i="3"/>
  <c r="C329" i="3" s="1"/>
  <c r="J331" i="5"/>
  <c r="O331" i="5" s="1"/>
  <c r="B342" i="7"/>
  <c r="E342" i="7" s="1"/>
  <c r="B340" i="7"/>
  <c r="E340" i="7" s="1"/>
  <c r="B338" i="7"/>
  <c r="E338" i="7" s="1"/>
  <c r="B337" i="7"/>
  <c r="E337" i="7" s="1"/>
  <c r="B341" i="7"/>
  <c r="E341" i="7" s="1"/>
  <c r="G333" i="2"/>
  <c r="H333" i="2" s="1"/>
  <c r="G331" i="2"/>
  <c r="H331" i="2" s="1"/>
  <c r="G329" i="2"/>
  <c r="H329" i="2" s="1"/>
  <c r="B328" i="3"/>
  <c r="C328" i="3" s="1"/>
  <c r="B332" i="3"/>
  <c r="C332" i="3" s="1"/>
  <c r="B330" i="3"/>
  <c r="C330" i="3" s="1"/>
  <c r="B328" i="4"/>
  <c r="C328" i="4" s="1"/>
  <c r="B332" i="4"/>
  <c r="C332" i="4" s="1"/>
  <c r="B330" i="4"/>
  <c r="C330" i="4" s="1"/>
  <c r="G328" i="2"/>
  <c r="H328" i="2" s="1"/>
  <c r="G332" i="2"/>
  <c r="H332" i="2" s="1"/>
  <c r="B333" i="3"/>
  <c r="C333" i="3" s="1"/>
  <c r="B331" i="3"/>
  <c r="C331" i="3" s="1"/>
  <c r="B333" i="4"/>
  <c r="C333" i="4" s="1"/>
  <c r="B331" i="4"/>
  <c r="C331" i="4" s="1"/>
  <c r="J330" i="5"/>
  <c r="J334" i="5"/>
  <c r="J332" i="5"/>
  <c r="J335" i="5"/>
  <c r="J333" i="5"/>
  <c r="D8" i="6" l="1"/>
  <c r="C8" i="6"/>
  <c r="H33" i="7"/>
  <c r="E24" i="8" s="1"/>
  <c r="G69" i="7"/>
  <c r="G112" i="7"/>
  <c r="G150" i="7"/>
  <c r="G220" i="7"/>
  <c r="G291" i="7"/>
  <c r="G33" i="7"/>
  <c r="G169" i="7"/>
  <c r="G228" i="7"/>
  <c r="H169" i="7"/>
  <c r="E160" i="8" s="1"/>
  <c r="H228" i="7"/>
  <c r="E219" i="8" s="1"/>
  <c r="H69" i="7"/>
  <c r="E60" i="8" s="1"/>
  <c r="H112" i="7"/>
  <c r="E103" i="8" s="1"/>
  <c r="H150" i="7"/>
  <c r="E141" i="8" s="1"/>
  <c r="H220" i="7"/>
  <c r="E212" i="8" s="1"/>
  <c r="H291" i="7"/>
  <c r="E282" i="8" s="1"/>
  <c r="D331" i="3"/>
  <c r="D331" i="4"/>
  <c r="E336" i="1"/>
  <c r="E335" i="1"/>
  <c r="E334" i="1"/>
  <c r="D9" i="6"/>
  <c r="C9" i="6"/>
  <c r="D330" i="4"/>
  <c r="D332" i="3"/>
  <c r="G340" i="7"/>
  <c r="G339" i="7"/>
  <c r="D4" i="4"/>
  <c r="D6" i="4"/>
  <c r="D8" i="4"/>
  <c r="D10" i="4"/>
  <c r="D12" i="4"/>
  <c r="D14" i="4"/>
  <c r="D16" i="4"/>
  <c r="D18" i="4"/>
  <c r="D20" i="4"/>
  <c r="D22" i="4"/>
  <c r="D24" i="4"/>
  <c r="D26" i="4"/>
  <c r="D28" i="4"/>
  <c r="D30" i="4"/>
  <c r="D32" i="4"/>
  <c r="D34" i="4"/>
  <c r="D36" i="4"/>
  <c r="D38" i="4"/>
  <c r="D40" i="4"/>
  <c r="D42" i="4"/>
  <c r="D44" i="4"/>
  <c r="D46" i="4"/>
  <c r="D48" i="4"/>
  <c r="D50" i="4"/>
  <c r="D52" i="4"/>
  <c r="D54" i="4"/>
  <c r="D56" i="4"/>
  <c r="D58" i="4"/>
  <c r="D60" i="4"/>
  <c r="D62" i="4"/>
  <c r="D64" i="4"/>
  <c r="D66" i="4"/>
  <c r="D68" i="4"/>
  <c r="D70" i="4"/>
  <c r="D72" i="4"/>
  <c r="D74" i="4"/>
  <c r="D76" i="4"/>
  <c r="D78" i="4"/>
  <c r="D80" i="4"/>
  <c r="D82" i="4"/>
  <c r="D84" i="4"/>
  <c r="D86" i="4"/>
  <c r="D88" i="4"/>
  <c r="D90" i="4"/>
  <c r="D92" i="4"/>
  <c r="D94" i="4"/>
  <c r="D96" i="4"/>
  <c r="D98" i="4"/>
  <c r="D100" i="4"/>
  <c r="D102" i="4"/>
  <c r="D104" i="4"/>
  <c r="D106" i="4"/>
  <c r="D108" i="4"/>
  <c r="D110" i="4"/>
  <c r="D112" i="4"/>
  <c r="D114" i="4"/>
  <c r="D116" i="4"/>
  <c r="D118" i="4"/>
  <c r="D120" i="4"/>
  <c r="D122" i="4"/>
  <c r="D124" i="4"/>
  <c r="D126" i="4"/>
  <c r="D128" i="4"/>
  <c r="D130" i="4"/>
  <c r="D132" i="4"/>
  <c r="D134" i="4"/>
  <c r="D136" i="4"/>
  <c r="D138" i="4"/>
  <c r="D140" i="4"/>
  <c r="D142" i="4"/>
  <c r="D144" i="4"/>
  <c r="D146" i="4"/>
  <c r="D148" i="4"/>
  <c r="D150" i="4"/>
  <c r="D152" i="4"/>
  <c r="D154" i="4"/>
  <c r="D156" i="4"/>
  <c r="D158" i="4"/>
  <c r="D160" i="4"/>
  <c r="D162" i="4"/>
  <c r="D164" i="4"/>
  <c r="D166" i="4"/>
  <c r="D168" i="4"/>
  <c r="D3" i="4"/>
  <c r="D5" i="4"/>
  <c r="D7" i="4"/>
  <c r="D9" i="4"/>
  <c r="D11" i="4"/>
  <c r="D13" i="4"/>
  <c r="D15" i="4"/>
  <c r="D17" i="4"/>
  <c r="D19" i="4"/>
  <c r="D21" i="4"/>
  <c r="D23" i="4"/>
  <c r="D25" i="4"/>
  <c r="D27" i="4"/>
  <c r="D29" i="4"/>
  <c r="D31" i="4"/>
  <c r="D33" i="4"/>
  <c r="D35" i="4"/>
  <c r="D37" i="4"/>
  <c r="D39" i="4"/>
  <c r="D41" i="4"/>
  <c r="D43" i="4"/>
  <c r="D45" i="4"/>
  <c r="D47" i="4"/>
  <c r="D49" i="4"/>
  <c r="D51" i="4"/>
  <c r="D53" i="4"/>
  <c r="D55" i="4"/>
  <c r="D57" i="4"/>
  <c r="D59" i="4"/>
  <c r="D61" i="4"/>
  <c r="D63" i="4"/>
  <c r="D65" i="4"/>
  <c r="D67" i="4"/>
  <c r="D69" i="4"/>
  <c r="D71" i="4"/>
  <c r="D73" i="4"/>
  <c r="D75" i="4"/>
  <c r="D77" i="4"/>
  <c r="D79" i="4"/>
  <c r="D81" i="4"/>
  <c r="D83" i="4"/>
  <c r="D85" i="4"/>
  <c r="D87" i="4"/>
  <c r="D89" i="4"/>
  <c r="D91" i="4"/>
  <c r="D93" i="4"/>
  <c r="D95" i="4"/>
  <c r="D97" i="4"/>
  <c r="D99" i="4"/>
  <c r="D101" i="4"/>
  <c r="D103" i="4"/>
  <c r="D105" i="4"/>
  <c r="D107" i="4"/>
  <c r="D109" i="4"/>
  <c r="D111" i="4"/>
  <c r="D113" i="4"/>
  <c r="D115" i="4"/>
  <c r="D117" i="4"/>
  <c r="D119" i="4"/>
  <c r="D121" i="4"/>
  <c r="D123" i="4"/>
  <c r="D125" i="4"/>
  <c r="D127" i="4"/>
  <c r="D129" i="4"/>
  <c r="D131" i="4"/>
  <c r="D133" i="4"/>
  <c r="D135" i="4"/>
  <c r="D137" i="4"/>
  <c r="D139" i="4"/>
  <c r="D141" i="4"/>
  <c r="D143" i="4"/>
  <c r="D145" i="4"/>
  <c r="D147" i="4"/>
  <c r="D151" i="4"/>
  <c r="D155" i="4"/>
  <c r="D159" i="4"/>
  <c r="D163" i="4"/>
  <c r="D167" i="4"/>
  <c r="D170" i="4"/>
  <c r="D172" i="4"/>
  <c r="D174" i="4"/>
  <c r="D176" i="4"/>
  <c r="D178" i="4"/>
  <c r="D180" i="4"/>
  <c r="D182" i="4"/>
  <c r="D184" i="4"/>
  <c r="D186" i="4"/>
  <c r="D188" i="4"/>
  <c r="D190" i="4"/>
  <c r="D192" i="4"/>
  <c r="D194" i="4"/>
  <c r="D196" i="4"/>
  <c r="D198" i="4"/>
  <c r="D200" i="4"/>
  <c r="D202" i="4"/>
  <c r="D204" i="4"/>
  <c r="D206" i="4"/>
  <c r="D208" i="4"/>
  <c r="D210" i="4"/>
  <c r="D212" i="4"/>
  <c r="D214" i="4"/>
  <c r="D216" i="4"/>
  <c r="D218" i="4"/>
  <c r="D220" i="4"/>
  <c r="D222" i="4"/>
  <c r="D224" i="4"/>
  <c r="D226" i="4"/>
  <c r="D228" i="4"/>
  <c r="D230" i="4"/>
  <c r="D232" i="4"/>
  <c r="D234" i="4"/>
  <c r="D236" i="4"/>
  <c r="D238" i="4"/>
  <c r="D240" i="4"/>
  <c r="D242" i="4"/>
  <c r="D244" i="4"/>
  <c r="D246" i="4"/>
  <c r="D248" i="4"/>
  <c r="D250" i="4"/>
  <c r="D252" i="4"/>
  <c r="D254" i="4"/>
  <c r="D256" i="4"/>
  <c r="D258" i="4"/>
  <c r="D260" i="4"/>
  <c r="D262" i="4"/>
  <c r="D264" i="4"/>
  <c r="D266" i="4"/>
  <c r="D268" i="4"/>
  <c r="D270" i="4"/>
  <c r="D272" i="4"/>
  <c r="D274" i="4"/>
  <c r="D276" i="4"/>
  <c r="D278" i="4"/>
  <c r="D280" i="4"/>
  <c r="D282" i="4"/>
  <c r="D284" i="4"/>
  <c r="D286" i="4"/>
  <c r="D288" i="4"/>
  <c r="D290" i="4"/>
  <c r="D292" i="4"/>
  <c r="D294" i="4"/>
  <c r="D296" i="4"/>
  <c r="D298" i="4"/>
  <c r="D300" i="4"/>
  <c r="D302" i="4"/>
  <c r="D304" i="4"/>
  <c r="D306" i="4"/>
  <c r="D308" i="4"/>
  <c r="D310" i="4"/>
  <c r="D312" i="4"/>
  <c r="D314" i="4"/>
  <c r="D316" i="4"/>
  <c r="D318" i="4"/>
  <c r="D320" i="4"/>
  <c r="D322" i="4"/>
  <c r="D324" i="4"/>
  <c r="D326" i="4"/>
  <c r="D328" i="4"/>
  <c r="D2" i="4"/>
  <c r="D149" i="4"/>
  <c r="D153" i="4"/>
  <c r="D157" i="4"/>
  <c r="D161" i="4"/>
  <c r="D165" i="4"/>
  <c r="D169" i="4"/>
  <c r="D171" i="4"/>
  <c r="D173" i="4"/>
  <c r="D175" i="4"/>
  <c r="D177" i="4"/>
  <c r="D179" i="4"/>
  <c r="D181" i="4"/>
  <c r="D183" i="4"/>
  <c r="D185" i="4"/>
  <c r="D187" i="4"/>
  <c r="D189" i="4"/>
  <c r="D191" i="4"/>
  <c r="D193" i="4"/>
  <c r="D195" i="4"/>
  <c r="D197" i="4"/>
  <c r="D199" i="4"/>
  <c r="D201" i="4"/>
  <c r="D203" i="4"/>
  <c r="D205" i="4"/>
  <c r="D207" i="4"/>
  <c r="D209" i="4"/>
  <c r="D211" i="4"/>
  <c r="D213" i="4"/>
  <c r="D215" i="4"/>
  <c r="D217" i="4"/>
  <c r="D219" i="4"/>
  <c r="D221" i="4"/>
  <c r="D223" i="4"/>
  <c r="D225" i="4"/>
  <c r="D227" i="4"/>
  <c r="D229" i="4"/>
  <c r="D231" i="4"/>
  <c r="D233" i="4"/>
  <c r="D235" i="4"/>
  <c r="D237" i="4"/>
  <c r="D239" i="4"/>
  <c r="D241" i="4"/>
  <c r="D243" i="4"/>
  <c r="D245" i="4"/>
  <c r="D247" i="4"/>
  <c r="D249" i="4"/>
  <c r="D251" i="4"/>
  <c r="D253" i="4"/>
  <c r="D255" i="4"/>
  <c r="D257" i="4"/>
  <c r="D259" i="4"/>
  <c r="D261" i="4"/>
  <c r="D263" i="4"/>
  <c r="D265" i="4"/>
  <c r="D267" i="4"/>
  <c r="D269" i="4"/>
  <c r="D271" i="4"/>
  <c r="D273" i="4"/>
  <c r="D275" i="4"/>
  <c r="D277" i="4"/>
  <c r="D279" i="4"/>
  <c r="D281" i="4"/>
  <c r="D283" i="4"/>
  <c r="D285" i="4"/>
  <c r="D287" i="4"/>
  <c r="D289" i="4"/>
  <c r="D291" i="4"/>
  <c r="D293" i="4"/>
  <c r="D295" i="4"/>
  <c r="D297" i="4"/>
  <c r="D299" i="4"/>
  <c r="D301" i="4"/>
  <c r="D303" i="4"/>
  <c r="D305" i="4"/>
  <c r="D307" i="4"/>
  <c r="D309" i="4"/>
  <c r="D311" i="4"/>
  <c r="D313" i="4"/>
  <c r="D315" i="4"/>
  <c r="D317" i="4"/>
  <c r="D319" i="4"/>
  <c r="D321" i="4"/>
  <c r="D323" i="4"/>
  <c r="D325" i="4"/>
  <c r="D327" i="4"/>
  <c r="E2" i="4"/>
  <c r="D2" i="8" s="1"/>
  <c r="G12" i="7"/>
  <c r="G14" i="7"/>
  <c r="G16" i="7"/>
  <c r="G18" i="7"/>
  <c r="G20" i="7"/>
  <c r="G22" i="7"/>
  <c r="G24" i="7"/>
  <c r="G26" i="7"/>
  <c r="G28" i="7"/>
  <c r="G30" i="7"/>
  <c r="G32" i="7"/>
  <c r="G34" i="7"/>
  <c r="G36" i="7"/>
  <c r="G38" i="7"/>
  <c r="G40" i="7"/>
  <c r="G42" i="7"/>
  <c r="G44" i="7"/>
  <c r="G46" i="7"/>
  <c r="G48" i="7"/>
  <c r="G50" i="7"/>
  <c r="G52" i="7"/>
  <c r="G54" i="7"/>
  <c r="G56" i="7"/>
  <c r="G58" i="7"/>
  <c r="G60" i="7"/>
  <c r="G62" i="7"/>
  <c r="G64" i="7"/>
  <c r="G66" i="7"/>
  <c r="G68" i="7"/>
  <c r="G70" i="7"/>
  <c r="G72" i="7"/>
  <c r="G74" i="7"/>
  <c r="G76" i="7"/>
  <c r="G78" i="7"/>
  <c r="G80" i="7"/>
  <c r="G82" i="7"/>
  <c r="G84" i="7"/>
  <c r="G86" i="7"/>
  <c r="G88" i="7"/>
  <c r="G90" i="7"/>
  <c r="G92" i="7"/>
  <c r="G94" i="7"/>
  <c r="G96" i="7"/>
  <c r="G98" i="7"/>
  <c r="G100" i="7"/>
  <c r="G102" i="7"/>
  <c r="G104" i="7"/>
  <c r="G106" i="7"/>
  <c r="G108" i="7"/>
  <c r="G110" i="7"/>
  <c r="G114" i="7"/>
  <c r="G116" i="7"/>
  <c r="G118" i="7"/>
  <c r="G120" i="7"/>
  <c r="G122" i="7"/>
  <c r="G124" i="7"/>
  <c r="G126" i="7"/>
  <c r="G128" i="7"/>
  <c r="G130" i="7"/>
  <c r="G132" i="7"/>
  <c r="G134" i="7"/>
  <c r="G136" i="7"/>
  <c r="G138" i="7"/>
  <c r="G140" i="7"/>
  <c r="G142" i="7"/>
  <c r="G144" i="7"/>
  <c r="G146" i="7"/>
  <c r="G152" i="7"/>
  <c r="G154" i="7"/>
  <c r="G156" i="7"/>
  <c r="G158" i="7"/>
  <c r="G160" i="7"/>
  <c r="G162" i="7"/>
  <c r="G164" i="7"/>
  <c r="G166" i="7"/>
  <c r="G168" i="7"/>
  <c r="G170" i="7"/>
  <c r="G172" i="7"/>
  <c r="G174" i="7"/>
  <c r="G176" i="7"/>
  <c r="G178" i="7"/>
  <c r="G180" i="7"/>
  <c r="G182" i="7"/>
  <c r="G184" i="7"/>
  <c r="G186" i="7"/>
  <c r="G188" i="7"/>
  <c r="G190" i="7"/>
  <c r="G192" i="7"/>
  <c r="G194" i="7"/>
  <c r="G196" i="7"/>
  <c r="G198" i="7"/>
  <c r="G200" i="7"/>
  <c r="G202" i="7"/>
  <c r="G204" i="7"/>
  <c r="G206" i="7"/>
  <c r="G208" i="7"/>
  <c r="G210" i="7"/>
  <c r="G212" i="7"/>
  <c r="G214" i="7"/>
  <c r="G216" i="7"/>
  <c r="G218" i="7"/>
  <c r="G222" i="7"/>
  <c r="G224" i="7"/>
  <c r="G226" i="7"/>
  <c r="G230" i="7"/>
  <c r="G232" i="7"/>
  <c r="G234" i="7"/>
  <c r="G236" i="7"/>
  <c r="G238" i="7"/>
  <c r="G240" i="7"/>
  <c r="G242" i="7"/>
  <c r="G244" i="7"/>
  <c r="G246" i="7"/>
  <c r="G248" i="7"/>
  <c r="G250" i="7"/>
  <c r="G252" i="7"/>
  <c r="G254" i="7"/>
  <c r="G256" i="7"/>
  <c r="G258" i="7"/>
  <c r="G260" i="7"/>
  <c r="G262" i="7"/>
  <c r="G264" i="7"/>
  <c r="G266" i="7"/>
  <c r="G268" i="7"/>
  <c r="G270" i="7"/>
  <c r="G272" i="7"/>
  <c r="G274" i="7"/>
  <c r="G276" i="7"/>
  <c r="G278" i="7"/>
  <c r="G280" i="7"/>
  <c r="G282" i="7"/>
  <c r="G284" i="7"/>
  <c r="G286" i="7"/>
  <c r="G288" i="7"/>
  <c r="G290" i="7"/>
  <c r="G292" i="7"/>
  <c r="G294" i="7"/>
  <c r="G296" i="7"/>
  <c r="G298" i="7"/>
  <c r="G300" i="7"/>
  <c r="G302" i="7"/>
  <c r="G304" i="7"/>
  <c r="G306" i="7"/>
  <c r="G308" i="7"/>
  <c r="G310" i="7"/>
  <c r="G312" i="7"/>
  <c r="G314" i="7"/>
  <c r="G316" i="7"/>
  <c r="G318" i="7"/>
  <c r="G320" i="7"/>
  <c r="G322" i="7"/>
  <c r="G324" i="7"/>
  <c r="G326" i="7"/>
  <c r="G328" i="7"/>
  <c r="G330" i="7"/>
  <c r="G332" i="7"/>
  <c r="G334" i="7"/>
  <c r="G336" i="7"/>
  <c r="H11" i="7"/>
  <c r="E2" i="8" s="1"/>
  <c r="G13" i="7"/>
  <c r="G15" i="7"/>
  <c r="G17" i="7"/>
  <c r="G19" i="7"/>
  <c r="G21" i="7"/>
  <c r="G23" i="7"/>
  <c r="G25" i="7"/>
  <c r="G27" i="7"/>
  <c r="G29" i="7"/>
  <c r="G31" i="7"/>
  <c r="G35" i="7"/>
  <c r="G37" i="7"/>
  <c r="G39" i="7"/>
  <c r="G41" i="7"/>
  <c r="G43" i="7"/>
  <c r="G45" i="7"/>
  <c r="G47" i="7"/>
  <c r="G49" i="7"/>
  <c r="G51" i="7"/>
  <c r="G53" i="7"/>
  <c r="G55" i="7"/>
  <c r="G57" i="7"/>
  <c r="G59" i="7"/>
  <c r="G61" i="7"/>
  <c r="G63" i="7"/>
  <c r="G65" i="7"/>
  <c r="G67" i="7"/>
  <c r="G73" i="7"/>
  <c r="G75" i="7"/>
  <c r="G77" i="7"/>
  <c r="G79" i="7"/>
  <c r="G81" i="7"/>
  <c r="G83" i="7"/>
  <c r="G85" i="7"/>
  <c r="G87" i="7"/>
  <c r="G89" i="7"/>
  <c r="G91" i="7"/>
  <c r="G93" i="7"/>
  <c r="G95" i="7"/>
  <c r="G97" i="7"/>
  <c r="G99" i="7"/>
  <c r="G101" i="7"/>
  <c r="G103" i="7"/>
  <c r="G105" i="7"/>
  <c r="G107" i="7"/>
  <c r="G109" i="7"/>
  <c r="G111" i="7"/>
  <c r="G113" i="7"/>
  <c r="G115" i="7"/>
  <c r="G117" i="7"/>
  <c r="G119" i="7"/>
  <c r="G121" i="7"/>
  <c r="G123" i="7"/>
  <c r="G125" i="7"/>
  <c r="G127" i="7"/>
  <c r="G129" i="7"/>
  <c r="G131" i="7"/>
  <c r="G133" i="7"/>
  <c r="G135" i="7"/>
  <c r="G137" i="7"/>
  <c r="G139" i="7"/>
  <c r="G141" i="7"/>
  <c r="G143" i="7"/>
  <c r="G145" i="7"/>
  <c r="G147" i="7"/>
  <c r="G149" i="7"/>
  <c r="G151" i="7"/>
  <c r="G153" i="7"/>
  <c r="G155" i="7"/>
  <c r="G157" i="7"/>
  <c r="G159" i="7"/>
  <c r="G161" i="7"/>
  <c r="G163" i="7"/>
  <c r="G165" i="7"/>
  <c r="G167" i="7"/>
  <c r="G171" i="7"/>
  <c r="G173" i="7"/>
  <c r="G175" i="7"/>
  <c r="G177" i="7"/>
  <c r="G179" i="7"/>
  <c r="G181" i="7"/>
  <c r="G183" i="7"/>
  <c r="G185" i="7"/>
  <c r="G187" i="7"/>
  <c r="G189" i="7"/>
  <c r="G191" i="7"/>
  <c r="G193" i="7"/>
  <c r="G195" i="7"/>
  <c r="G197" i="7"/>
  <c r="G199" i="7"/>
  <c r="G201" i="7"/>
  <c r="G203" i="7"/>
  <c r="G205" i="7"/>
  <c r="G207" i="7"/>
  <c r="G209" i="7"/>
  <c r="G211" i="7"/>
  <c r="G213" i="7"/>
  <c r="G215" i="7"/>
  <c r="G217" i="7"/>
  <c r="G219" i="7"/>
  <c r="G221" i="7"/>
  <c r="G223" i="7"/>
  <c r="G225" i="7"/>
  <c r="G227" i="7"/>
  <c r="G229" i="7"/>
  <c r="G231" i="7"/>
  <c r="G233" i="7"/>
  <c r="G235" i="7"/>
  <c r="G237" i="7"/>
  <c r="G239" i="7"/>
  <c r="G241" i="7"/>
  <c r="G243" i="7"/>
  <c r="G245" i="7"/>
  <c r="G247" i="7"/>
  <c r="G249" i="7"/>
  <c r="G251" i="7"/>
  <c r="G253" i="7"/>
  <c r="G255" i="7"/>
  <c r="G257" i="7"/>
  <c r="G259" i="7"/>
  <c r="G261" i="7"/>
  <c r="G263" i="7"/>
  <c r="G265" i="7"/>
  <c r="G267" i="7"/>
  <c r="G269" i="7"/>
  <c r="G271" i="7"/>
  <c r="G273" i="7"/>
  <c r="G275" i="7"/>
  <c r="G277" i="7"/>
  <c r="G279" i="7"/>
  <c r="G281" i="7"/>
  <c r="G283" i="7"/>
  <c r="G285" i="7"/>
  <c r="G287" i="7"/>
  <c r="G289" i="7"/>
  <c r="G293" i="7"/>
  <c r="G295" i="7"/>
  <c r="G297" i="7"/>
  <c r="G299" i="7"/>
  <c r="G301" i="7"/>
  <c r="G303" i="7"/>
  <c r="G305" i="7"/>
  <c r="G307" i="7"/>
  <c r="G309" i="7"/>
  <c r="G311" i="7"/>
  <c r="G313" i="7"/>
  <c r="G315" i="7"/>
  <c r="G317" i="7"/>
  <c r="G321" i="7"/>
  <c r="G323" i="7"/>
  <c r="G325" i="7"/>
  <c r="G327" i="7"/>
  <c r="G329" i="7"/>
  <c r="G331" i="7"/>
  <c r="G333" i="7"/>
  <c r="G335" i="7"/>
  <c r="G337" i="7"/>
  <c r="G11" i="7"/>
  <c r="D3" i="3"/>
  <c r="D5" i="3"/>
  <c r="D7" i="3"/>
  <c r="D9" i="3"/>
  <c r="D11" i="3"/>
  <c r="D13" i="3"/>
  <c r="D15" i="3"/>
  <c r="D17" i="3"/>
  <c r="D19" i="3"/>
  <c r="D21" i="3"/>
  <c r="D23" i="3"/>
  <c r="D25" i="3"/>
  <c r="D27" i="3"/>
  <c r="D29" i="3"/>
  <c r="D31" i="3"/>
  <c r="D33" i="3"/>
  <c r="D35" i="3"/>
  <c r="D37" i="3"/>
  <c r="D39" i="3"/>
  <c r="D41" i="3"/>
  <c r="D43" i="3"/>
  <c r="D45" i="3"/>
  <c r="D47" i="3"/>
  <c r="D49" i="3"/>
  <c r="D51" i="3"/>
  <c r="D53" i="3"/>
  <c r="D55" i="3"/>
  <c r="D57" i="3"/>
  <c r="D59" i="3"/>
  <c r="D61" i="3"/>
  <c r="D63" i="3"/>
  <c r="D65" i="3"/>
  <c r="D67" i="3"/>
  <c r="D69" i="3"/>
  <c r="D71" i="3"/>
  <c r="D73" i="3"/>
  <c r="D75" i="3"/>
  <c r="D77" i="3"/>
  <c r="D79" i="3"/>
  <c r="D81" i="3"/>
  <c r="D83" i="3"/>
  <c r="D85" i="3"/>
  <c r="D87" i="3"/>
  <c r="D89" i="3"/>
  <c r="D91" i="3"/>
  <c r="D93" i="3"/>
  <c r="D95" i="3"/>
  <c r="D97" i="3"/>
  <c r="D99" i="3"/>
  <c r="D101" i="3"/>
  <c r="D103" i="3"/>
  <c r="D105" i="3"/>
  <c r="D107" i="3"/>
  <c r="D109" i="3"/>
  <c r="D111" i="3"/>
  <c r="D113" i="3"/>
  <c r="D115" i="3"/>
  <c r="D117" i="3"/>
  <c r="D119" i="3"/>
  <c r="D121" i="3"/>
  <c r="D123" i="3"/>
  <c r="D125" i="3"/>
  <c r="D127" i="3"/>
  <c r="D129" i="3"/>
  <c r="D131" i="3"/>
  <c r="D133" i="3"/>
  <c r="D135" i="3"/>
  <c r="D137" i="3"/>
  <c r="D139" i="3"/>
  <c r="D141" i="3"/>
  <c r="D143" i="3"/>
  <c r="D145" i="3"/>
  <c r="D147" i="3"/>
  <c r="D149" i="3"/>
  <c r="D151" i="3"/>
  <c r="D153" i="3"/>
  <c r="D155" i="3"/>
  <c r="D157" i="3"/>
  <c r="D159" i="3"/>
  <c r="D161" i="3"/>
  <c r="D163" i="3"/>
  <c r="D165" i="3"/>
  <c r="D167" i="3"/>
  <c r="D169" i="3"/>
  <c r="D171" i="3"/>
  <c r="D173" i="3"/>
  <c r="D175" i="3"/>
  <c r="D177" i="3"/>
  <c r="D179" i="3"/>
  <c r="D181" i="3"/>
  <c r="D183" i="3"/>
  <c r="D185" i="3"/>
  <c r="D187" i="3"/>
  <c r="D189" i="3"/>
  <c r="D191" i="3"/>
  <c r="D193" i="3"/>
  <c r="D195" i="3"/>
  <c r="D197" i="3"/>
  <c r="D199" i="3"/>
  <c r="D201" i="3"/>
  <c r="D203" i="3"/>
  <c r="D205" i="3"/>
  <c r="D207" i="3"/>
  <c r="D209" i="3"/>
  <c r="D211" i="3"/>
  <c r="D213" i="3"/>
  <c r="D215" i="3"/>
  <c r="D217" i="3"/>
  <c r="D219" i="3"/>
  <c r="D221" i="3"/>
  <c r="D223" i="3"/>
  <c r="D225" i="3"/>
  <c r="D227" i="3"/>
  <c r="D229" i="3"/>
  <c r="D231" i="3"/>
  <c r="D233" i="3"/>
  <c r="D235" i="3"/>
  <c r="D237" i="3"/>
  <c r="D239" i="3"/>
  <c r="D241" i="3"/>
  <c r="D243" i="3"/>
  <c r="D245" i="3"/>
  <c r="D247" i="3"/>
  <c r="D249" i="3"/>
  <c r="D251" i="3"/>
  <c r="D253" i="3"/>
  <c r="D255" i="3"/>
  <c r="D257" i="3"/>
  <c r="D259" i="3"/>
  <c r="D261" i="3"/>
  <c r="D263" i="3"/>
  <c r="D265" i="3"/>
  <c r="D267" i="3"/>
  <c r="D269" i="3"/>
  <c r="D271" i="3"/>
  <c r="D273" i="3"/>
  <c r="D275" i="3"/>
  <c r="D277" i="3"/>
  <c r="D279" i="3"/>
  <c r="D281" i="3"/>
  <c r="D283" i="3"/>
  <c r="D285" i="3"/>
  <c r="D287" i="3"/>
  <c r="D289" i="3"/>
  <c r="D291" i="3"/>
  <c r="D293" i="3"/>
  <c r="D295" i="3"/>
  <c r="D297" i="3"/>
  <c r="D299" i="3"/>
  <c r="D301" i="3"/>
  <c r="D303" i="3"/>
  <c r="D305" i="3"/>
  <c r="D307" i="3"/>
  <c r="D309" i="3"/>
  <c r="D311" i="3"/>
  <c r="D313" i="3"/>
  <c r="D315" i="3"/>
  <c r="D317" i="3"/>
  <c r="D319" i="3"/>
  <c r="D321" i="3"/>
  <c r="D323" i="3"/>
  <c r="D325" i="3"/>
  <c r="D327" i="3"/>
  <c r="E2" i="3"/>
  <c r="C2" i="8" s="1"/>
  <c r="D194" i="3"/>
  <c r="D200" i="3"/>
  <c r="D204" i="3"/>
  <c r="D208" i="3"/>
  <c r="D210" i="3"/>
  <c r="D214" i="3"/>
  <c r="D218" i="3"/>
  <c r="D222" i="3"/>
  <c r="D226" i="3"/>
  <c r="D230" i="3"/>
  <c r="D234" i="3"/>
  <c r="D238" i="3"/>
  <c r="D242" i="3"/>
  <c r="D246" i="3"/>
  <c r="D250" i="3"/>
  <c r="D254" i="3"/>
  <c r="D258" i="3"/>
  <c r="D262" i="3"/>
  <c r="D266" i="3"/>
  <c r="D270" i="3"/>
  <c r="D274" i="3"/>
  <c r="D278" i="3"/>
  <c r="D282" i="3"/>
  <c r="D286" i="3"/>
  <c r="D290" i="3"/>
  <c r="D294" i="3"/>
  <c r="D298" i="3"/>
  <c r="D302" i="3"/>
  <c r="D306" i="3"/>
  <c r="D310" i="3"/>
  <c r="D314" i="3"/>
  <c r="D318" i="3"/>
  <c r="D322" i="3"/>
  <c r="D328" i="3"/>
  <c r="D2" i="3"/>
  <c r="D4" i="3"/>
  <c r="D6" i="3"/>
  <c r="D8" i="3"/>
  <c r="D10" i="3"/>
  <c r="D12" i="3"/>
  <c r="D14" i="3"/>
  <c r="D16" i="3"/>
  <c r="D18" i="3"/>
  <c r="D20" i="3"/>
  <c r="D22" i="3"/>
  <c r="D24" i="3"/>
  <c r="D26" i="3"/>
  <c r="D28" i="3"/>
  <c r="D30" i="3"/>
  <c r="D32" i="3"/>
  <c r="D34" i="3"/>
  <c r="D36" i="3"/>
  <c r="D38" i="3"/>
  <c r="D40" i="3"/>
  <c r="D42" i="3"/>
  <c r="D44" i="3"/>
  <c r="D46" i="3"/>
  <c r="D48" i="3"/>
  <c r="D50" i="3"/>
  <c r="D52" i="3"/>
  <c r="D54" i="3"/>
  <c r="D56" i="3"/>
  <c r="D58" i="3"/>
  <c r="D60" i="3"/>
  <c r="D62" i="3"/>
  <c r="D64" i="3"/>
  <c r="D66" i="3"/>
  <c r="D68" i="3"/>
  <c r="D70" i="3"/>
  <c r="D72" i="3"/>
  <c r="D74" i="3"/>
  <c r="D76" i="3"/>
  <c r="D78" i="3"/>
  <c r="D80" i="3"/>
  <c r="D82" i="3"/>
  <c r="D84" i="3"/>
  <c r="D86" i="3"/>
  <c r="D88" i="3"/>
  <c r="D90" i="3"/>
  <c r="D92" i="3"/>
  <c r="D94" i="3"/>
  <c r="D96" i="3"/>
  <c r="D98" i="3"/>
  <c r="D100" i="3"/>
  <c r="D102" i="3"/>
  <c r="D104" i="3"/>
  <c r="D106" i="3"/>
  <c r="D108" i="3"/>
  <c r="D110" i="3"/>
  <c r="D112" i="3"/>
  <c r="D114" i="3"/>
  <c r="D116" i="3"/>
  <c r="D118" i="3"/>
  <c r="D120" i="3"/>
  <c r="D122" i="3"/>
  <c r="D124" i="3"/>
  <c r="D126" i="3"/>
  <c r="D128" i="3"/>
  <c r="D130" i="3"/>
  <c r="D132" i="3"/>
  <c r="D134" i="3"/>
  <c r="D136" i="3"/>
  <c r="D138" i="3"/>
  <c r="D140" i="3"/>
  <c r="D142" i="3"/>
  <c r="D146" i="3"/>
  <c r="D148" i="3"/>
  <c r="D150" i="3"/>
  <c r="D152" i="3"/>
  <c r="D154" i="3"/>
  <c r="D156" i="3"/>
  <c r="D158" i="3"/>
  <c r="D160" i="3"/>
  <c r="D162" i="3"/>
  <c r="D164" i="3"/>
  <c r="D166" i="3"/>
  <c r="D168" i="3"/>
  <c r="D170" i="3"/>
  <c r="D172" i="3"/>
  <c r="D174" i="3"/>
  <c r="D176" i="3"/>
  <c r="D178" i="3"/>
  <c r="D180" i="3"/>
  <c r="D182" i="3"/>
  <c r="D184" i="3"/>
  <c r="D186" i="3"/>
  <c r="D188" i="3"/>
  <c r="D190" i="3"/>
  <c r="D192" i="3"/>
  <c r="D196" i="3"/>
  <c r="D198" i="3"/>
  <c r="D202" i="3"/>
  <c r="D206" i="3"/>
  <c r="D212" i="3"/>
  <c r="D216" i="3"/>
  <c r="D220" i="3"/>
  <c r="D224" i="3"/>
  <c r="D228" i="3"/>
  <c r="D232" i="3"/>
  <c r="D236" i="3"/>
  <c r="D240" i="3"/>
  <c r="D244" i="3"/>
  <c r="D248" i="3"/>
  <c r="D252" i="3"/>
  <c r="D256" i="3"/>
  <c r="D260" i="3"/>
  <c r="D264" i="3"/>
  <c r="D268" i="3"/>
  <c r="D272" i="3"/>
  <c r="D276" i="3"/>
  <c r="D280" i="3"/>
  <c r="D284" i="3"/>
  <c r="D288" i="3"/>
  <c r="D292" i="3"/>
  <c r="D296" i="3"/>
  <c r="D300" i="3"/>
  <c r="D304" i="3"/>
  <c r="D308" i="3"/>
  <c r="D312" i="3"/>
  <c r="D316" i="3"/>
  <c r="D320" i="3"/>
  <c r="D324" i="3"/>
  <c r="D326" i="3"/>
  <c r="P331" i="5"/>
  <c r="D333" i="4"/>
  <c r="D333" i="3"/>
  <c r="D332" i="4"/>
  <c r="D330" i="3"/>
  <c r="G341" i="7"/>
  <c r="I9" i="6" s="1"/>
  <c r="G338" i="7"/>
  <c r="G342" i="7"/>
  <c r="D329" i="3"/>
  <c r="D329" i="4"/>
  <c r="K331" i="5"/>
  <c r="L331" i="5" s="1"/>
  <c r="E333" i="3"/>
  <c r="H340" i="7"/>
  <c r="E4" i="3"/>
  <c r="C4" i="8" s="1"/>
  <c r="E6" i="3"/>
  <c r="C6" i="8" s="1"/>
  <c r="E8" i="3"/>
  <c r="C8" i="8" s="1"/>
  <c r="E10" i="3"/>
  <c r="C10" i="8" s="1"/>
  <c r="E12" i="3"/>
  <c r="C12" i="8" s="1"/>
  <c r="E14" i="3"/>
  <c r="C14" i="8" s="1"/>
  <c r="E16" i="3"/>
  <c r="C16" i="8" s="1"/>
  <c r="E18" i="3"/>
  <c r="C18" i="8" s="1"/>
  <c r="E20" i="3"/>
  <c r="C20" i="8" s="1"/>
  <c r="E22" i="3"/>
  <c r="C22" i="8" s="1"/>
  <c r="E24" i="3"/>
  <c r="C24" i="8" s="1"/>
  <c r="E26" i="3"/>
  <c r="C26" i="8" s="1"/>
  <c r="E28" i="3"/>
  <c r="C28" i="8" s="1"/>
  <c r="E30" i="3"/>
  <c r="C30" i="8" s="1"/>
  <c r="E32" i="3"/>
  <c r="C32" i="8" s="1"/>
  <c r="E34" i="3"/>
  <c r="C34" i="8" s="1"/>
  <c r="E36" i="3"/>
  <c r="C37" i="8" s="1"/>
  <c r="E38" i="3"/>
  <c r="C39" i="8" s="1"/>
  <c r="E40" i="3"/>
  <c r="C41" i="8" s="1"/>
  <c r="E42" i="3"/>
  <c r="C43" i="8" s="1"/>
  <c r="E44" i="3"/>
  <c r="C45" i="8" s="1"/>
  <c r="E46" i="3"/>
  <c r="C47" i="8" s="1"/>
  <c r="E48" i="3"/>
  <c r="C49" i="8" s="1"/>
  <c r="E50" i="3"/>
  <c r="C51" i="8" s="1"/>
  <c r="E52" i="3"/>
  <c r="C53" i="8" s="1"/>
  <c r="E54" i="3"/>
  <c r="C55" i="8" s="1"/>
  <c r="E56" i="3"/>
  <c r="C57" i="8" s="1"/>
  <c r="E58" i="3"/>
  <c r="C59" i="8" s="1"/>
  <c r="E60" i="3"/>
  <c r="C61" i="8" s="1"/>
  <c r="E62" i="3"/>
  <c r="C76" i="8" s="1"/>
  <c r="E64" i="3"/>
  <c r="C62" i="8" s="1"/>
  <c r="E66" i="3"/>
  <c r="C199" i="8" s="1"/>
  <c r="E68" i="3"/>
  <c r="C311" i="8" s="1"/>
  <c r="E70" i="3"/>
  <c r="C64" i="8" s="1"/>
  <c r="E72" i="3"/>
  <c r="C66" i="8" s="1"/>
  <c r="E74" i="3"/>
  <c r="C81" i="8" s="1"/>
  <c r="E76" i="3"/>
  <c r="C69" i="8" s="1"/>
  <c r="E78" i="3"/>
  <c r="C71" i="8" s="1"/>
  <c r="E80" i="3"/>
  <c r="C73" i="8" s="1"/>
  <c r="E82" i="3"/>
  <c r="C75" i="8" s="1"/>
  <c r="E84" i="3"/>
  <c r="C78" i="8" s="1"/>
  <c r="E86" i="3"/>
  <c r="C80" i="8" s="1"/>
  <c r="E88" i="3"/>
  <c r="C83" i="8" s="1"/>
  <c r="E90" i="3"/>
  <c r="C85" i="8" s="1"/>
  <c r="E92" i="3"/>
  <c r="C87" i="8" s="1"/>
  <c r="E94" i="3"/>
  <c r="C89" i="8" s="1"/>
  <c r="E96" i="3"/>
  <c r="C91" i="8" s="1"/>
  <c r="E98" i="3"/>
  <c r="C93" i="8" s="1"/>
  <c r="E100" i="3"/>
  <c r="C95" i="8" s="1"/>
  <c r="E102" i="3"/>
  <c r="C97" i="8" s="1"/>
  <c r="E104" i="3"/>
  <c r="C99" i="8" s="1"/>
  <c r="E106" i="3"/>
  <c r="C101" i="8" s="1"/>
  <c r="E108" i="3"/>
  <c r="C103" i="8" s="1"/>
  <c r="E110" i="3"/>
  <c r="C105" i="8" s="1"/>
  <c r="E112" i="3"/>
  <c r="C107" i="8" s="1"/>
  <c r="E114" i="3"/>
  <c r="C109" i="8" s="1"/>
  <c r="E116" i="3"/>
  <c r="C111" i="8" s="1"/>
  <c r="E118" i="3"/>
  <c r="C113" i="8" s="1"/>
  <c r="E120" i="3"/>
  <c r="C115" i="8" s="1"/>
  <c r="E122" i="3"/>
  <c r="C117" i="8" s="1"/>
  <c r="E124" i="3"/>
  <c r="C119" i="8" s="1"/>
  <c r="E126" i="3"/>
  <c r="C121" i="8" s="1"/>
  <c r="E128" i="3"/>
  <c r="C123" i="8" s="1"/>
  <c r="E130" i="3"/>
  <c r="C125" i="8" s="1"/>
  <c r="E132" i="3"/>
  <c r="C127" i="8" s="1"/>
  <c r="E134" i="3"/>
  <c r="C129" i="8" s="1"/>
  <c r="E136" i="3"/>
  <c r="C131" i="8" s="1"/>
  <c r="E138" i="3"/>
  <c r="C133" i="8" s="1"/>
  <c r="E140" i="3"/>
  <c r="C135" i="8" s="1"/>
  <c r="E142" i="3"/>
  <c r="C137" i="8" s="1"/>
  <c r="E146" i="3"/>
  <c r="C141" i="8" s="1"/>
  <c r="E148" i="3"/>
  <c r="C143" i="8" s="1"/>
  <c r="E150" i="3"/>
  <c r="C146" i="8" s="1"/>
  <c r="E152" i="3"/>
  <c r="C148" i="8" s="1"/>
  <c r="E154" i="3"/>
  <c r="C150" i="8" s="1"/>
  <c r="E156" i="3"/>
  <c r="C152" i="8" s="1"/>
  <c r="E158" i="3"/>
  <c r="C154" i="8" s="1"/>
  <c r="E160" i="3"/>
  <c r="C156" i="8" s="1"/>
  <c r="E162" i="3"/>
  <c r="C158" i="8" s="1"/>
  <c r="E164" i="3"/>
  <c r="C160" i="8" s="1"/>
  <c r="E166" i="3"/>
  <c r="C162" i="8" s="1"/>
  <c r="E168" i="3"/>
  <c r="C164" i="8" s="1"/>
  <c r="E170" i="3"/>
  <c r="C166" i="8" s="1"/>
  <c r="E172" i="3"/>
  <c r="C168" i="8" s="1"/>
  <c r="E174" i="3"/>
  <c r="C170" i="8" s="1"/>
  <c r="E176" i="3"/>
  <c r="C172" i="8" s="1"/>
  <c r="E178" i="3"/>
  <c r="C174" i="8" s="1"/>
  <c r="E180" i="3"/>
  <c r="C176" i="8" s="1"/>
  <c r="E182" i="3"/>
  <c r="C178" i="8" s="1"/>
  <c r="E184" i="3"/>
  <c r="C180" i="8" s="1"/>
  <c r="E186" i="3"/>
  <c r="C182" i="8" s="1"/>
  <c r="E188" i="3"/>
  <c r="C184" i="8" s="1"/>
  <c r="E190" i="3"/>
  <c r="C186" i="8" s="1"/>
  <c r="E192" i="3"/>
  <c r="C188" i="8" s="1"/>
  <c r="E194" i="3"/>
  <c r="C190" i="8" s="1"/>
  <c r="E196" i="3"/>
  <c r="C192" i="8" s="1"/>
  <c r="E198" i="3"/>
  <c r="C195" i="8" s="1"/>
  <c r="E200" i="3"/>
  <c r="C197" i="8" s="1"/>
  <c r="E202" i="3"/>
  <c r="C201" i="8" s="1"/>
  <c r="E204" i="3"/>
  <c r="C203" i="8" s="1"/>
  <c r="E206" i="3"/>
  <c r="C205" i="8" s="1"/>
  <c r="E208" i="3"/>
  <c r="C207" i="8" s="1"/>
  <c r="E210" i="3"/>
  <c r="C209" i="8" s="1"/>
  <c r="E212" i="3"/>
  <c r="C211" i="8" s="1"/>
  <c r="E214" i="3"/>
  <c r="C213" i="8" s="1"/>
  <c r="E216" i="3"/>
  <c r="C215" i="8" s="1"/>
  <c r="E218" i="3"/>
  <c r="C217" i="8" s="1"/>
  <c r="E220" i="3"/>
  <c r="C219" i="8" s="1"/>
  <c r="E222" i="3"/>
  <c r="C221" i="8" s="1"/>
  <c r="E224" i="3"/>
  <c r="C223" i="8" s="1"/>
  <c r="E226" i="3"/>
  <c r="C225" i="8" s="1"/>
  <c r="E228" i="3"/>
  <c r="C227" i="8" s="1"/>
  <c r="E230" i="3"/>
  <c r="C229" i="8" s="1"/>
  <c r="E232" i="3"/>
  <c r="C231" i="8" s="1"/>
  <c r="E234" i="3"/>
  <c r="C233" i="8" s="1"/>
  <c r="E236" i="3"/>
  <c r="C235" i="8" s="1"/>
  <c r="E238" i="3"/>
  <c r="C237" i="8" s="1"/>
  <c r="E240" i="3"/>
  <c r="C239" i="8" s="1"/>
  <c r="E242" i="3"/>
  <c r="C241" i="8" s="1"/>
  <c r="E244" i="3"/>
  <c r="C243" i="8" s="1"/>
  <c r="E246" i="3"/>
  <c r="C245" i="8" s="1"/>
  <c r="E248" i="3"/>
  <c r="C247" i="8" s="1"/>
  <c r="E250" i="3"/>
  <c r="C249" i="8" s="1"/>
  <c r="E252" i="3"/>
  <c r="C251" i="8" s="1"/>
  <c r="E254" i="3"/>
  <c r="C253" i="8" s="1"/>
  <c r="E256" i="3"/>
  <c r="C255" i="8" s="1"/>
  <c r="E258" i="3"/>
  <c r="C257" i="8" s="1"/>
  <c r="E260" i="3"/>
  <c r="C259" i="8" s="1"/>
  <c r="E262" i="3"/>
  <c r="C261" i="8" s="1"/>
  <c r="E264" i="3"/>
  <c r="C263" i="8" s="1"/>
  <c r="E266" i="3"/>
  <c r="C265" i="8" s="1"/>
  <c r="E268" i="3"/>
  <c r="C267" i="8" s="1"/>
  <c r="E270" i="3"/>
  <c r="C269" i="8" s="1"/>
  <c r="E272" i="3"/>
  <c r="C271" i="8" s="1"/>
  <c r="E274" i="3"/>
  <c r="C273" i="8" s="1"/>
  <c r="E276" i="3"/>
  <c r="C275" i="8" s="1"/>
  <c r="E278" i="3"/>
  <c r="C277" i="8" s="1"/>
  <c r="E280" i="3"/>
  <c r="C279" i="8" s="1"/>
  <c r="E282" i="3"/>
  <c r="C281" i="8" s="1"/>
  <c r="E284" i="3"/>
  <c r="C283" i="8" s="1"/>
  <c r="E286" i="3"/>
  <c r="C285" i="8" s="1"/>
  <c r="E288" i="3"/>
  <c r="C287" i="8" s="1"/>
  <c r="E290" i="3"/>
  <c r="C289" i="8" s="1"/>
  <c r="E292" i="3"/>
  <c r="C291" i="8" s="1"/>
  <c r="E294" i="3"/>
  <c r="C293" i="8" s="1"/>
  <c r="E296" i="3"/>
  <c r="C295" i="8" s="1"/>
  <c r="E298" i="3"/>
  <c r="C297" i="8" s="1"/>
  <c r="E300" i="3"/>
  <c r="C299" i="8" s="1"/>
  <c r="E302" i="3"/>
  <c r="C301" i="8" s="1"/>
  <c r="E304" i="3"/>
  <c r="C303" i="8" s="1"/>
  <c r="E306" i="3"/>
  <c r="C305" i="8" s="1"/>
  <c r="E308" i="3"/>
  <c r="C307" i="8" s="1"/>
  <c r="E310" i="3"/>
  <c r="C309" i="8" s="1"/>
  <c r="E312" i="3"/>
  <c r="C312" i="8" s="1"/>
  <c r="E314" i="3"/>
  <c r="C314" i="8" s="1"/>
  <c r="E316" i="3"/>
  <c r="C316" i="8" s="1"/>
  <c r="E318" i="3"/>
  <c r="C318" i="8" s="1"/>
  <c r="E320" i="3"/>
  <c r="C320" i="8" s="1"/>
  <c r="E322" i="3"/>
  <c r="C322" i="8" s="1"/>
  <c r="E324" i="3"/>
  <c r="C324" i="8" s="1"/>
  <c r="E326" i="3"/>
  <c r="C326" i="8" s="1"/>
  <c r="E328" i="3"/>
  <c r="E3" i="3"/>
  <c r="C3" i="8" s="1"/>
  <c r="E5" i="3"/>
  <c r="C5" i="8" s="1"/>
  <c r="E7" i="3"/>
  <c r="C7" i="8" s="1"/>
  <c r="E9" i="3"/>
  <c r="C9" i="8" s="1"/>
  <c r="E11" i="3"/>
  <c r="C11" i="8" s="1"/>
  <c r="E13" i="3"/>
  <c r="C13" i="8" s="1"/>
  <c r="E15" i="3"/>
  <c r="C15" i="8" s="1"/>
  <c r="E17" i="3"/>
  <c r="C17" i="8" s="1"/>
  <c r="E19" i="3"/>
  <c r="C19" i="8" s="1"/>
  <c r="E21" i="3"/>
  <c r="C21" i="8" s="1"/>
  <c r="E23" i="3"/>
  <c r="C23" i="8" s="1"/>
  <c r="E25" i="3"/>
  <c r="C25" i="8" s="1"/>
  <c r="E27" i="3"/>
  <c r="C27" i="8" s="1"/>
  <c r="E29" i="3"/>
  <c r="C29" i="8" s="1"/>
  <c r="E31" i="3"/>
  <c r="C31" i="8" s="1"/>
  <c r="E33" i="3"/>
  <c r="C33" i="8" s="1"/>
  <c r="E35" i="3"/>
  <c r="C36" i="8" s="1"/>
  <c r="E37" i="3"/>
  <c r="C38" i="8" s="1"/>
  <c r="E39" i="3"/>
  <c r="C40" i="8" s="1"/>
  <c r="E41" i="3"/>
  <c r="C42" i="8" s="1"/>
  <c r="E43" i="3"/>
  <c r="C44" i="8" s="1"/>
  <c r="E45" i="3"/>
  <c r="C46" i="8" s="1"/>
  <c r="E47" i="3"/>
  <c r="C48" i="8" s="1"/>
  <c r="E49" i="3"/>
  <c r="C50" i="8" s="1"/>
  <c r="E51" i="3"/>
  <c r="C52" i="8" s="1"/>
  <c r="E53" i="3"/>
  <c r="C54" i="8" s="1"/>
  <c r="E55" i="3"/>
  <c r="C56" i="8" s="1"/>
  <c r="E57" i="3"/>
  <c r="C58" i="8" s="1"/>
  <c r="E59" i="3"/>
  <c r="C60" i="8" s="1"/>
  <c r="E61" i="3"/>
  <c r="C35" i="8" s="1"/>
  <c r="E63" i="3"/>
  <c r="C144" i="8" s="1"/>
  <c r="E65" i="3"/>
  <c r="C193" i="8" s="1"/>
  <c r="E67" i="3"/>
  <c r="C200" i="8" s="1"/>
  <c r="E69" i="3"/>
  <c r="C63" i="8" s="1"/>
  <c r="E71" i="3"/>
  <c r="C65" i="8" s="1"/>
  <c r="E73" i="3"/>
  <c r="C67" i="8" s="1"/>
  <c r="E75" i="3"/>
  <c r="C68" i="8" s="1"/>
  <c r="E77" i="3"/>
  <c r="C70" i="8" s="1"/>
  <c r="E79" i="3"/>
  <c r="C72" i="8" s="1"/>
  <c r="E81" i="3"/>
  <c r="C74" i="8" s="1"/>
  <c r="E83" i="3"/>
  <c r="C77" i="8" s="1"/>
  <c r="E85" i="3"/>
  <c r="C79" i="8" s="1"/>
  <c r="E87" i="3"/>
  <c r="C82" i="8" s="1"/>
  <c r="E89" i="3"/>
  <c r="C84" i="8" s="1"/>
  <c r="E91" i="3"/>
  <c r="C86" i="8" s="1"/>
  <c r="E93" i="3"/>
  <c r="C88" i="8" s="1"/>
  <c r="E95" i="3"/>
  <c r="C90" i="8" s="1"/>
  <c r="E97" i="3"/>
  <c r="C92" i="8" s="1"/>
  <c r="E99" i="3"/>
  <c r="C94" i="8" s="1"/>
  <c r="E101" i="3"/>
  <c r="C96" i="8" s="1"/>
  <c r="E103" i="3"/>
  <c r="C98" i="8" s="1"/>
  <c r="E105" i="3"/>
  <c r="C100" i="8" s="1"/>
  <c r="E107" i="3"/>
  <c r="C102" i="8" s="1"/>
  <c r="E109" i="3"/>
  <c r="C104" i="8" s="1"/>
  <c r="E111" i="3"/>
  <c r="C106" i="8" s="1"/>
  <c r="E113" i="3"/>
  <c r="C108" i="8" s="1"/>
  <c r="E115" i="3"/>
  <c r="C110" i="8" s="1"/>
  <c r="E117" i="3"/>
  <c r="C112" i="8" s="1"/>
  <c r="E119" i="3"/>
  <c r="C114" i="8" s="1"/>
  <c r="E121" i="3"/>
  <c r="C116" i="8" s="1"/>
  <c r="E123" i="3"/>
  <c r="C118" i="8" s="1"/>
  <c r="E125" i="3"/>
  <c r="C120" i="8" s="1"/>
  <c r="E127" i="3"/>
  <c r="C122" i="8" s="1"/>
  <c r="E129" i="3"/>
  <c r="C124" i="8" s="1"/>
  <c r="E131" i="3"/>
  <c r="C126" i="8" s="1"/>
  <c r="E133" i="3"/>
  <c r="C128" i="8" s="1"/>
  <c r="E135" i="3"/>
  <c r="C130" i="8" s="1"/>
  <c r="E137" i="3"/>
  <c r="C132" i="8" s="1"/>
  <c r="E139" i="3"/>
  <c r="C134" i="8" s="1"/>
  <c r="E141" i="3"/>
  <c r="C136" i="8" s="1"/>
  <c r="E143" i="3"/>
  <c r="C138" i="8" s="1"/>
  <c r="E145" i="3"/>
  <c r="C140" i="8" s="1"/>
  <c r="E147" i="3"/>
  <c r="C142" i="8" s="1"/>
  <c r="E149" i="3"/>
  <c r="C145" i="8" s="1"/>
  <c r="E151" i="3"/>
  <c r="C147" i="8" s="1"/>
  <c r="E153" i="3"/>
  <c r="C149" i="8" s="1"/>
  <c r="E155" i="3"/>
  <c r="C151" i="8" s="1"/>
  <c r="E157" i="3"/>
  <c r="C153" i="8" s="1"/>
  <c r="E159" i="3"/>
  <c r="C155" i="8" s="1"/>
  <c r="E161" i="3"/>
  <c r="C157" i="8" s="1"/>
  <c r="E163" i="3"/>
  <c r="C159" i="8" s="1"/>
  <c r="E165" i="3"/>
  <c r="C161" i="8" s="1"/>
  <c r="E167" i="3"/>
  <c r="C163" i="8" s="1"/>
  <c r="E169" i="3"/>
  <c r="C165" i="8" s="1"/>
  <c r="E171" i="3"/>
  <c r="C167" i="8" s="1"/>
  <c r="E173" i="3"/>
  <c r="C169" i="8" s="1"/>
  <c r="E175" i="3"/>
  <c r="C171" i="8" s="1"/>
  <c r="E177" i="3"/>
  <c r="C173" i="8" s="1"/>
  <c r="E179" i="3"/>
  <c r="C175" i="8" s="1"/>
  <c r="E181" i="3"/>
  <c r="C177" i="8" s="1"/>
  <c r="E183" i="3"/>
  <c r="C179" i="8" s="1"/>
  <c r="E185" i="3"/>
  <c r="C181" i="8" s="1"/>
  <c r="E187" i="3"/>
  <c r="C183" i="8" s="1"/>
  <c r="E189" i="3"/>
  <c r="C185" i="8" s="1"/>
  <c r="E191" i="3"/>
  <c r="C187" i="8" s="1"/>
  <c r="E193" i="3"/>
  <c r="C189" i="8" s="1"/>
  <c r="E195" i="3"/>
  <c r="C191" i="8" s="1"/>
  <c r="E197" i="3"/>
  <c r="C194" i="8" s="1"/>
  <c r="E199" i="3"/>
  <c r="C196" i="8" s="1"/>
  <c r="E201" i="3"/>
  <c r="C198" i="8" s="1"/>
  <c r="E203" i="3"/>
  <c r="C202" i="8" s="1"/>
  <c r="E205" i="3"/>
  <c r="C204" i="8" s="1"/>
  <c r="E207" i="3"/>
  <c r="C206" i="8" s="1"/>
  <c r="E209" i="3"/>
  <c r="C208" i="8" s="1"/>
  <c r="E211" i="3"/>
  <c r="C210" i="8" s="1"/>
  <c r="E213" i="3"/>
  <c r="C212" i="8" s="1"/>
  <c r="E215" i="3"/>
  <c r="C214" i="8" s="1"/>
  <c r="E217" i="3"/>
  <c r="C216" i="8" s="1"/>
  <c r="E219" i="3"/>
  <c r="C218" i="8" s="1"/>
  <c r="E221" i="3"/>
  <c r="C220" i="8" s="1"/>
  <c r="E223" i="3"/>
  <c r="C222" i="8" s="1"/>
  <c r="E225" i="3"/>
  <c r="C224" i="8" s="1"/>
  <c r="E227" i="3"/>
  <c r="C226" i="8" s="1"/>
  <c r="E229" i="3"/>
  <c r="C228" i="8" s="1"/>
  <c r="E231" i="3"/>
  <c r="C230" i="8" s="1"/>
  <c r="E233" i="3"/>
  <c r="C232" i="8" s="1"/>
  <c r="E235" i="3"/>
  <c r="C234" i="8" s="1"/>
  <c r="E237" i="3"/>
  <c r="C236" i="8" s="1"/>
  <c r="E239" i="3"/>
  <c r="C238" i="8" s="1"/>
  <c r="E241" i="3"/>
  <c r="C240" i="8" s="1"/>
  <c r="E243" i="3"/>
  <c r="C242" i="8" s="1"/>
  <c r="E245" i="3"/>
  <c r="C244" i="8" s="1"/>
  <c r="E247" i="3"/>
  <c r="C246" i="8" s="1"/>
  <c r="E249" i="3"/>
  <c r="C248" i="8" s="1"/>
  <c r="E251" i="3"/>
  <c r="C250" i="8" s="1"/>
  <c r="E253" i="3"/>
  <c r="C252" i="8" s="1"/>
  <c r="E255" i="3"/>
  <c r="C254" i="8" s="1"/>
  <c r="E257" i="3"/>
  <c r="C256" i="8" s="1"/>
  <c r="E259" i="3"/>
  <c r="C258" i="8" s="1"/>
  <c r="E261" i="3"/>
  <c r="C260" i="8" s="1"/>
  <c r="E263" i="3"/>
  <c r="C262" i="8" s="1"/>
  <c r="E265" i="3"/>
  <c r="C264" i="8" s="1"/>
  <c r="E267" i="3"/>
  <c r="C266" i="8" s="1"/>
  <c r="E269" i="3"/>
  <c r="C268" i="8" s="1"/>
  <c r="E271" i="3"/>
  <c r="C270" i="8" s="1"/>
  <c r="E273" i="3"/>
  <c r="C272" i="8" s="1"/>
  <c r="E275" i="3"/>
  <c r="C274" i="8" s="1"/>
  <c r="E277" i="3"/>
  <c r="C276" i="8" s="1"/>
  <c r="E279" i="3"/>
  <c r="C278" i="8" s="1"/>
  <c r="E281" i="3"/>
  <c r="C280" i="8" s="1"/>
  <c r="E283" i="3"/>
  <c r="C282" i="8" s="1"/>
  <c r="E285" i="3"/>
  <c r="C284" i="8" s="1"/>
  <c r="E287" i="3"/>
  <c r="C286" i="8" s="1"/>
  <c r="E289" i="3"/>
  <c r="C288" i="8" s="1"/>
  <c r="E291" i="3"/>
  <c r="C290" i="8" s="1"/>
  <c r="E293" i="3"/>
  <c r="C292" i="8" s="1"/>
  <c r="E295" i="3"/>
  <c r="C294" i="8" s="1"/>
  <c r="E297" i="3"/>
  <c r="C296" i="8" s="1"/>
  <c r="E299" i="3"/>
  <c r="C298" i="8" s="1"/>
  <c r="E301" i="3"/>
  <c r="C300" i="8" s="1"/>
  <c r="E303" i="3"/>
  <c r="C302" i="8" s="1"/>
  <c r="E305" i="3"/>
  <c r="C304" i="8" s="1"/>
  <c r="E307" i="3"/>
  <c r="C306" i="8" s="1"/>
  <c r="E309" i="3"/>
  <c r="C308" i="8" s="1"/>
  <c r="E311" i="3"/>
  <c r="C310" i="8" s="1"/>
  <c r="E313" i="3"/>
  <c r="C313" i="8" s="1"/>
  <c r="E315" i="3"/>
  <c r="C315" i="8" s="1"/>
  <c r="E317" i="3"/>
  <c r="C317" i="8" s="1"/>
  <c r="E319" i="3"/>
  <c r="C319" i="8" s="1"/>
  <c r="E321" i="3"/>
  <c r="C321" i="8" s="1"/>
  <c r="E323" i="3"/>
  <c r="C323" i="8" s="1"/>
  <c r="E325" i="3"/>
  <c r="C325" i="8" s="1"/>
  <c r="E327" i="3"/>
  <c r="C327" i="8" s="1"/>
  <c r="E330" i="3"/>
  <c r="H341" i="7"/>
  <c r="H338" i="7"/>
  <c r="H342" i="7"/>
  <c r="H339" i="7"/>
  <c r="E329" i="3"/>
  <c r="H13" i="7"/>
  <c r="E4" i="8" s="1"/>
  <c r="H15" i="7"/>
  <c r="E6" i="8" s="1"/>
  <c r="H17" i="7"/>
  <c r="E8" i="8" s="1"/>
  <c r="H19" i="7"/>
  <c r="E10" i="8" s="1"/>
  <c r="H21" i="7"/>
  <c r="E12" i="8" s="1"/>
  <c r="H23" i="7"/>
  <c r="E14" i="8" s="1"/>
  <c r="H25" i="7"/>
  <c r="E16" i="8" s="1"/>
  <c r="H27" i="7"/>
  <c r="E18" i="8" s="1"/>
  <c r="H29" i="7"/>
  <c r="E20" i="8" s="1"/>
  <c r="H31" i="7"/>
  <c r="E22" i="8" s="1"/>
  <c r="H35" i="7"/>
  <c r="E26" i="8" s="1"/>
  <c r="H37" i="7"/>
  <c r="E28" i="8" s="1"/>
  <c r="H39" i="7"/>
  <c r="E30" i="8" s="1"/>
  <c r="H41" i="7"/>
  <c r="E32" i="8" s="1"/>
  <c r="H43" i="7"/>
  <c r="E34" i="8" s="1"/>
  <c r="H45" i="7"/>
  <c r="E36" i="8" s="1"/>
  <c r="H47" i="7"/>
  <c r="E38" i="8" s="1"/>
  <c r="H49" i="7"/>
  <c r="E40" i="8" s="1"/>
  <c r="H51" i="7"/>
  <c r="E42" i="8" s="1"/>
  <c r="H53" i="7"/>
  <c r="E44" i="8" s="1"/>
  <c r="H55" i="7"/>
  <c r="E46" i="8" s="1"/>
  <c r="H57" i="7"/>
  <c r="E48" i="8" s="1"/>
  <c r="H59" i="7"/>
  <c r="E50" i="8" s="1"/>
  <c r="H61" i="7"/>
  <c r="E52" i="8" s="1"/>
  <c r="H63" i="7"/>
  <c r="E54" i="8" s="1"/>
  <c r="H65" i="7"/>
  <c r="E56" i="8" s="1"/>
  <c r="H67" i="7"/>
  <c r="E58" i="8" s="1"/>
  <c r="H73" i="7"/>
  <c r="E64" i="8" s="1"/>
  <c r="H75" i="7"/>
  <c r="E66" i="8" s="1"/>
  <c r="H77" i="7"/>
  <c r="E68" i="8" s="1"/>
  <c r="H79" i="7"/>
  <c r="E70" i="8" s="1"/>
  <c r="H81" i="7"/>
  <c r="E72" i="8" s="1"/>
  <c r="H83" i="7"/>
  <c r="E74" i="8" s="1"/>
  <c r="H85" i="7"/>
  <c r="E76" i="8" s="1"/>
  <c r="H87" i="7"/>
  <c r="E78" i="8" s="1"/>
  <c r="H89" i="7"/>
  <c r="E80" i="8" s="1"/>
  <c r="H91" i="7"/>
  <c r="E82" i="8" s="1"/>
  <c r="H93" i="7"/>
  <c r="E84" i="8" s="1"/>
  <c r="H95" i="7"/>
  <c r="E86" i="8" s="1"/>
  <c r="H97" i="7"/>
  <c r="E88" i="8" s="1"/>
  <c r="H99" i="7"/>
  <c r="E90" i="8" s="1"/>
  <c r="H101" i="7"/>
  <c r="E92" i="8" s="1"/>
  <c r="H103" i="7"/>
  <c r="E94" i="8" s="1"/>
  <c r="H105" i="7"/>
  <c r="E96" i="8" s="1"/>
  <c r="H107" i="7"/>
  <c r="E98" i="8" s="1"/>
  <c r="H109" i="7"/>
  <c r="E100" i="8" s="1"/>
  <c r="H111" i="7"/>
  <c r="E102" i="8" s="1"/>
  <c r="H113" i="7"/>
  <c r="E104" i="8" s="1"/>
  <c r="H115" i="7"/>
  <c r="E106" i="8" s="1"/>
  <c r="H117" i="7"/>
  <c r="E108" i="8" s="1"/>
  <c r="H119" i="7"/>
  <c r="E110" i="8" s="1"/>
  <c r="H121" i="7"/>
  <c r="E112" i="8" s="1"/>
  <c r="H123" i="7"/>
  <c r="E114" i="8" s="1"/>
  <c r="H125" i="7"/>
  <c r="E116" i="8" s="1"/>
  <c r="H127" i="7"/>
  <c r="E118" i="8" s="1"/>
  <c r="H129" i="7"/>
  <c r="E120" i="8" s="1"/>
  <c r="H131" i="7"/>
  <c r="E122" i="8" s="1"/>
  <c r="H133" i="7"/>
  <c r="E124" i="8" s="1"/>
  <c r="H135" i="7"/>
  <c r="E126" i="8" s="1"/>
  <c r="H137" i="7"/>
  <c r="E128" i="8" s="1"/>
  <c r="H139" i="7"/>
  <c r="E130" i="8" s="1"/>
  <c r="H141" i="7"/>
  <c r="E132" i="8" s="1"/>
  <c r="H143" i="7"/>
  <c r="E134" i="8" s="1"/>
  <c r="H145" i="7"/>
  <c r="E136" i="8" s="1"/>
  <c r="H147" i="7"/>
  <c r="E138" i="8" s="1"/>
  <c r="H149" i="7"/>
  <c r="E140" i="8" s="1"/>
  <c r="H151" i="7"/>
  <c r="E142" i="8" s="1"/>
  <c r="H153" i="7"/>
  <c r="E144" i="8" s="1"/>
  <c r="H155" i="7"/>
  <c r="E146" i="8" s="1"/>
  <c r="H157" i="7"/>
  <c r="E148" i="8" s="1"/>
  <c r="H159" i="7"/>
  <c r="E150" i="8" s="1"/>
  <c r="H161" i="7"/>
  <c r="E152" i="8" s="1"/>
  <c r="H163" i="7"/>
  <c r="E154" i="8" s="1"/>
  <c r="H165" i="7"/>
  <c r="E156" i="8" s="1"/>
  <c r="H167" i="7"/>
  <c r="E158" i="8" s="1"/>
  <c r="H171" i="7"/>
  <c r="E162" i="8" s="1"/>
  <c r="H173" i="7"/>
  <c r="E164" i="8" s="1"/>
  <c r="H175" i="7"/>
  <c r="E166" i="8" s="1"/>
  <c r="H177" i="7"/>
  <c r="E168" i="8" s="1"/>
  <c r="H179" i="7"/>
  <c r="E170" i="8" s="1"/>
  <c r="H181" i="7"/>
  <c r="E172" i="8" s="1"/>
  <c r="H183" i="7"/>
  <c r="E174" i="8" s="1"/>
  <c r="H185" i="7"/>
  <c r="E175" i="8" s="1"/>
  <c r="H187" i="7"/>
  <c r="E178" i="8" s="1"/>
  <c r="H189" i="7"/>
  <c r="E180" i="8" s="1"/>
  <c r="H191" i="7"/>
  <c r="E182" i="8" s="1"/>
  <c r="H193" i="7"/>
  <c r="E184" i="8" s="1"/>
  <c r="H195" i="7"/>
  <c r="E186" i="8" s="1"/>
  <c r="H197" i="7"/>
  <c r="E188" i="8" s="1"/>
  <c r="H199" i="7"/>
  <c r="E190" i="8" s="1"/>
  <c r="H201" i="7"/>
  <c r="E192" i="8" s="1"/>
  <c r="H203" i="7"/>
  <c r="E194" i="8" s="1"/>
  <c r="H205" i="7"/>
  <c r="E196" i="8" s="1"/>
  <c r="H207" i="7"/>
  <c r="E198" i="8" s="1"/>
  <c r="H209" i="7"/>
  <c r="E200" i="8" s="1"/>
  <c r="H211" i="7"/>
  <c r="E202" i="8" s="1"/>
  <c r="H213" i="7"/>
  <c r="E204" i="8" s="1"/>
  <c r="H215" i="7"/>
  <c r="E206" i="8" s="1"/>
  <c r="H217" i="7"/>
  <c r="E208" i="8" s="1"/>
  <c r="H219" i="7"/>
  <c r="E210" i="8" s="1"/>
  <c r="H221" i="7"/>
  <c r="E211" i="8" s="1"/>
  <c r="H223" i="7"/>
  <c r="E214" i="8" s="1"/>
  <c r="H225" i="7"/>
  <c r="E216" i="8" s="1"/>
  <c r="H227" i="7"/>
  <c r="E218" i="8" s="1"/>
  <c r="H229" i="7"/>
  <c r="E220" i="8" s="1"/>
  <c r="H231" i="7"/>
  <c r="E222" i="8" s="1"/>
  <c r="H233" i="7"/>
  <c r="E224" i="8" s="1"/>
  <c r="H235" i="7"/>
  <c r="E226" i="8" s="1"/>
  <c r="H237" i="7"/>
  <c r="E228" i="8" s="1"/>
  <c r="H239" i="7"/>
  <c r="E230" i="8" s="1"/>
  <c r="H241" i="7"/>
  <c r="E232" i="8" s="1"/>
  <c r="H243" i="7"/>
  <c r="E234" i="8" s="1"/>
  <c r="H245" i="7"/>
  <c r="E236" i="8" s="1"/>
  <c r="H247" i="7"/>
  <c r="E238" i="8" s="1"/>
  <c r="H249" i="7"/>
  <c r="E240" i="8" s="1"/>
  <c r="H251" i="7"/>
  <c r="E242" i="8" s="1"/>
  <c r="H253" i="7"/>
  <c r="E244" i="8" s="1"/>
  <c r="H255" i="7"/>
  <c r="E246" i="8" s="1"/>
  <c r="H257" i="7"/>
  <c r="E248" i="8" s="1"/>
  <c r="H259" i="7"/>
  <c r="E250" i="8" s="1"/>
  <c r="H261" i="7"/>
  <c r="E252" i="8" s="1"/>
  <c r="H263" i="7"/>
  <c r="E254" i="8" s="1"/>
  <c r="H265" i="7"/>
  <c r="E256" i="8" s="1"/>
  <c r="H267" i="7"/>
  <c r="E258" i="8" s="1"/>
  <c r="H269" i="7"/>
  <c r="E260" i="8" s="1"/>
  <c r="H271" i="7"/>
  <c r="E262" i="8" s="1"/>
  <c r="H273" i="7"/>
  <c r="E264" i="8" s="1"/>
  <c r="H275" i="7"/>
  <c r="E266" i="8" s="1"/>
  <c r="H277" i="7"/>
  <c r="E268" i="8" s="1"/>
  <c r="H279" i="7"/>
  <c r="E270" i="8" s="1"/>
  <c r="H281" i="7"/>
  <c r="E272" i="8" s="1"/>
  <c r="H283" i="7"/>
  <c r="E274" i="8" s="1"/>
  <c r="H285" i="7"/>
  <c r="E276" i="8" s="1"/>
  <c r="H287" i="7"/>
  <c r="E278" i="8" s="1"/>
  <c r="H289" i="7"/>
  <c r="E280" i="8" s="1"/>
  <c r="H293" i="7"/>
  <c r="E284" i="8" s="1"/>
  <c r="H295" i="7"/>
  <c r="E286" i="8" s="1"/>
  <c r="H297" i="7"/>
  <c r="E288" i="8" s="1"/>
  <c r="H299" i="7"/>
  <c r="E290" i="8" s="1"/>
  <c r="H301" i="7"/>
  <c r="E292" i="8" s="1"/>
  <c r="H303" i="7"/>
  <c r="E294" i="8" s="1"/>
  <c r="H305" i="7"/>
  <c r="E296" i="8" s="1"/>
  <c r="H307" i="7"/>
  <c r="E298" i="8" s="1"/>
  <c r="H309" i="7"/>
  <c r="E300" i="8" s="1"/>
  <c r="H311" i="7"/>
  <c r="E302" i="8" s="1"/>
  <c r="H313" i="7"/>
  <c r="E304" i="8" s="1"/>
  <c r="H315" i="7"/>
  <c r="E306" i="8" s="1"/>
  <c r="H317" i="7"/>
  <c r="E308" i="8" s="1"/>
  <c r="H321" i="7"/>
  <c r="E312" i="8" s="1"/>
  <c r="H323" i="7"/>
  <c r="E314" i="8" s="1"/>
  <c r="H325" i="7"/>
  <c r="E316" i="8" s="1"/>
  <c r="H327" i="7"/>
  <c r="E318" i="8" s="1"/>
  <c r="H329" i="7"/>
  <c r="E320" i="8" s="1"/>
  <c r="H331" i="7"/>
  <c r="E322" i="8" s="1"/>
  <c r="H333" i="7"/>
  <c r="E324" i="8" s="1"/>
  <c r="H335" i="7"/>
  <c r="E326" i="8" s="1"/>
  <c r="H337" i="7"/>
  <c r="H12" i="7"/>
  <c r="E3" i="8" s="1"/>
  <c r="H14" i="7"/>
  <c r="E5" i="8" s="1"/>
  <c r="H16" i="7"/>
  <c r="E7" i="8" s="1"/>
  <c r="H18" i="7"/>
  <c r="E9" i="8" s="1"/>
  <c r="H20" i="7"/>
  <c r="E11" i="8" s="1"/>
  <c r="H22" i="7"/>
  <c r="E13" i="8" s="1"/>
  <c r="H24" i="7"/>
  <c r="E15" i="8" s="1"/>
  <c r="H26" i="7"/>
  <c r="E17" i="8" s="1"/>
  <c r="H28" i="7"/>
  <c r="E19" i="8" s="1"/>
  <c r="H30" i="7"/>
  <c r="E21" i="8" s="1"/>
  <c r="H32" i="7"/>
  <c r="E23" i="8" s="1"/>
  <c r="H34" i="7"/>
  <c r="E25" i="8" s="1"/>
  <c r="H36" i="7"/>
  <c r="E27" i="8" s="1"/>
  <c r="H38" i="7"/>
  <c r="E29" i="8" s="1"/>
  <c r="H40" i="7"/>
  <c r="E31" i="8" s="1"/>
  <c r="H42" i="7"/>
  <c r="E33" i="8" s="1"/>
  <c r="H44" i="7"/>
  <c r="E35" i="8" s="1"/>
  <c r="H46" i="7"/>
  <c r="E37" i="8" s="1"/>
  <c r="H48" i="7"/>
  <c r="E39" i="8" s="1"/>
  <c r="H50" i="7"/>
  <c r="E41" i="8" s="1"/>
  <c r="H52" i="7"/>
  <c r="E43" i="8" s="1"/>
  <c r="H54" i="7"/>
  <c r="E45" i="8" s="1"/>
  <c r="H56" i="7"/>
  <c r="E47" i="8" s="1"/>
  <c r="H58" i="7"/>
  <c r="E49" i="8" s="1"/>
  <c r="H60" i="7"/>
  <c r="E51" i="8" s="1"/>
  <c r="H62" i="7"/>
  <c r="E53" i="8" s="1"/>
  <c r="H64" i="7"/>
  <c r="E55" i="8" s="1"/>
  <c r="H66" i="7"/>
  <c r="E57" i="8" s="1"/>
  <c r="H68" i="7"/>
  <c r="E59" i="8" s="1"/>
  <c r="H70" i="7"/>
  <c r="E61" i="8" s="1"/>
  <c r="H72" i="7"/>
  <c r="E63" i="8" s="1"/>
  <c r="H74" i="7"/>
  <c r="E65" i="8" s="1"/>
  <c r="H76" i="7"/>
  <c r="E67" i="8" s="1"/>
  <c r="H78" i="7"/>
  <c r="E69" i="8" s="1"/>
  <c r="H80" i="7"/>
  <c r="E71" i="8" s="1"/>
  <c r="H82" i="7"/>
  <c r="E73" i="8" s="1"/>
  <c r="H84" i="7"/>
  <c r="E75" i="8" s="1"/>
  <c r="H86" i="7"/>
  <c r="E77" i="8" s="1"/>
  <c r="H88" i="7"/>
  <c r="E79" i="8" s="1"/>
  <c r="H90" i="7"/>
  <c r="E81" i="8" s="1"/>
  <c r="H92" i="7"/>
  <c r="E83" i="8" s="1"/>
  <c r="H94" i="7"/>
  <c r="E85" i="8" s="1"/>
  <c r="H96" i="7"/>
  <c r="E87" i="8" s="1"/>
  <c r="H98" i="7"/>
  <c r="E89" i="8" s="1"/>
  <c r="H100" i="7"/>
  <c r="E91" i="8" s="1"/>
  <c r="H102" i="7"/>
  <c r="E93" i="8" s="1"/>
  <c r="H104" i="7"/>
  <c r="E95" i="8" s="1"/>
  <c r="H106" i="7"/>
  <c r="E97" i="8" s="1"/>
  <c r="H108" i="7"/>
  <c r="E99" i="8" s="1"/>
  <c r="H110" i="7"/>
  <c r="E101" i="8" s="1"/>
  <c r="H114" i="7"/>
  <c r="E105" i="8" s="1"/>
  <c r="H116" i="7"/>
  <c r="E107" i="8" s="1"/>
  <c r="H118" i="7"/>
  <c r="E109" i="8" s="1"/>
  <c r="H120" i="7"/>
  <c r="E111" i="8" s="1"/>
  <c r="H122" i="7"/>
  <c r="E113" i="8" s="1"/>
  <c r="H124" i="7"/>
  <c r="E115" i="8" s="1"/>
  <c r="H126" i="7"/>
  <c r="E117" i="8" s="1"/>
  <c r="H128" i="7"/>
  <c r="E119" i="8" s="1"/>
  <c r="H130" i="7"/>
  <c r="E121" i="8" s="1"/>
  <c r="H132" i="7"/>
  <c r="E123" i="8" s="1"/>
  <c r="H134" i="7"/>
  <c r="E125" i="8" s="1"/>
  <c r="H136" i="7"/>
  <c r="E127" i="8" s="1"/>
  <c r="H138" i="7"/>
  <c r="E129" i="8" s="1"/>
  <c r="H140" i="7"/>
  <c r="E131" i="8" s="1"/>
  <c r="H142" i="7"/>
  <c r="E133" i="8" s="1"/>
  <c r="H144" i="7"/>
  <c r="E135" i="8" s="1"/>
  <c r="H146" i="7"/>
  <c r="E137" i="8" s="1"/>
  <c r="H152" i="7"/>
  <c r="E143" i="8" s="1"/>
  <c r="H154" i="7"/>
  <c r="E145" i="8" s="1"/>
  <c r="H156" i="7"/>
  <c r="E147" i="8" s="1"/>
  <c r="H158" i="7"/>
  <c r="E149" i="8" s="1"/>
  <c r="H160" i="7"/>
  <c r="E151" i="8" s="1"/>
  <c r="H162" i="7"/>
  <c r="E153" i="8" s="1"/>
  <c r="H164" i="7"/>
  <c r="E155" i="8" s="1"/>
  <c r="H166" i="7"/>
  <c r="E157" i="8" s="1"/>
  <c r="H168" i="7"/>
  <c r="E159" i="8" s="1"/>
  <c r="H170" i="7"/>
  <c r="E161" i="8" s="1"/>
  <c r="H172" i="7"/>
  <c r="E163" i="8" s="1"/>
  <c r="H174" i="7"/>
  <c r="E165" i="8" s="1"/>
  <c r="H176" i="7"/>
  <c r="E167" i="8" s="1"/>
  <c r="H178" i="7"/>
  <c r="E169" i="8" s="1"/>
  <c r="H180" i="7"/>
  <c r="E171" i="8" s="1"/>
  <c r="H182" i="7"/>
  <c r="E173" i="8" s="1"/>
  <c r="H184" i="7"/>
  <c r="E176" i="8" s="1"/>
  <c r="H186" i="7"/>
  <c r="E177" i="8" s="1"/>
  <c r="H188" i="7"/>
  <c r="E179" i="8" s="1"/>
  <c r="H190" i="7"/>
  <c r="E181" i="8" s="1"/>
  <c r="H192" i="7"/>
  <c r="E183" i="8" s="1"/>
  <c r="H194" i="7"/>
  <c r="E185" i="8" s="1"/>
  <c r="H196" i="7"/>
  <c r="E187" i="8" s="1"/>
  <c r="H198" i="7"/>
  <c r="E189" i="8" s="1"/>
  <c r="H200" i="7"/>
  <c r="E191" i="8" s="1"/>
  <c r="H202" i="7"/>
  <c r="E193" i="8" s="1"/>
  <c r="H204" i="7"/>
  <c r="E195" i="8" s="1"/>
  <c r="H206" i="7"/>
  <c r="E197" i="8" s="1"/>
  <c r="H208" i="7"/>
  <c r="E199" i="8" s="1"/>
  <c r="H210" i="7"/>
  <c r="E201" i="8" s="1"/>
  <c r="H212" i="7"/>
  <c r="E203" i="8" s="1"/>
  <c r="H214" i="7"/>
  <c r="E205" i="8" s="1"/>
  <c r="H216" i="7"/>
  <c r="E207" i="8" s="1"/>
  <c r="H218" i="7"/>
  <c r="E209" i="8" s="1"/>
  <c r="H222" i="7"/>
  <c r="E213" i="8" s="1"/>
  <c r="H224" i="7"/>
  <c r="E215" i="8" s="1"/>
  <c r="H226" i="7"/>
  <c r="E217" i="8" s="1"/>
  <c r="H230" i="7"/>
  <c r="E221" i="8" s="1"/>
  <c r="H232" i="7"/>
  <c r="E223" i="8" s="1"/>
  <c r="H234" i="7"/>
  <c r="E225" i="8" s="1"/>
  <c r="H236" i="7"/>
  <c r="E227" i="8" s="1"/>
  <c r="H238" i="7"/>
  <c r="E229" i="8" s="1"/>
  <c r="H240" i="7"/>
  <c r="E231" i="8" s="1"/>
  <c r="H242" i="7"/>
  <c r="E233" i="8" s="1"/>
  <c r="H244" i="7"/>
  <c r="E235" i="8" s="1"/>
  <c r="H246" i="7"/>
  <c r="E237" i="8" s="1"/>
  <c r="H248" i="7"/>
  <c r="E239" i="8" s="1"/>
  <c r="H250" i="7"/>
  <c r="E241" i="8" s="1"/>
  <c r="H252" i="7"/>
  <c r="E243" i="8" s="1"/>
  <c r="H254" i="7"/>
  <c r="E245" i="8" s="1"/>
  <c r="H256" i="7"/>
  <c r="E247" i="8" s="1"/>
  <c r="H258" i="7"/>
  <c r="E249" i="8" s="1"/>
  <c r="H260" i="7"/>
  <c r="E251" i="8" s="1"/>
  <c r="H262" i="7"/>
  <c r="E253" i="8" s="1"/>
  <c r="H264" i="7"/>
  <c r="E255" i="8" s="1"/>
  <c r="H266" i="7"/>
  <c r="E257" i="8" s="1"/>
  <c r="H268" i="7"/>
  <c r="E259" i="8" s="1"/>
  <c r="H270" i="7"/>
  <c r="E261" i="8" s="1"/>
  <c r="H272" i="7"/>
  <c r="E263" i="8" s="1"/>
  <c r="H274" i="7"/>
  <c r="E265" i="8" s="1"/>
  <c r="H276" i="7"/>
  <c r="E267" i="8" s="1"/>
  <c r="H278" i="7"/>
  <c r="E269" i="8" s="1"/>
  <c r="H280" i="7"/>
  <c r="E271" i="8" s="1"/>
  <c r="H282" i="7"/>
  <c r="E273" i="8" s="1"/>
  <c r="H284" i="7"/>
  <c r="E275" i="8" s="1"/>
  <c r="H286" i="7"/>
  <c r="E277" i="8" s="1"/>
  <c r="H288" i="7"/>
  <c r="E279" i="8" s="1"/>
  <c r="H290" i="7"/>
  <c r="E281" i="8" s="1"/>
  <c r="H292" i="7"/>
  <c r="E283" i="8" s="1"/>
  <c r="H294" i="7"/>
  <c r="E285" i="8" s="1"/>
  <c r="H296" i="7"/>
  <c r="E287" i="8" s="1"/>
  <c r="H298" i="7"/>
  <c r="E289" i="8" s="1"/>
  <c r="H300" i="7"/>
  <c r="E291" i="8" s="1"/>
  <c r="H302" i="7"/>
  <c r="E293" i="8" s="1"/>
  <c r="H304" i="7"/>
  <c r="E295" i="8" s="1"/>
  <c r="H306" i="7"/>
  <c r="E297" i="8" s="1"/>
  <c r="H308" i="7"/>
  <c r="E299" i="8" s="1"/>
  <c r="H310" i="7"/>
  <c r="E301" i="8" s="1"/>
  <c r="H312" i="7"/>
  <c r="E303" i="8" s="1"/>
  <c r="H314" i="7"/>
  <c r="E305" i="8" s="1"/>
  <c r="H316" i="7"/>
  <c r="E307" i="8" s="1"/>
  <c r="H318" i="7"/>
  <c r="E309" i="8" s="1"/>
  <c r="H320" i="7"/>
  <c r="E311" i="8" s="1"/>
  <c r="H322" i="7"/>
  <c r="E313" i="8" s="1"/>
  <c r="H324" i="7"/>
  <c r="E315" i="8" s="1"/>
  <c r="H326" i="7"/>
  <c r="E317" i="8" s="1"/>
  <c r="H328" i="7"/>
  <c r="E319" i="8" s="1"/>
  <c r="H330" i="7"/>
  <c r="E321" i="8" s="1"/>
  <c r="H332" i="7"/>
  <c r="E323" i="8" s="1"/>
  <c r="H334" i="7"/>
  <c r="E325" i="8" s="1"/>
  <c r="H336" i="7"/>
  <c r="E327" i="8" s="1"/>
  <c r="E331" i="4"/>
  <c r="E331" i="3"/>
  <c r="E332" i="3"/>
  <c r="O333" i="5"/>
  <c r="P333" i="5" s="1"/>
  <c r="K333" i="5"/>
  <c r="L333" i="5" s="1"/>
  <c r="K334" i="5"/>
  <c r="L334" i="5" s="1"/>
  <c r="O334" i="5"/>
  <c r="P334" i="5" s="1"/>
  <c r="E3" i="4"/>
  <c r="D3" i="8" s="1"/>
  <c r="E5" i="4"/>
  <c r="D5" i="8" s="1"/>
  <c r="E7" i="4"/>
  <c r="D7" i="8" s="1"/>
  <c r="E9" i="4"/>
  <c r="D9" i="8" s="1"/>
  <c r="E11" i="4"/>
  <c r="D11" i="8" s="1"/>
  <c r="E13" i="4"/>
  <c r="D13" i="8" s="1"/>
  <c r="E15" i="4"/>
  <c r="D15" i="8" s="1"/>
  <c r="E17" i="4"/>
  <c r="D17" i="8" s="1"/>
  <c r="E19" i="4"/>
  <c r="D19" i="8" s="1"/>
  <c r="E21" i="4"/>
  <c r="D21" i="8" s="1"/>
  <c r="E23" i="4"/>
  <c r="D23" i="8" s="1"/>
  <c r="E25" i="4"/>
  <c r="D25" i="8" s="1"/>
  <c r="E27" i="4"/>
  <c r="D27" i="8" s="1"/>
  <c r="E29" i="4"/>
  <c r="D29" i="8" s="1"/>
  <c r="E31" i="4"/>
  <c r="D31" i="8" s="1"/>
  <c r="E33" i="4"/>
  <c r="D33" i="8" s="1"/>
  <c r="E35" i="4"/>
  <c r="D35" i="8" s="1"/>
  <c r="E37" i="4"/>
  <c r="D37" i="8" s="1"/>
  <c r="E39" i="4"/>
  <c r="D39" i="8" s="1"/>
  <c r="E41" i="4"/>
  <c r="D41" i="8" s="1"/>
  <c r="E43" i="4"/>
  <c r="D43" i="8" s="1"/>
  <c r="E45" i="4"/>
  <c r="D45" i="8" s="1"/>
  <c r="E47" i="4"/>
  <c r="D47" i="8" s="1"/>
  <c r="E49" i="4"/>
  <c r="D49" i="8" s="1"/>
  <c r="E51" i="4"/>
  <c r="D51" i="8" s="1"/>
  <c r="E53" i="4"/>
  <c r="D53" i="8" s="1"/>
  <c r="E55" i="4"/>
  <c r="D55" i="8" s="1"/>
  <c r="E57" i="4"/>
  <c r="D57" i="8" s="1"/>
  <c r="E59" i="4"/>
  <c r="D59" i="8" s="1"/>
  <c r="E61" i="4"/>
  <c r="D61" i="8" s="1"/>
  <c r="E63" i="4"/>
  <c r="D63" i="8" s="1"/>
  <c r="E65" i="4"/>
  <c r="D65" i="8" s="1"/>
  <c r="E67" i="4"/>
  <c r="D67" i="8" s="1"/>
  <c r="E69" i="4"/>
  <c r="D69" i="8" s="1"/>
  <c r="E71" i="4"/>
  <c r="D71" i="8" s="1"/>
  <c r="E73" i="4"/>
  <c r="D73" i="8" s="1"/>
  <c r="E75" i="4"/>
  <c r="D75" i="8" s="1"/>
  <c r="E77" i="4"/>
  <c r="D77" i="8" s="1"/>
  <c r="E79" i="4"/>
  <c r="D79" i="8" s="1"/>
  <c r="E81" i="4"/>
  <c r="D81" i="8" s="1"/>
  <c r="E83" i="4"/>
  <c r="D83" i="8" s="1"/>
  <c r="E85" i="4"/>
  <c r="D85" i="8" s="1"/>
  <c r="E87" i="4"/>
  <c r="D87" i="8" s="1"/>
  <c r="E89" i="4"/>
  <c r="D89" i="8" s="1"/>
  <c r="E91" i="4"/>
  <c r="D91" i="8" s="1"/>
  <c r="E93" i="4"/>
  <c r="D93" i="8" s="1"/>
  <c r="E95" i="4"/>
  <c r="D95" i="8" s="1"/>
  <c r="E97" i="4"/>
  <c r="D97" i="8" s="1"/>
  <c r="E99" i="4"/>
  <c r="D99" i="8" s="1"/>
  <c r="E101" i="4"/>
  <c r="D101" i="8" s="1"/>
  <c r="E103" i="4"/>
  <c r="D103" i="8" s="1"/>
  <c r="E105" i="4"/>
  <c r="D105" i="8" s="1"/>
  <c r="E107" i="4"/>
  <c r="D107" i="8" s="1"/>
  <c r="E109" i="4"/>
  <c r="D109" i="8" s="1"/>
  <c r="E111" i="4"/>
  <c r="D111" i="8" s="1"/>
  <c r="E113" i="4"/>
  <c r="D113" i="8" s="1"/>
  <c r="E115" i="4"/>
  <c r="D115" i="8" s="1"/>
  <c r="E117" i="4"/>
  <c r="D117" i="8" s="1"/>
  <c r="E119" i="4"/>
  <c r="D119" i="8" s="1"/>
  <c r="E121" i="4"/>
  <c r="D121" i="8" s="1"/>
  <c r="E123" i="4"/>
  <c r="D123" i="8" s="1"/>
  <c r="E125" i="4"/>
  <c r="D125" i="8" s="1"/>
  <c r="E127" i="4"/>
  <c r="D127" i="8" s="1"/>
  <c r="E129" i="4"/>
  <c r="D129" i="8" s="1"/>
  <c r="E131" i="4"/>
  <c r="D131" i="8" s="1"/>
  <c r="E133" i="4"/>
  <c r="D133" i="8" s="1"/>
  <c r="E135" i="4"/>
  <c r="D135" i="8" s="1"/>
  <c r="E137" i="4"/>
  <c r="D137" i="8" s="1"/>
  <c r="E139" i="4"/>
  <c r="D139" i="8" s="1"/>
  <c r="E141" i="4"/>
  <c r="D141" i="8" s="1"/>
  <c r="E143" i="4"/>
  <c r="D143" i="8" s="1"/>
  <c r="E145" i="4"/>
  <c r="D145" i="8" s="1"/>
  <c r="E147" i="4"/>
  <c r="D147" i="8" s="1"/>
  <c r="E149" i="4"/>
  <c r="D149" i="8" s="1"/>
  <c r="E151" i="4"/>
  <c r="D151" i="8" s="1"/>
  <c r="E153" i="4"/>
  <c r="D153" i="8" s="1"/>
  <c r="E155" i="4"/>
  <c r="D155" i="8" s="1"/>
  <c r="E157" i="4"/>
  <c r="D157" i="8" s="1"/>
  <c r="E159" i="4"/>
  <c r="D159" i="8" s="1"/>
  <c r="E161" i="4"/>
  <c r="D161" i="8" s="1"/>
  <c r="E163" i="4"/>
  <c r="D163" i="8" s="1"/>
  <c r="E165" i="4"/>
  <c r="D165" i="8" s="1"/>
  <c r="E167" i="4"/>
  <c r="D167" i="8" s="1"/>
  <c r="E169" i="4"/>
  <c r="D169" i="8" s="1"/>
  <c r="E171" i="4"/>
  <c r="D171" i="8" s="1"/>
  <c r="E173" i="4"/>
  <c r="D173" i="8" s="1"/>
  <c r="E175" i="4"/>
  <c r="D176" i="8" s="1"/>
  <c r="E177" i="4"/>
  <c r="D177" i="8" s="1"/>
  <c r="E179" i="4"/>
  <c r="D179" i="8" s="1"/>
  <c r="E181" i="4"/>
  <c r="D181" i="8" s="1"/>
  <c r="E183" i="4"/>
  <c r="D183" i="8" s="1"/>
  <c r="E185" i="4"/>
  <c r="D185" i="8" s="1"/>
  <c r="E187" i="4"/>
  <c r="D187" i="8" s="1"/>
  <c r="E189" i="4"/>
  <c r="D189" i="8" s="1"/>
  <c r="E191" i="4"/>
  <c r="D191" i="8" s="1"/>
  <c r="E193" i="4"/>
  <c r="D193" i="8" s="1"/>
  <c r="E195" i="4"/>
  <c r="D195" i="8" s="1"/>
  <c r="E197" i="4"/>
  <c r="D197" i="8" s="1"/>
  <c r="E199" i="4"/>
  <c r="D199" i="8" s="1"/>
  <c r="E201" i="4"/>
  <c r="D201" i="8" s="1"/>
  <c r="E203" i="4"/>
  <c r="D203" i="8" s="1"/>
  <c r="E205" i="4"/>
  <c r="D205" i="8" s="1"/>
  <c r="E207" i="4"/>
  <c r="D207" i="8" s="1"/>
  <c r="E209" i="4"/>
  <c r="D209" i="8" s="1"/>
  <c r="E211" i="4"/>
  <c r="D212" i="8" s="1"/>
  <c r="E213" i="4"/>
  <c r="D213" i="8" s="1"/>
  <c r="E215" i="4"/>
  <c r="D215" i="8" s="1"/>
  <c r="E217" i="4"/>
  <c r="D217" i="8" s="1"/>
  <c r="E219" i="4"/>
  <c r="D219" i="8" s="1"/>
  <c r="E221" i="4"/>
  <c r="D221" i="8" s="1"/>
  <c r="E223" i="4"/>
  <c r="D223" i="8" s="1"/>
  <c r="E225" i="4"/>
  <c r="D225" i="8" s="1"/>
  <c r="E227" i="4"/>
  <c r="D227" i="8" s="1"/>
  <c r="E229" i="4"/>
  <c r="D229" i="8" s="1"/>
  <c r="E231" i="4"/>
  <c r="D231" i="8" s="1"/>
  <c r="E233" i="4"/>
  <c r="D233" i="8" s="1"/>
  <c r="E235" i="4"/>
  <c r="D235" i="8" s="1"/>
  <c r="E237" i="4"/>
  <c r="D237" i="8" s="1"/>
  <c r="E239" i="4"/>
  <c r="D239" i="8" s="1"/>
  <c r="E241" i="4"/>
  <c r="D241" i="8" s="1"/>
  <c r="E243" i="4"/>
  <c r="D243" i="8" s="1"/>
  <c r="E245" i="4"/>
  <c r="D245" i="8" s="1"/>
  <c r="E247" i="4"/>
  <c r="D247" i="8" s="1"/>
  <c r="E249" i="4"/>
  <c r="D249" i="8" s="1"/>
  <c r="E251" i="4"/>
  <c r="D251" i="8" s="1"/>
  <c r="E253" i="4"/>
  <c r="D253" i="8" s="1"/>
  <c r="E255" i="4"/>
  <c r="D255" i="8" s="1"/>
  <c r="E257" i="4"/>
  <c r="D257" i="8" s="1"/>
  <c r="E259" i="4"/>
  <c r="D259" i="8" s="1"/>
  <c r="E261" i="4"/>
  <c r="D261" i="8" s="1"/>
  <c r="E263" i="4"/>
  <c r="D263" i="8" s="1"/>
  <c r="E265" i="4"/>
  <c r="D265" i="8" s="1"/>
  <c r="E267" i="4"/>
  <c r="D267" i="8" s="1"/>
  <c r="E269" i="4"/>
  <c r="D269" i="8" s="1"/>
  <c r="E271" i="4"/>
  <c r="D271" i="8" s="1"/>
  <c r="E273" i="4"/>
  <c r="D273" i="8" s="1"/>
  <c r="E275" i="4"/>
  <c r="D275" i="8" s="1"/>
  <c r="E277" i="4"/>
  <c r="D277" i="8" s="1"/>
  <c r="E279" i="4"/>
  <c r="D279" i="8" s="1"/>
  <c r="E281" i="4"/>
  <c r="D281" i="8" s="1"/>
  <c r="E283" i="4"/>
  <c r="D283" i="8" s="1"/>
  <c r="E285" i="4"/>
  <c r="D285" i="8" s="1"/>
  <c r="E287" i="4"/>
  <c r="D287" i="8" s="1"/>
  <c r="E289" i="4"/>
  <c r="D289" i="8" s="1"/>
  <c r="E291" i="4"/>
  <c r="D291" i="8" s="1"/>
  <c r="E293" i="4"/>
  <c r="D293" i="8" s="1"/>
  <c r="E295" i="4"/>
  <c r="D295" i="8" s="1"/>
  <c r="E297" i="4"/>
  <c r="D297" i="8" s="1"/>
  <c r="E299" i="4"/>
  <c r="D299" i="8" s="1"/>
  <c r="E301" i="4"/>
  <c r="D301" i="8" s="1"/>
  <c r="E303" i="4"/>
  <c r="D303" i="8" s="1"/>
  <c r="E305" i="4"/>
  <c r="D305" i="8" s="1"/>
  <c r="E307" i="4"/>
  <c r="D307" i="8" s="1"/>
  <c r="E309" i="4"/>
  <c r="D309" i="8" s="1"/>
  <c r="E311" i="4"/>
  <c r="D311" i="8" s="1"/>
  <c r="E313" i="4"/>
  <c r="D313" i="8" s="1"/>
  <c r="E315" i="4"/>
  <c r="D315" i="8" s="1"/>
  <c r="E317" i="4"/>
  <c r="D317" i="8" s="1"/>
  <c r="E319" i="4"/>
  <c r="D319" i="8" s="1"/>
  <c r="E321" i="4"/>
  <c r="D321" i="8" s="1"/>
  <c r="E4" i="4"/>
  <c r="D4" i="8" s="1"/>
  <c r="E6" i="4"/>
  <c r="D6" i="8" s="1"/>
  <c r="E8" i="4"/>
  <c r="D8" i="8" s="1"/>
  <c r="E10" i="4"/>
  <c r="D10" i="8" s="1"/>
  <c r="E12" i="4"/>
  <c r="D12" i="8" s="1"/>
  <c r="E14" i="4"/>
  <c r="D14" i="8" s="1"/>
  <c r="E16" i="4"/>
  <c r="D16" i="8" s="1"/>
  <c r="E18" i="4"/>
  <c r="D18" i="8" s="1"/>
  <c r="E20" i="4"/>
  <c r="D20" i="8" s="1"/>
  <c r="E22" i="4"/>
  <c r="D22" i="8" s="1"/>
  <c r="E24" i="4"/>
  <c r="D24" i="8" s="1"/>
  <c r="E26" i="4"/>
  <c r="D26" i="8" s="1"/>
  <c r="E28" i="4"/>
  <c r="D28" i="8" s="1"/>
  <c r="E30" i="4"/>
  <c r="D30" i="8" s="1"/>
  <c r="E32" i="4"/>
  <c r="D32" i="8" s="1"/>
  <c r="E34" i="4"/>
  <c r="D34" i="8" s="1"/>
  <c r="E36" i="4"/>
  <c r="D36" i="8" s="1"/>
  <c r="E38" i="4"/>
  <c r="D38" i="8" s="1"/>
  <c r="E40" i="4"/>
  <c r="D40" i="8" s="1"/>
  <c r="E42" i="4"/>
  <c r="D42" i="8" s="1"/>
  <c r="E44" i="4"/>
  <c r="D44" i="8" s="1"/>
  <c r="E46" i="4"/>
  <c r="D46" i="8" s="1"/>
  <c r="E48" i="4"/>
  <c r="D48" i="8" s="1"/>
  <c r="E50" i="4"/>
  <c r="D50" i="8" s="1"/>
  <c r="E52" i="4"/>
  <c r="D52" i="8" s="1"/>
  <c r="E54" i="4"/>
  <c r="D54" i="8" s="1"/>
  <c r="E56" i="4"/>
  <c r="D56" i="8" s="1"/>
  <c r="E58" i="4"/>
  <c r="D58" i="8" s="1"/>
  <c r="E60" i="4"/>
  <c r="D60" i="8" s="1"/>
  <c r="E62" i="4"/>
  <c r="D62" i="8" s="1"/>
  <c r="E64" i="4"/>
  <c r="D64" i="8" s="1"/>
  <c r="E66" i="4"/>
  <c r="D66" i="8" s="1"/>
  <c r="E68" i="4"/>
  <c r="D68" i="8" s="1"/>
  <c r="E70" i="4"/>
  <c r="D70" i="8" s="1"/>
  <c r="E72" i="4"/>
  <c r="D72" i="8" s="1"/>
  <c r="E74" i="4"/>
  <c r="D74" i="8" s="1"/>
  <c r="E76" i="4"/>
  <c r="D76" i="8" s="1"/>
  <c r="E78" i="4"/>
  <c r="D78" i="8" s="1"/>
  <c r="E80" i="4"/>
  <c r="D80" i="8" s="1"/>
  <c r="E82" i="4"/>
  <c r="D82" i="8" s="1"/>
  <c r="E84" i="4"/>
  <c r="D84" i="8" s="1"/>
  <c r="E86" i="4"/>
  <c r="D86" i="8" s="1"/>
  <c r="E88" i="4"/>
  <c r="D88" i="8" s="1"/>
  <c r="E90" i="4"/>
  <c r="D90" i="8" s="1"/>
  <c r="E92" i="4"/>
  <c r="D92" i="8" s="1"/>
  <c r="E94" i="4"/>
  <c r="D94" i="8" s="1"/>
  <c r="E96" i="4"/>
  <c r="D96" i="8" s="1"/>
  <c r="E98" i="4"/>
  <c r="D98" i="8" s="1"/>
  <c r="E100" i="4"/>
  <c r="D100" i="8" s="1"/>
  <c r="E102" i="4"/>
  <c r="D102" i="8" s="1"/>
  <c r="E104" i="4"/>
  <c r="D104" i="8" s="1"/>
  <c r="E106" i="4"/>
  <c r="D106" i="8" s="1"/>
  <c r="E108" i="4"/>
  <c r="D108" i="8" s="1"/>
  <c r="E110" i="4"/>
  <c r="D110" i="8" s="1"/>
  <c r="E112" i="4"/>
  <c r="D112" i="8" s="1"/>
  <c r="E114" i="4"/>
  <c r="D114" i="8" s="1"/>
  <c r="E116" i="4"/>
  <c r="D116" i="8" s="1"/>
  <c r="E118" i="4"/>
  <c r="D118" i="8" s="1"/>
  <c r="E120" i="4"/>
  <c r="D120" i="8" s="1"/>
  <c r="E122" i="4"/>
  <c r="D122" i="8" s="1"/>
  <c r="E124" i="4"/>
  <c r="D124" i="8" s="1"/>
  <c r="E126" i="4"/>
  <c r="D126" i="8" s="1"/>
  <c r="E128" i="4"/>
  <c r="D128" i="8" s="1"/>
  <c r="E130" i="4"/>
  <c r="D130" i="8" s="1"/>
  <c r="E132" i="4"/>
  <c r="D132" i="8" s="1"/>
  <c r="E134" i="4"/>
  <c r="D134" i="8" s="1"/>
  <c r="E136" i="4"/>
  <c r="D136" i="8" s="1"/>
  <c r="E138" i="4"/>
  <c r="D138" i="8" s="1"/>
  <c r="E140" i="4"/>
  <c r="D140" i="8" s="1"/>
  <c r="E142" i="4"/>
  <c r="D142" i="8" s="1"/>
  <c r="E144" i="4"/>
  <c r="D144" i="8" s="1"/>
  <c r="E146" i="4"/>
  <c r="D146" i="8" s="1"/>
  <c r="E148" i="4"/>
  <c r="D148" i="8" s="1"/>
  <c r="E150" i="4"/>
  <c r="D150" i="8" s="1"/>
  <c r="E152" i="4"/>
  <c r="D152" i="8" s="1"/>
  <c r="E154" i="4"/>
  <c r="D154" i="8" s="1"/>
  <c r="E156" i="4"/>
  <c r="D156" i="8" s="1"/>
  <c r="E158" i="4"/>
  <c r="D158" i="8" s="1"/>
  <c r="E160" i="4"/>
  <c r="D160" i="8" s="1"/>
  <c r="E162" i="4"/>
  <c r="D162" i="8" s="1"/>
  <c r="E164" i="4"/>
  <c r="D164" i="8" s="1"/>
  <c r="E166" i="4"/>
  <c r="D166" i="8" s="1"/>
  <c r="E168" i="4"/>
  <c r="D168" i="8" s="1"/>
  <c r="E170" i="4"/>
  <c r="D170" i="8" s="1"/>
  <c r="E172" i="4"/>
  <c r="D172" i="8" s="1"/>
  <c r="E174" i="4"/>
  <c r="D174" i="8" s="1"/>
  <c r="E176" i="4"/>
  <c r="D175" i="8" s="1"/>
  <c r="E178" i="4"/>
  <c r="D178" i="8" s="1"/>
  <c r="E180" i="4"/>
  <c r="D180" i="8" s="1"/>
  <c r="E182" i="4"/>
  <c r="D182" i="8" s="1"/>
  <c r="E184" i="4"/>
  <c r="D184" i="8" s="1"/>
  <c r="E186" i="4"/>
  <c r="D186" i="8" s="1"/>
  <c r="E188" i="4"/>
  <c r="D188" i="8" s="1"/>
  <c r="E190" i="4"/>
  <c r="D190" i="8" s="1"/>
  <c r="E192" i="4"/>
  <c r="D192" i="8" s="1"/>
  <c r="E194" i="4"/>
  <c r="D194" i="8" s="1"/>
  <c r="E196" i="4"/>
  <c r="D196" i="8" s="1"/>
  <c r="E198" i="4"/>
  <c r="D198" i="8" s="1"/>
  <c r="E200" i="4"/>
  <c r="D200" i="8" s="1"/>
  <c r="E202" i="4"/>
  <c r="D202" i="8" s="1"/>
  <c r="E204" i="4"/>
  <c r="D204" i="8" s="1"/>
  <c r="E206" i="4"/>
  <c r="D206" i="8" s="1"/>
  <c r="E208" i="4"/>
  <c r="D208" i="8" s="1"/>
  <c r="E210" i="4"/>
  <c r="D210" i="8" s="1"/>
  <c r="E212" i="4"/>
  <c r="D211" i="8" s="1"/>
  <c r="E214" i="4"/>
  <c r="D214" i="8" s="1"/>
  <c r="E216" i="4"/>
  <c r="D216" i="8" s="1"/>
  <c r="E218" i="4"/>
  <c r="D218" i="8" s="1"/>
  <c r="E220" i="4"/>
  <c r="D220" i="8" s="1"/>
  <c r="E222" i="4"/>
  <c r="D222" i="8" s="1"/>
  <c r="E224" i="4"/>
  <c r="D224" i="8" s="1"/>
  <c r="E226" i="4"/>
  <c r="D226" i="8" s="1"/>
  <c r="E228" i="4"/>
  <c r="D228" i="8" s="1"/>
  <c r="E230" i="4"/>
  <c r="D230" i="8" s="1"/>
  <c r="E232" i="4"/>
  <c r="D232" i="8" s="1"/>
  <c r="E234" i="4"/>
  <c r="D234" i="8" s="1"/>
  <c r="E236" i="4"/>
  <c r="D236" i="8" s="1"/>
  <c r="E238" i="4"/>
  <c r="D238" i="8" s="1"/>
  <c r="E240" i="4"/>
  <c r="D240" i="8" s="1"/>
  <c r="E242" i="4"/>
  <c r="D242" i="8" s="1"/>
  <c r="E244" i="4"/>
  <c r="D244" i="8" s="1"/>
  <c r="E246" i="4"/>
  <c r="D246" i="8" s="1"/>
  <c r="E248" i="4"/>
  <c r="D248" i="8" s="1"/>
  <c r="E250" i="4"/>
  <c r="D250" i="8" s="1"/>
  <c r="E252" i="4"/>
  <c r="D252" i="8" s="1"/>
  <c r="E254" i="4"/>
  <c r="D254" i="8" s="1"/>
  <c r="E256" i="4"/>
  <c r="D256" i="8" s="1"/>
  <c r="E258" i="4"/>
  <c r="D258" i="8" s="1"/>
  <c r="E260" i="4"/>
  <c r="D260" i="8" s="1"/>
  <c r="E262" i="4"/>
  <c r="D262" i="8" s="1"/>
  <c r="E264" i="4"/>
  <c r="D264" i="8" s="1"/>
  <c r="E266" i="4"/>
  <c r="D266" i="8" s="1"/>
  <c r="E268" i="4"/>
  <c r="D268" i="8" s="1"/>
  <c r="E270" i="4"/>
  <c r="D270" i="8" s="1"/>
  <c r="E272" i="4"/>
  <c r="D272" i="8" s="1"/>
  <c r="E274" i="4"/>
  <c r="D274" i="8" s="1"/>
  <c r="E276" i="4"/>
  <c r="D276" i="8" s="1"/>
  <c r="E278" i="4"/>
  <c r="D278" i="8" s="1"/>
  <c r="E280" i="4"/>
  <c r="D280" i="8" s="1"/>
  <c r="E282" i="4"/>
  <c r="D282" i="8" s="1"/>
  <c r="E284" i="4"/>
  <c r="D284" i="8" s="1"/>
  <c r="E286" i="4"/>
  <c r="D286" i="8" s="1"/>
  <c r="E288" i="4"/>
  <c r="D288" i="8" s="1"/>
  <c r="E290" i="4"/>
  <c r="D290" i="8" s="1"/>
  <c r="E292" i="4"/>
  <c r="D292" i="8" s="1"/>
  <c r="E294" i="4"/>
  <c r="D294" i="8" s="1"/>
  <c r="E296" i="4"/>
  <c r="D296" i="8" s="1"/>
  <c r="E298" i="4"/>
  <c r="D298" i="8" s="1"/>
  <c r="E300" i="4"/>
  <c r="D300" i="8" s="1"/>
  <c r="E302" i="4"/>
  <c r="D302" i="8" s="1"/>
  <c r="E304" i="4"/>
  <c r="D304" i="8" s="1"/>
  <c r="E306" i="4"/>
  <c r="D306" i="8" s="1"/>
  <c r="E308" i="4"/>
  <c r="D308" i="8" s="1"/>
  <c r="E310" i="4"/>
  <c r="D310" i="8" s="1"/>
  <c r="E312" i="4"/>
  <c r="D312" i="8" s="1"/>
  <c r="E314" i="4"/>
  <c r="D314" i="8" s="1"/>
  <c r="E316" i="4"/>
  <c r="D316" i="8" s="1"/>
  <c r="E318" i="4"/>
  <c r="D318" i="8" s="1"/>
  <c r="E320" i="4"/>
  <c r="D320" i="8" s="1"/>
  <c r="E322" i="4"/>
  <c r="D322" i="8" s="1"/>
  <c r="E324" i="4"/>
  <c r="D324" i="8" s="1"/>
  <c r="E326" i="4"/>
  <c r="D326" i="8" s="1"/>
  <c r="E328" i="4"/>
  <c r="E325" i="4"/>
  <c r="D325" i="8" s="1"/>
  <c r="E323" i="4"/>
  <c r="D323" i="8" s="1"/>
  <c r="E327" i="4"/>
  <c r="D327" i="8" s="1"/>
  <c r="E330" i="4"/>
  <c r="E329" i="4"/>
  <c r="O335" i="5"/>
  <c r="P335" i="5" s="1"/>
  <c r="K335" i="5"/>
  <c r="L335" i="5" s="1"/>
  <c r="K332" i="5"/>
  <c r="L332" i="5" s="1"/>
  <c r="O332" i="5"/>
  <c r="P332" i="5" s="1"/>
  <c r="K330" i="5"/>
  <c r="L330" i="5" s="1"/>
  <c r="O330" i="5"/>
  <c r="P330" i="5" s="1"/>
  <c r="E333" i="4"/>
  <c r="E9" i="6"/>
  <c r="E332" i="4"/>
  <c r="L302" i="8" l="1"/>
  <c r="L238" i="8"/>
  <c r="L46" i="8"/>
  <c r="L117" i="8"/>
  <c r="L18" i="8"/>
  <c r="C10" i="6"/>
  <c r="B27" i="6" s="1"/>
  <c r="L290" i="8"/>
  <c r="L258" i="8"/>
  <c r="L226" i="8"/>
  <c r="L126" i="8"/>
  <c r="L94" i="8"/>
  <c r="L66" i="8"/>
  <c r="C11" i="6"/>
  <c r="C27" i="6" s="1"/>
  <c r="L98" i="8"/>
  <c r="L82" i="8"/>
  <c r="L293" i="8"/>
  <c r="L229" i="8"/>
  <c r="L178" i="8"/>
  <c r="L162" i="8"/>
  <c r="L37" i="8"/>
  <c r="L194" i="8"/>
  <c r="L165" i="8"/>
  <c r="L50" i="8"/>
  <c r="L42" i="8"/>
  <c r="L197" i="8"/>
  <c r="M335" i="5"/>
  <c r="Q334" i="5"/>
  <c r="M333" i="5"/>
  <c r="M331" i="5"/>
  <c r="Q331" i="5"/>
  <c r="Q330" i="5"/>
  <c r="Q327" i="5"/>
  <c r="Q323" i="5"/>
  <c r="Q319" i="5"/>
  <c r="Q315" i="5"/>
  <c r="Q311" i="5"/>
  <c r="Q307" i="5"/>
  <c r="Q303" i="5"/>
  <c r="Q299" i="5"/>
  <c r="Q295" i="5"/>
  <c r="Q291" i="5"/>
  <c r="Q287" i="5"/>
  <c r="Q283" i="5"/>
  <c r="Q279" i="5"/>
  <c r="Q275" i="5"/>
  <c r="Q271" i="5"/>
  <c r="Q267" i="5"/>
  <c r="Q263" i="5"/>
  <c r="Q259" i="5"/>
  <c r="Q255" i="5"/>
  <c r="Q251" i="5"/>
  <c r="Q247" i="5"/>
  <c r="Q243" i="5"/>
  <c r="Q239" i="5"/>
  <c r="Q235" i="5"/>
  <c r="Q231" i="5"/>
  <c r="Q227" i="5"/>
  <c r="Q223" i="5"/>
  <c r="Q219" i="5"/>
  <c r="Q215" i="5"/>
  <c r="Q211" i="5"/>
  <c r="Q207" i="5"/>
  <c r="Q203" i="5"/>
  <c r="Q199" i="5"/>
  <c r="Q195" i="5"/>
  <c r="Q191" i="5"/>
  <c r="Q187" i="5"/>
  <c r="Q183" i="5"/>
  <c r="Q179" i="5"/>
  <c r="Q175" i="5"/>
  <c r="Q171" i="5"/>
  <c r="Q167" i="5"/>
  <c r="Q163" i="5"/>
  <c r="Q159" i="5"/>
  <c r="Q155" i="5"/>
  <c r="Q151" i="5"/>
  <c r="Q147" i="5"/>
  <c r="Q143" i="5"/>
  <c r="Q139" i="5"/>
  <c r="Q135" i="5"/>
  <c r="Q131" i="5"/>
  <c r="Q127" i="5"/>
  <c r="Q123" i="5"/>
  <c r="Q119" i="5"/>
  <c r="Q115" i="5"/>
  <c r="Q111" i="5"/>
  <c r="Q107" i="5"/>
  <c r="Q103" i="5"/>
  <c r="Q99" i="5"/>
  <c r="Q95" i="5"/>
  <c r="Q91" i="5"/>
  <c r="Q87" i="5"/>
  <c r="Q83" i="5"/>
  <c r="Q79" i="5"/>
  <c r="Q75" i="5"/>
  <c r="Q71" i="5"/>
  <c r="Q67" i="5"/>
  <c r="Q63" i="5"/>
  <c r="Q59" i="5"/>
  <c r="Q55" i="5"/>
  <c r="Q51" i="5"/>
  <c r="Q47" i="5"/>
  <c r="Q43" i="5"/>
  <c r="Q39" i="5"/>
  <c r="Q35" i="5"/>
  <c r="Q31" i="5"/>
  <c r="Q27" i="5"/>
  <c r="Q23" i="5"/>
  <c r="Q19" i="5"/>
  <c r="Q15" i="5"/>
  <c r="Q11" i="5"/>
  <c r="Q7" i="5"/>
  <c r="R4" i="5"/>
  <c r="G2" i="8" s="1"/>
  <c r="Q328" i="5"/>
  <c r="Q324" i="5"/>
  <c r="Q320" i="5"/>
  <c r="Q316" i="5"/>
  <c r="Q312" i="5"/>
  <c r="Q308" i="5"/>
  <c r="Q304" i="5"/>
  <c r="Q300" i="5"/>
  <c r="Q296" i="5"/>
  <c r="Q292" i="5"/>
  <c r="Q288" i="5"/>
  <c r="Q284" i="5"/>
  <c r="Q280" i="5"/>
  <c r="Q276" i="5"/>
  <c r="Q272" i="5"/>
  <c r="Q268" i="5"/>
  <c r="Q264" i="5"/>
  <c r="Q260" i="5"/>
  <c r="Q256" i="5"/>
  <c r="Q252" i="5"/>
  <c r="Q248" i="5"/>
  <c r="Q244" i="5"/>
  <c r="Q240" i="5"/>
  <c r="Q236" i="5"/>
  <c r="Q232" i="5"/>
  <c r="Q228" i="5"/>
  <c r="Q224" i="5"/>
  <c r="Q220" i="5"/>
  <c r="Q216" i="5"/>
  <c r="Q212" i="5"/>
  <c r="Q208" i="5"/>
  <c r="Q204" i="5"/>
  <c r="Q200" i="5"/>
  <c r="Q196" i="5"/>
  <c r="Q192" i="5"/>
  <c r="Q188" i="5"/>
  <c r="Q184" i="5"/>
  <c r="Q180" i="5"/>
  <c r="Q176" i="5"/>
  <c r="Q172" i="5"/>
  <c r="Q168" i="5"/>
  <c r="Q164" i="5"/>
  <c r="Q160" i="5"/>
  <c r="Q156" i="5"/>
  <c r="Q152" i="5"/>
  <c r="Q148" i="5"/>
  <c r="Q144" i="5"/>
  <c r="Q140" i="5"/>
  <c r="Q136" i="5"/>
  <c r="Q132" i="5"/>
  <c r="Q128" i="5"/>
  <c r="Q124" i="5"/>
  <c r="Q120" i="5"/>
  <c r="Q116" i="5"/>
  <c r="Q112" i="5"/>
  <c r="Q108" i="5"/>
  <c r="Q104" i="5"/>
  <c r="Q100" i="5"/>
  <c r="Q96" i="5"/>
  <c r="Q92" i="5"/>
  <c r="Q88" i="5"/>
  <c r="Q84" i="5"/>
  <c r="Q80" i="5"/>
  <c r="Q76" i="5"/>
  <c r="Q72" i="5"/>
  <c r="Q68" i="5"/>
  <c r="Q64" i="5"/>
  <c r="Q60" i="5"/>
  <c r="Q56" i="5"/>
  <c r="Q52" i="5"/>
  <c r="Q48" i="5"/>
  <c r="Q44" i="5"/>
  <c r="Q40" i="5"/>
  <c r="Q36" i="5"/>
  <c r="Q32" i="5"/>
  <c r="Q28" i="5"/>
  <c r="Q24" i="5"/>
  <c r="Q20" i="5"/>
  <c r="Q16" i="5"/>
  <c r="Q12" i="5"/>
  <c r="Q8" i="5"/>
  <c r="Q329" i="5"/>
  <c r="Q325" i="5"/>
  <c r="Q321" i="5"/>
  <c r="Q317" i="5"/>
  <c r="Q313" i="5"/>
  <c r="Q309" i="5"/>
  <c r="Q305" i="5"/>
  <c r="Q301" i="5"/>
  <c r="Q297" i="5"/>
  <c r="Q293" i="5"/>
  <c r="Q289" i="5"/>
  <c r="Q285" i="5"/>
  <c r="Q281" i="5"/>
  <c r="Q277" i="5"/>
  <c r="Q273" i="5"/>
  <c r="Q269" i="5"/>
  <c r="Q265" i="5"/>
  <c r="Q261" i="5"/>
  <c r="Q257" i="5"/>
  <c r="Q253" i="5"/>
  <c r="Q249" i="5"/>
  <c r="Q245" i="5"/>
  <c r="Q241" i="5"/>
  <c r="Q237" i="5"/>
  <c r="Q233" i="5"/>
  <c r="Q229" i="5"/>
  <c r="Q225" i="5"/>
  <c r="Q221" i="5"/>
  <c r="Q217" i="5"/>
  <c r="Q213" i="5"/>
  <c r="Q209" i="5"/>
  <c r="Q205" i="5"/>
  <c r="Q201" i="5"/>
  <c r="Q197" i="5"/>
  <c r="Q193" i="5"/>
  <c r="Q189" i="5"/>
  <c r="Q185" i="5"/>
  <c r="Q181" i="5"/>
  <c r="Q177" i="5"/>
  <c r="Q173" i="5"/>
  <c r="Q169" i="5"/>
  <c r="Q165" i="5"/>
  <c r="Q161" i="5"/>
  <c r="Q157" i="5"/>
  <c r="Q153" i="5"/>
  <c r="Q149" i="5"/>
  <c r="Q145" i="5"/>
  <c r="Q141" i="5"/>
  <c r="Q137" i="5"/>
  <c r="Q133" i="5"/>
  <c r="Q129" i="5"/>
  <c r="Q125" i="5"/>
  <c r="Q121" i="5"/>
  <c r="Q117" i="5"/>
  <c r="Q113" i="5"/>
  <c r="Q109" i="5"/>
  <c r="Q105" i="5"/>
  <c r="Q101" i="5"/>
  <c r="Q97" i="5"/>
  <c r="Q93" i="5"/>
  <c r="Q89" i="5"/>
  <c r="Q85" i="5"/>
  <c r="Q81" i="5"/>
  <c r="Q77" i="5"/>
  <c r="Q73" i="5"/>
  <c r="Q69" i="5"/>
  <c r="Q65" i="5"/>
  <c r="Q61" i="5"/>
  <c r="Q57" i="5"/>
  <c r="Q53" i="5"/>
  <c r="Q49" i="5"/>
  <c r="Q45" i="5"/>
  <c r="Q41" i="5"/>
  <c r="Q37" i="5"/>
  <c r="Q33" i="5"/>
  <c r="Q29" i="5"/>
  <c r="Q25" i="5"/>
  <c r="Q21" i="5"/>
  <c r="Q17" i="5"/>
  <c r="Q13" i="5"/>
  <c r="Q9" i="5"/>
  <c r="Q5" i="5"/>
  <c r="Q4" i="5"/>
  <c r="Q326" i="5"/>
  <c r="Q322" i="5"/>
  <c r="Q318" i="5"/>
  <c r="Q314" i="5"/>
  <c r="Q310" i="5"/>
  <c r="Q306" i="5"/>
  <c r="Q302" i="5"/>
  <c r="Q298" i="5"/>
  <c r="Q294" i="5"/>
  <c r="Q290" i="5"/>
  <c r="Q286" i="5"/>
  <c r="Q282" i="5"/>
  <c r="Q278" i="5"/>
  <c r="Q274" i="5"/>
  <c r="Q270" i="5"/>
  <c r="Q266" i="5"/>
  <c r="Q262" i="5"/>
  <c r="Q258" i="5"/>
  <c r="Q254" i="5"/>
  <c r="Q250" i="5"/>
  <c r="Q246" i="5"/>
  <c r="Q242" i="5"/>
  <c r="Q238" i="5"/>
  <c r="Q234" i="5"/>
  <c r="Q230" i="5"/>
  <c r="Q226" i="5"/>
  <c r="Q222" i="5"/>
  <c r="Q218" i="5"/>
  <c r="Q214" i="5"/>
  <c r="Q210" i="5"/>
  <c r="Q206" i="5"/>
  <c r="Q202" i="5"/>
  <c r="Q198" i="5"/>
  <c r="Q194" i="5"/>
  <c r="Q190" i="5"/>
  <c r="Q186" i="5"/>
  <c r="Q182" i="5"/>
  <c r="Q178" i="5"/>
  <c r="Q174" i="5"/>
  <c r="Q170" i="5"/>
  <c r="Q166" i="5"/>
  <c r="Q162" i="5"/>
  <c r="Q158" i="5"/>
  <c r="Q154" i="5"/>
  <c r="Q150" i="5"/>
  <c r="Q146" i="5"/>
  <c r="Q142" i="5"/>
  <c r="Q138" i="5"/>
  <c r="Q134" i="5"/>
  <c r="Q130" i="5"/>
  <c r="Q126" i="5"/>
  <c r="Q122" i="5"/>
  <c r="Q118" i="5"/>
  <c r="Q114" i="5"/>
  <c r="Q110" i="5"/>
  <c r="Q106" i="5"/>
  <c r="Q102" i="5"/>
  <c r="Q98" i="5"/>
  <c r="Q94" i="5"/>
  <c r="Q90" i="5"/>
  <c r="Q86" i="5"/>
  <c r="Q82" i="5"/>
  <c r="Q78" i="5"/>
  <c r="Q74" i="5"/>
  <c r="Q70" i="5"/>
  <c r="Q66" i="5"/>
  <c r="Q62" i="5"/>
  <c r="Q58" i="5"/>
  <c r="Q54" i="5"/>
  <c r="Q50" i="5"/>
  <c r="Q46" i="5"/>
  <c r="Q42" i="5"/>
  <c r="Q38" i="5"/>
  <c r="Q34" i="5"/>
  <c r="Q30" i="5"/>
  <c r="Q26" i="5"/>
  <c r="Q22" i="5"/>
  <c r="Q18" i="5"/>
  <c r="Q14" i="5"/>
  <c r="Q10" i="5"/>
  <c r="Q6" i="5"/>
  <c r="M330" i="5"/>
  <c r="N4" i="5"/>
  <c r="F2" i="8" s="1"/>
  <c r="M326" i="5"/>
  <c r="M322" i="5"/>
  <c r="M318" i="5"/>
  <c r="M314" i="5"/>
  <c r="M310" i="5"/>
  <c r="M306" i="5"/>
  <c r="M302" i="5"/>
  <c r="M298" i="5"/>
  <c r="M294" i="5"/>
  <c r="M290" i="5"/>
  <c r="M286" i="5"/>
  <c r="M282" i="5"/>
  <c r="M278" i="5"/>
  <c r="M274" i="5"/>
  <c r="M270" i="5"/>
  <c r="M266" i="5"/>
  <c r="M262" i="5"/>
  <c r="M258" i="5"/>
  <c r="M254" i="5"/>
  <c r="M250" i="5"/>
  <c r="M246" i="5"/>
  <c r="M242" i="5"/>
  <c r="M238" i="5"/>
  <c r="M234" i="5"/>
  <c r="M230" i="5"/>
  <c r="M226" i="5"/>
  <c r="M222" i="5"/>
  <c r="M218" i="5"/>
  <c r="M214" i="5"/>
  <c r="M210" i="5"/>
  <c r="M206" i="5"/>
  <c r="M202" i="5"/>
  <c r="M198" i="5"/>
  <c r="M194" i="5"/>
  <c r="M190" i="5"/>
  <c r="M186" i="5"/>
  <c r="M182" i="5"/>
  <c r="M178" i="5"/>
  <c r="M174" i="5"/>
  <c r="M170" i="5"/>
  <c r="M166" i="5"/>
  <c r="M162" i="5"/>
  <c r="M158" i="5"/>
  <c r="M154" i="5"/>
  <c r="M150" i="5"/>
  <c r="M146" i="5"/>
  <c r="M142" i="5"/>
  <c r="M138" i="5"/>
  <c r="M134" i="5"/>
  <c r="M130" i="5"/>
  <c r="M126" i="5"/>
  <c r="M122" i="5"/>
  <c r="M118" i="5"/>
  <c r="M114" i="5"/>
  <c r="M110" i="5"/>
  <c r="M106" i="5"/>
  <c r="M102" i="5"/>
  <c r="M98" i="5"/>
  <c r="M94" i="5"/>
  <c r="M90" i="5"/>
  <c r="M86" i="5"/>
  <c r="M82" i="5"/>
  <c r="M78" i="5"/>
  <c r="M74" i="5"/>
  <c r="M70" i="5"/>
  <c r="M66" i="5"/>
  <c r="M62" i="5"/>
  <c r="M58" i="5"/>
  <c r="M54" i="5"/>
  <c r="M50" i="5"/>
  <c r="M46" i="5"/>
  <c r="M42" i="5"/>
  <c r="M38" i="5"/>
  <c r="M34" i="5"/>
  <c r="M30" i="5"/>
  <c r="M26" i="5"/>
  <c r="M22" i="5"/>
  <c r="M18" i="5"/>
  <c r="M14" i="5"/>
  <c r="M10" i="5"/>
  <c r="M6" i="5"/>
  <c r="M327" i="5"/>
  <c r="M323" i="5"/>
  <c r="M319" i="5"/>
  <c r="M315" i="5"/>
  <c r="M311" i="5"/>
  <c r="M307" i="5"/>
  <c r="M303" i="5"/>
  <c r="M299" i="5"/>
  <c r="M295" i="5"/>
  <c r="M291" i="5"/>
  <c r="M287" i="5"/>
  <c r="M283" i="5"/>
  <c r="M279" i="5"/>
  <c r="M275" i="5"/>
  <c r="M271" i="5"/>
  <c r="M267" i="5"/>
  <c r="M263" i="5"/>
  <c r="M259" i="5"/>
  <c r="M255" i="5"/>
  <c r="M251" i="5"/>
  <c r="M247" i="5"/>
  <c r="M243" i="5"/>
  <c r="M239" i="5"/>
  <c r="M235" i="5"/>
  <c r="M231" i="5"/>
  <c r="M227" i="5"/>
  <c r="M223" i="5"/>
  <c r="M219" i="5"/>
  <c r="M215" i="5"/>
  <c r="M211" i="5"/>
  <c r="M207" i="5"/>
  <c r="M203" i="5"/>
  <c r="M199" i="5"/>
  <c r="M195" i="5"/>
  <c r="M191" i="5"/>
  <c r="M187" i="5"/>
  <c r="M183" i="5"/>
  <c r="M179" i="5"/>
  <c r="M175" i="5"/>
  <c r="M171" i="5"/>
  <c r="M167" i="5"/>
  <c r="M163" i="5"/>
  <c r="M159" i="5"/>
  <c r="M155" i="5"/>
  <c r="M151" i="5"/>
  <c r="M147" i="5"/>
  <c r="M143" i="5"/>
  <c r="M139" i="5"/>
  <c r="M135" i="5"/>
  <c r="M131" i="5"/>
  <c r="M127" i="5"/>
  <c r="M123" i="5"/>
  <c r="M119" i="5"/>
  <c r="M115" i="5"/>
  <c r="M111" i="5"/>
  <c r="M107" i="5"/>
  <c r="M103" i="5"/>
  <c r="M99" i="5"/>
  <c r="M95" i="5"/>
  <c r="M91" i="5"/>
  <c r="M87" i="5"/>
  <c r="M83" i="5"/>
  <c r="M79" i="5"/>
  <c r="M75" i="5"/>
  <c r="M71" i="5"/>
  <c r="M67" i="5"/>
  <c r="M63" i="5"/>
  <c r="M59" i="5"/>
  <c r="M55" i="5"/>
  <c r="M51" i="5"/>
  <c r="M47" i="5"/>
  <c r="M43" i="5"/>
  <c r="M39" i="5"/>
  <c r="M35" i="5"/>
  <c r="M31" i="5"/>
  <c r="M27" i="5"/>
  <c r="M23" i="5"/>
  <c r="M19" i="5"/>
  <c r="M15" i="5"/>
  <c r="M11" i="5"/>
  <c r="M7" i="5"/>
  <c r="M4" i="5"/>
  <c r="M328" i="5"/>
  <c r="M324" i="5"/>
  <c r="M320" i="5"/>
  <c r="M316" i="5"/>
  <c r="M312" i="5"/>
  <c r="M308" i="5"/>
  <c r="M304" i="5"/>
  <c r="M300" i="5"/>
  <c r="M296" i="5"/>
  <c r="M292" i="5"/>
  <c r="M288" i="5"/>
  <c r="M284" i="5"/>
  <c r="M280" i="5"/>
  <c r="M276" i="5"/>
  <c r="M272" i="5"/>
  <c r="M268" i="5"/>
  <c r="M264" i="5"/>
  <c r="M260" i="5"/>
  <c r="M256" i="5"/>
  <c r="M252" i="5"/>
  <c r="M248" i="5"/>
  <c r="M244" i="5"/>
  <c r="M240" i="5"/>
  <c r="M236" i="5"/>
  <c r="M232" i="5"/>
  <c r="M228" i="5"/>
  <c r="M224" i="5"/>
  <c r="M220" i="5"/>
  <c r="M216" i="5"/>
  <c r="M212" i="5"/>
  <c r="M208" i="5"/>
  <c r="M204" i="5"/>
  <c r="M200" i="5"/>
  <c r="M196" i="5"/>
  <c r="M192" i="5"/>
  <c r="M188" i="5"/>
  <c r="M184" i="5"/>
  <c r="M180" i="5"/>
  <c r="M176" i="5"/>
  <c r="M172" i="5"/>
  <c r="M168" i="5"/>
  <c r="M164" i="5"/>
  <c r="M160" i="5"/>
  <c r="M156" i="5"/>
  <c r="M152" i="5"/>
  <c r="M148" i="5"/>
  <c r="M144" i="5"/>
  <c r="M140" i="5"/>
  <c r="M136" i="5"/>
  <c r="M132" i="5"/>
  <c r="M128" i="5"/>
  <c r="M124" i="5"/>
  <c r="M120" i="5"/>
  <c r="M116" i="5"/>
  <c r="M112" i="5"/>
  <c r="M108" i="5"/>
  <c r="M104" i="5"/>
  <c r="M100" i="5"/>
  <c r="M96" i="5"/>
  <c r="M92" i="5"/>
  <c r="M88" i="5"/>
  <c r="M84" i="5"/>
  <c r="M80" i="5"/>
  <c r="M76" i="5"/>
  <c r="M72" i="5"/>
  <c r="M68" i="5"/>
  <c r="M64" i="5"/>
  <c r="M60" i="5"/>
  <c r="M56" i="5"/>
  <c r="M52" i="5"/>
  <c r="M48" i="5"/>
  <c r="M44" i="5"/>
  <c r="M40" i="5"/>
  <c r="M36" i="5"/>
  <c r="M32" i="5"/>
  <c r="M28" i="5"/>
  <c r="M24" i="5"/>
  <c r="M20" i="5"/>
  <c r="M16" i="5"/>
  <c r="M12" i="5"/>
  <c r="M8" i="5"/>
  <c r="M329" i="5"/>
  <c r="M325" i="5"/>
  <c r="M321" i="5"/>
  <c r="M317" i="5"/>
  <c r="M313" i="5"/>
  <c r="M309" i="5"/>
  <c r="M305" i="5"/>
  <c r="M301" i="5"/>
  <c r="M297" i="5"/>
  <c r="M293" i="5"/>
  <c r="M289" i="5"/>
  <c r="M285" i="5"/>
  <c r="M281" i="5"/>
  <c r="M277" i="5"/>
  <c r="M273" i="5"/>
  <c r="M269" i="5"/>
  <c r="M265" i="5"/>
  <c r="M261" i="5"/>
  <c r="M257" i="5"/>
  <c r="M253" i="5"/>
  <c r="M249" i="5"/>
  <c r="M245" i="5"/>
  <c r="M241" i="5"/>
  <c r="M237" i="5"/>
  <c r="M233" i="5"/>
  <c r="M229" i="5"/>
  <c r="M225" i="5"/>
  <c r="M221" i="5"/>
  <c r="M217" i="5"/>
  <c r="M213" i="5"/>
  <c r="M209" i="5"/>
  <c r="M205" i="5"/>
  <c r="M201" i="5"/>
  <c r="M197" i="5"/>
  <c r="M193" i="5"/>
  <c r="M189" i="5"/>
  <c r="M185" i="5"/>
  <c r="M181" i="5"/>
  <c r="M177" i="5"/>
  <c r="M173" i="5"/>
  <c r="M169" i="5"/>
  <c r="M165" i="5"/>
  <c r="M161" i="5"/>
  <c r="M157" i="5"/>
  <c r="M153" i="5"/>
  <c r="M149" i="5"/>
  <c r="M145" i="5"/>
  <c r="M141" i="5"/>
  <c r="M137" i="5"/>
  <c r="M133" i="5"/>
  <c r="M129" i="5"/>
  <c r="M125" i="5"/>
  <c r="M121" i="5"/>
  <c r="M117" i="5"/>
  <c r="M113" i="5"/>
  <c r="M109" i="5"/>
  <c r="M105" i="5"/>
  <c r="M101" i="5"/>
  <c r="M97" i="5"/>
  <c r="M93" i="5"/>
  <c r="M89" i="5"/>
  <c r="M85" i="5"/>
  <c r="M81" i="5"/>
  <c r="M77" i="5"/>
  <c r="M73" i="5"/>
  <c r="M69" i="5"/>
  <c r="M65" i="5"/>
  <c r="M61" i="5"/>
  <c r="M57" i="5"/>
  <c r="M53" i="5"/>
  <c r="M49" i="5"/>
  <c r="M45" i="5"/>
  <c r="M41" i="5"/>
  <c r="M37" i="5"/>
  <c r="M33" i="5"/>
  <c r="M29" i="5"/>
  <c r="M25" i="5"/>
  <c r="M21" i="5"/>
  <c r="M17" i="5"/>
  <c r="M13" i="5"/>
  <c r="M9" i="5"/>
  <c r="M5" i="5"/>
  <c r="Q332" i="5"/>
  <c r="M332" i="5"/>
  <c r="Q335" i="5"/>
  <c r="M334" i="5"/>
  <c r="Q333" i="5"/>
  <c r="H9" i="6" s="1"/>
  <c r="R331" i="5"/>
  <c r="F9" i="6"/>
  <c r="E336" i="4"/>
  <c r="E334" i="4"/>
  <c r="E335" i="4"/>
  <c r="H344" i="7"/>
  <c r="H345" i="7"/>
  <c r="H343" i="7"/>
  <c r="E335" i="3"/>
  <c r="E336" i="3"/>
  <c r="E334" i="3"/>
  <c r="C30" i="6"/>
  <c r="E8" i="6"/>
  <c r="F8" i="6"/>
  <c r="I8" i="6"/>
  <c r="B30" i="6" s="1"/>
  <c r="R330" i="5"/>
  <c r="R329" i="5"/>
  <c r="G327" i="8" s="1"/>
  <c r="R325" i="5"/>
  <c r="G323" i="8" s="1"/>
  <c r="R321" i="5"/>
  <c r="G319" i="8" s="1"/>
  <c r="R317" i="5"/>
  <c r="G315" i="8" s="1"/>
  <c r="R313" i="5"/>
  <c r="G311" i="8" s="1"/>
  <c r="R309" i="5"/>
  <c r="G307" i="8" s="1"/>
  <c r="R305" i="5"/>
  <c r="G303" i="8" s="1"/>
  <c r="R301" i="5"/>
  <c r="G299" i="8" s="1"/>
  <c r="R297" i="5"/>
  <c r="G295" i="8" s="1"/>
  <c r="R293" i="5"/>
  <c r="G291" i="8" s="1"/>
  <c r="R289" i="5"/>
  <c r="G287" i="8" s="1"/>
  <c r="R285" i="5"/>
  <c r="G283" i="8" s="1"/>
  <c r="R281" i="5"/>
  <c r="G279" i="8" s="1"/>
  <c r="R277" i="5"/>
  <c r="G275" i="8" s="1"/>
  <c r="R273" i="5"/>
  <c r="G271" i="8" s="1"/>
  <c r="R269" i="5"/>
  <c r="G267" i="8" s="1"/>
  <c r="R265" i="5"/>
  <c r="G263" i="8" s="1"/>
  <c r="R261" i="5"/>
  <c r="G259" i="8" s="1"/>
  <c r="R257" i="5"/>
  <c r="G255" i="8" s="1"/>
  <c r="R253" i="5"/>
  <c r="G251" i="8" s="1"/>
  <c r="R249" i="5"/>
  <c r="G247" i="8" s="1"/>
  <c r="R245" i="5"/>
  <c r="G243" i="8" s="1"/>
  <c r="R241" i="5"/>
  <c r="G239" i="8" s="1"/>
  <c r="R237" i="5"/>
  <c r="G235" i="8" s="1"/>
  <c r="R233" i="5"/>
  <c r="G231" i="8" s="1"/>
  <c r="R229" i="5"/>
  <c r="G227" i="8" s="1"/>
  <c r="R225" i="5"/>
  <c r="G223" i="8" s="1"/>
  <c r="R221" i="5"/>
  <c r="G219" i="8" s="1"/>
  <c r="R217" i="5"/>
  <c r="G215" i="8" s="1"/>
  <c r="R213" i="5"/>
  <c r="G211" i="8" s="1"/>
  <c r="R209" i="5"/>
  <c r="G207" i="8" s="1"/>
  <c r="R205" i="5"/>
  <c r="G203" i="8" s="1"/>
  <c r="R201" i="5"/>
  <c r="G199" i="8" s="1"/>
  <c r="R197" i="5"/>
  <c r="G195" i="8" s="1"/>
  <c r="R193" i="5"/>
  <c r="G191" i="8" s="1"/>
  <c r="R189" i="5"/>
  <c r="G187" i="8" s="1"/>
  <c r="R185" i="5"/>
  <c r="G183" i="8" s="1"/>
  <c r="R181" i="5"/>
  <c r="G179" i="8" s="1"/>
  <c r="R177" i="5"/>
  <c r="G175" i="8" s="1"/>
  <c r="R173" i="5"/>
  <c r="G171" i="8" s="1"/>
  <c r="R169" i="5"/>
  <c r="G167" i="8" s="1"/>
  <c r="R165" i="5"/>
  <c r="G163" i="8" s="1"/>
  <c r="R161" i="5"/>
  <c r="G159" i="8" s="1"/>
  <c r="R157" i="5"/>
  <c r="G155" i="8" s="1"/>
  <c r="R153" i="5"/>
  <c r="G151" i="8" s="1"/>
  <c r="R149" i="5"/>
  <c r="G147" i="8" s="1"/>
  <c r="R145" i="5"/>
  <c r="G143" i="8" s="1"/>
  <c r="R141" i="5"/>
  <c r="G139" i="8" s="1"/>
  <c r="R137" i="5"/>
  <c r="G135" i="8" s="1"/>
  <c r="R133" i="5"/>
  <c r="G131" i="8" s="1"/>
  <c r="R129" i="5"/>
  <c r="G127" i="8" s="1"/>
  <c r="R125" i="5"/>
  <c r="G123" i="8" s="1"/>
  <c r="R121" i="5"/>
  <c r="G119" i="8" s="1"/>
  <c r="R117" i="5"/>
  <c r="G115" i="8" s="1"/>
  <c r="R113" i="5"/>
  <c r="G111" i="8" s="1"/>
  <c r="R109" i="5"/>
  <c r="G107" i="8" s="1"/>
  <c r="R105" i="5"/>
  <c r="G103" i="8" s="1"/>
  <c r="R101" i="5"/>
  <c r="G99" i="8" s="1"/>
  <c r="R97" i="5"/>
  <c r="G95" i="8" s="1"/>
  <c r="R93" i="5"/>
  <c r="G91" i="8" s="1"/>
  <c r="R89" i="5"/>
  <c r="G87" i="8" s="1"/>
  <c r="R85" i="5"/>
  <c r="G83" i="8" s="1"/>
  <c r="R81" i="5"/>
  <c r="G79" i="8" s="1"/>
  <c r="R77" i="5"/>
  <c r="G75" i="8" s="1"/>
  <c r="R73" i="5"/>
  <c r="G71" i="8" s="1"/>
  <c r="R69" i="5"/>
  <c r="G67" i="8" s="1"/>
  <c r="R65" i="5"/>
  <c r="G63" i="8" s="1"/>
  <c r="R61" i="5"/>
  <c r="G59" i="8" s="1"/>
  <c r="R57" i="5"/>
  <c r="G55" i="8" s="1"/>
  <c r="R53" i="5"/>
  <c r="G51" i="8" s="1"/>
  <c r="R49" i="5"/>
  <c r="G47" i="8" s="1"/>
  <c r="R45" i="5"/>
  <c r="G43" i="8" s="1"/>
  <c r="R41" i="5"/>
  <c r="G39" i="8" s="1"/>
  <c r="R37" i="5"/>
  <c r="G35" i="8" s="1"/>
  <c r="R33" i="5"/>
  <c r="G31" i="8" s="1"/>
  <c r="R29" i="5"/>
  <c r="G27" i="8" s="1"/>
  <c r="R25" i="5"/>
  <c r="G23" i="8" s="1"/>
  <c r="R21" i="5"/>
  <c r="G19" i="8" s="1"/>
  <c r="R17" i="5"/>
  <c r="G15" i="8" s="1"/>
  <c r="R13" i="5"/>
  <c r="G11" i="8" s="1"/>
  <c r="R9" i="5"/>
  <c r="G7" i="8" s="1"/>
  <c r="R5" i="5"/>
  <c r="G3" i="8" s="1"/>
  <c r="R326" i="5"/>
  <c r="G324" i="8" s="1"/>
  <c r="R322" i="5"/>
  <c r="G320" i="8" s="1"/>
  <c r="R318" i="5"/>
  <c r="G316" i="8" s="1"/>
  <c r="R314" i="5"/>
  <c r="G312" i="8" s="1"/>
  <c r="R310" i="5"/>
  <c r="G308" i="8" s="1"/>
  <c r="R306" i="5"/>
  <c r="G304" i="8" s="1"/>
  <c r="R302" i="5"/>
  <c r="G300" i="8" s="1"/>
  <c r="R298" i="5"/>
  <c r="G296" i="8" s="1"/>
  <c r="R294" i="5"/>
  <c r="G292" i="8" s="1"/>
  <c r="R290" i="5"/>
  <c r="G288" i="8" s="1"/>
  <c r="R286" i="5"/>
  <c r="G284" i="8" s="1"/>
  <c r="R282" i="5"/>
  <c r="G280" i="8" s="1"/>
  <c r="R278" i="5"/>
  <c r="G276" i="8" s="1"/>
  <c r="R274" i="5"/>
  <c r="G272" i="8" s="1"/>
  <c r="R270" i="5"/>
  <c r="G268" i="8" s="1"/>
  <c r="R266" i="5"/>
  <c r="G264" i="8" s="1"/>
  <c r="R262" i="5"/>
  <c r="G260" i="8" s="1"/>
  <c r="R258" i="5"/>
  <c r="G256" i="8" s="1"/>
  <c r="R254" i="5"/>
  <c r="G252" i="8" s="1"/>
  <c r="R250" i="5"/>
  <c r="G248" i="8" s="1"/>
  <c r="R246" i="5"/>
  <c r="G244" i="8" s="1"/>
  <c r="R242" i="5"/>
  <c r="G240" i="8" s="1"/>
  <c r="R238" i="5"/>
  <c r="G236" i="8" s="1"/>
  <c r="R234" i="5"/>
  <c r="G232" i="8" s="1"/>
  <c r="R230" i="5"/>
  <c r="G228" i="8" s="1"/>
  <c r="R226" i="5"/>
  <c r="G224" i="8" s="1"/>
  <c r="R222" i="5"/>
  <c r="G220" i="8" s="1"/>
  <c r="R218" i="5"/>
  <c r="G216" i="8" s="1"/>
  <c r="R214" i="5"/>
  <c r="G212" i="8" s="1"/>
  <c r="R210" i="5"/>
  <c r="G208" i="8" s="1"/>
  <c r="R206" i="5"/>
  <c r="G204" i="8" s="1"/>
  <c r="R202" i="5"/>
  <c r="G200" i="8" s="1"/>
  <c r="R198" i="5"/>
  <c r="G196" i="8" s="1"/>
  <c r="R194" i="5"/>
  <c r="G192" i="8" s="1"/>
  <c r="R190" i="5"/>
  <c r="G188" i="8" s="1"/>
  <c r="R186" i="5"/>
  <c r="G184" i="8" s="1"/>
  <c r="R182" i="5"/>
  <c r="G180" i="8" s="1"/>
  <c r="R178" i="5"/>
  <c r="G176" i="8" s="1"/>
  <c r="R174" i="5"/>
  <c r="G172" i="8" s="1"/>
  <c r="R170" i="5"/>
  <c r="G168" i="8" s="1"/>
  <c r="R166" i="5"/>
  <c r="G164" i="8" s="1"/>
  <c r="R162" i="5"/>
  <c r="G160" i="8" s="1"/>
  <c r="R158" i="5"/>
  <c r="G156" i="8" s="1"/>
  <c r="R154" i="5"/>
  <c r="G152" i="8" s="1"/>
  <c r="R150" i="5"/>
  <c r="G148" i="8" s="1"/>
  <c r="R146" i="5"/>
  <c r="G144" i="8" s="1"/>
  <c r="R142" i="5"/>
  <c r="G140" i="8" s="1"/>
  <c r="R138" i="5"/>
  <c r="G136" i="8" s="1"/>
  <c r="R134" i="5"/>
  <c r="G132" i="8" s="1"/>
  <c r="R130" i="5"/>
  <c r="G128" i="8" s="1"/>
  <c r="R126" i="5"/>
  <c r="G124" i="8" s="1"/>
  <c r="R122" i="5"/>
  <c r="G120" i="8" s="1"/>
  <c r="R118" i="5"/>
  <c r="G116" i="8" s="1"/>
  <c r="R114" i="5"/>
  <c r="G112" i="8" s="1"/>
  <c r="R110" i="5"/>
  <c r="G108" i="8" s="1"/>
  <c r="R106" i="5"/>
  <c r="G104" i="8" s="1"/>
  <c r="R102" i="5"/>
  <c r="G100" i="8" s="1"/>
  <c r="R98" i="5"/>
  <c r="G96" i="8" s="1"/>
  <c r="R94" i="5"/>
  <c r="G92" i="8" s="1"/>
  <c r="R90" i="5"/>
  <c r="G88" i="8" s="1"/>
  <c r="R86" i="5"/>
  <c r="G84" i="8" s="1"/>
  <c r="R82" i="5"/>
  <c r="G80" i="8" s="1"/>
  <c r="R78" i="5"/>
  <c r="G76" i="8" s="1"/>
  <c r="R74" i="5"/>
  <c r="G72" i="8" s="1"/>
  <c r="R70" i="5"/>
  <c r="G68" i="8" s="1"/>
  <c r="R66" i="5"/>
  <c r="G64" i="8" s="1"/>
  <c r="R62" i="5"/>
  <c r="G60" i="8" s="1"/>
  <c r="R58" i="5"/>
  <c r="G56" i="8" s="1"/>
  <c r="R54" i="5"/>
  <c r="G52" i="8" s="1"/>
  <c r="R50" i="5"/>
  <c r="G48" i="8" s="1"/>
  <c r="R46" i="5"/>
  <c r="G44" i="8" s="1"/>
  <c r="R42" i="5"/>
  <c r="G40" i="8" s="1"/>
  <c r="R38" i="5"/>
  <c r="G36" i="8" s="1"/>
  <c r="R34" i="5"/>
  <c r="G32" i="8" s="1"/>
  <c r="R30" i="5"/>
  <c r="G28" i="8" s="1"/>
  <c r="R26" i="5"/>
  <c r="G24" i="8" s="1"/>
  <c r="R18" i="5"/>
  <c r="G16" i="8" s="1"/>
  <c r="R10" i="5"/>
  <c r="G8" i="8" s="1"/>
  <c r="R327" i="5"/>
  <c r="G325" i="8" s="1"/>
  <c r="L325" i="8" s="1"/>
  <c r="R323" i="5"/>
  <c r="G321" i="8" s="1"/>
  <c r="R319" i="5"/>
  <c r="G317" i="8" s="1"/>
  <c r="R315" i="5"/>
  <c r="G313" i="8" s="1"/>
  <c r="R311" i="5"/>
  <c r="G309" i="8" s="1"/>
  <c r="R307" i="5"/>
  <c r="G305" i="8" s="1"/>
  <c r="R303" i="5"/>
  <c r="G301" i="8" s="1"/>
  <c r="R299" i="5"/>
  <c r="G297" i="8" s="1"/>
  <c r="R295" i="5"/>
  <c r="G293" i="8" s="1"/>
  <c r="R291" i="5"/>
  <c r="G289" i="8" s="1"/>
  <c r="R287" i="5"/>
  <c r="G285" i="8" s="1"/>
  <c r="R283" i="5"/>
  <c r="G281" i="8" s="1"/>
  <c r="R279" i="5"/>
  <c r="G277" i="8" s="1"/>
  <c r="R275" i="5"/>
  <c r="G273" i="8" s="1"/>
  <c r="R271" i="5"/>
  <c r="G269" i="8" s="1"/>
  <c r="R267" i="5"/>
  <c r="G265" i="8" s="1"/>
  <c r="R263" i="5"/>
  <c r="G261" i="8" s="1"/>
  <c r="R259" i="5"/>
  <c r="G257" i="8" s="1"/>
  <c r="R255" i="5"/>
  <c r="G253" i="8" s="1"/>
  <c r="R251" i="5"/>
  <c r="G249" i="8" s="1"/>
  <c r="R247" i="5"/>
  <c r="G245" i="8" s="1"/>
  <c r="L245" i="8" s="1"/>
  <c r="R243" i="5"/>
  <c r="G241" i="8" s="1"/>
  <c r="R239" i="5"/>
  <c r="G237" i="8" s="1"/>
  <c r="R235" i="5"/>
  <c r="G233" i="8" s="1"/>
  <c r="R231" i="5"/>
  <c r="G229" i="8" s="1"/>
  <c r="R227" i="5"/>
  <c r="G225" i="8" s="1"/>
  <c r="R223" i="5"/>
  <c r="G221" i="8" s="1"/>
  <c r="R219" i="5"/>
  <c r="G217" i="8" s="1"/>
  <c r="R215" i="5"/>
  <c r="G213" i="8" s="1"/>
  <c r="R211" i="5"/>
  <c r="G209" i="8" s="1"/>
  <c r="R207" i="5"/>
  <c r="G205" i="8" s="1"/>
  <c r="R203" i="5"/>
  <c r="G201" i="8" s="1"/>
  <c r="R199" i="5"/>
  <c r="G197" i="8" s="1"/>
  <c r="R195" i="5"/>
  <c r="G193" i="8" s="1"/>
  <c r="R191" i="5"/>
  <c r="G189" i="8" s="1"/>
  <c r="R187" i="5"/>
  <c r="G185" i="8" s="1"/>
  <c r="R183" i="5"/>
  <c r="G181" i="8" s="1"/>
  <c r="R179" i="5"/>
  <c r="G177" i="8" s="1"/>
  <c r="R175" i="5"/>
  <c r="G173" i="8" s="1"/>
  <c r="R171" i="5"/>
  <c r="G169" i="8" s="1"/>
  <c r="R167" i="5"/>
  <c r="G165" i="8" s="1"/>
  <c r="R163" i="5"/>
  <c r="G161" i="8" s="1"/>
  <c r="R159" i="5"/>
  <c r="G157" i="8" s="1"/>
  <c r="R155" i="5"/>
  <c r="G153" i="8" s="1"/>
  <c r="R151" i="5"/>
  <c r="G149" i="8" s="1"/>
  <c r="R147" i="5"/>
  <c r="G145" i="8" s="1"/>
  <c r="R143" i="5"/>
  <c r="G141" i="8" s="1"/>
  <c r="R139" i="5"/>
  <c r="G137" i="8" s="1"/>
  <c r="R135" i="5"/>
  <c r="G133" i="8" s="1"/>
  <c r="L133" i="8" s="1"/>
  <c r="R131" i="5"/>
  <c r="G129" i="8" s="1"/>
  <c r="R127" i="5"/>
  <c r="G125" i="8" s="1"/>
  <c r="R123" i="5"/>
  <c r="G121" i="8" s="1"/>
  <c r="R119" i="5"/>
  <c r="G117" i="8" s="1"/>
  <c r="R115" i="5"/>
  <c r="G113" i="8" s="1"/>
  <c r="R111" i="5"/>
  <c r="G109" i="8" s="1"/>
  <c r="R107" i="5"/>
  <c r="G105" i="8" s="1"/>
  <c r="R103" i="5"/>
  <c r="G101" i="8" s="1"/>
  <c r="R99" i="5"/>
  <c r="G97" i="8" s="1"/>
  <c r="R95" i="5"/>
  <c r="G93" i="8" s="1"/>
  <c r="R91" i="5"/>
  <c r="G89" i="8" s="1"/>
  <c r="R87" i="5"/>
  <c r="G85" i="8" s="1"/>
  <c r="R83" i="5"/>
  <c r="G81" i="8" s="1"/>
  <c r="R79" i="5"/>
  <c r="G77" i="8" s="1"/>
  <c r="R75" i="5"/>
  <c r="G73" i="8" s="1"/>
  <c r="R71" i="5"/>
  <c r="G69" i="8" s="1"/>
  <c r="R67" i="5"/>
  <c r="G65" i="8" s="1"/>
  <c r="R63" i="5"/>
  <c r="G61" i="8" s="1"/>
  <c r="R59" i="5"/>
  <c r="G57" i="8" s="1"/>
  <c r="R55" i="5"/>
  <c r="G53" i="8" s="1"/>
  <c r="L53" i="8" s="1"/>
  <c r="R51" i="5"/>
  <c r="G49" i="8" s="1"/>
  <c r="R47" i="5"/>
  <c r="G45" i="8" s="1"/>
  <c r="R43" i="5"/>
  <c r="G41" i="8" s="1"/>
  <c r="R39" i="5"/>
  <c r="G37" i="8" s="1"/>
  <c r="R35" i="5"/>
  <c r="G33" i="8" s="1"/>
  <c r="R31" i="5"/>
  <c r="G29" i="8" s="1"/>
  <c r="R27" i="5"/>
  <c r="G25" i="8" s="1"/>
  <c r="R23" i="5"/>
  <c r="G21" i="8" s="1"/>
  <c r="R19" i="5"/>
  <c r="G17" i="8" s="1"/>
  <c r="R15" i="5"/>
  <c r="G13" i="8" s="1"/>
  <c r="R11" i="5"/>
  <c r="G9" i="8" s="1"/>
  <c r="R7" i="5"/>
  <c r="G5" i="8" s="1"/>
  <c r="L5" i="8" s="1"/>
  <c r="R328" i="5"/>
  <c r="G326" i="8" s="1"/>
  <c r="L326" i="8" s="1"/>
  <c r="R324" i="5"/>
  <c r="G322" i="8" s="1"/>
  <c r="R320" i="5"/>
  <c r="G318" i="8" s="1"/>
  <c r="R316" i="5"/>
  <c r="G314" i="8" s="1"/>
  <c r="R312" i="5"/>
  <c r="G310" i="8" s="1"/>
  <c r="R308" i="5"/>
  <c r="G306" i="8" s="1"/>
  <c r="R304" i="5"/>
  <c r="G302" i="8" s="1"/>
  <c r="R300" i="5"/>
  <c r="G298" i="8" s="1"/>
  <c r="R296" i="5"/>
  <c r="G294" i="8" s="1"/>
  <c r="L294" i="8" s="1"/>
  <c r="R292" i="5"/>
  <c r="G290" i="8" s="1"/>
  <c r="R288" i="5"/>
  <c r="G286" i="8" s="1"/>
  <c r="R284" i="5"/>
  <c r="G282" i="8" s="1"/>
  <c r="R280" i="5"/>
  <c r="G278" i="8" s="1"/>
  <c r="L278" i="8" s="1"/>
  <c r="R276" i="5"/>
  <c r="G274" i="8" s="1"/>
  <c r="R272" i="5"/>
  <c r="G270" i="8" s="1"/>
  <c r="R268" i="5"/>
  <c r="G266" i="8" s="1"/>
  <c r="R264" i="5"/>
  <c r="G262" i="8" s="1"/>
  <c r="R260" i="5"/>
  <c r="G258" i="8" s="1"/>
  <c r="R256" i="5"/>
  <c r="G254" i="8" s="1"/>
  <c r="R252" i="5"/>
  <c r="G250" i="8" s="1"/>
  <c r="R248" i="5"/>
  <c r="G246" i="8" s="1"/>
  <c r="R244" i="5"/>
  <c r="G242" i="8" s="1"/>
  <c r="R240" i="5"/>
  <c r="G238" i="8" s="1"/>
  <c r="R236" i="5"/>
  <c r="G234" i="8" s="1"/>
  <c r="R232" i="5"/>
  <c r="G230" i="8" s="1"/>
  <c r="L230" i="8" s="1"/>
  <c r="R228" i="5"/>
  <c r="G226" i="8" s="1"/>
  <c r="R224" i="5"/>
  <c r="G222" i="8" s="1"/>
  <c r="R220" i="5"/>
  <c r="G218" i="8" s="1"/>
  <c r="R216" i="5"/>
  <c r="G214" i="8" s="1"/>
  <c r="L214" i="8" s="1"/>
  <c r="R212" i="5"/>
  <c r="G210" i="8" s="1"/>
  <c r="R208" i="5"/>
  <c r="G206" i="8" s="1"/>
  <c r="R204" i="5"/>
  <c r="G202" i="8" s="1"/>
  <c r="R200" i="5"/>
  <c r="G198" i="8" s="1"/>
  <c r="L198" i="8" s="1"/>
  <c r="R196" i="5"/>
  <c r="G194" i="8" s="1"/>
  <c r="R192" i="5"/>
  <c r="G190" i="8" s="1"/>
  <c r="R188" i="5"/>
  <c r="G186" i="8" s="1"/>
  <c r="R184" i="5"/>
  <c r="G182" i="8" s="1"/>
  <c r="R180" i="5"/>
  <c r="G178" i="8" s="1"/>
  <c r="R176" i="5"/>
  <c r="G174" i="8" s="1"/>
  <c r="R172" i="5"/>
  <c r="G170" i="8" s="1"/>
  <c r="R168" i="5"/>
  <c r="G166" i="8" s="1"/>
  <c r="L166" i="8" s="1"/>
  <c r="R164" i="5"/>
  <c r="G162" i="8" s="1"/>
  <c r="R160" i="5"/>
  <c r="G158" i="8" s="1"/>
  <c r="R156" i="5"/>
  <c r="G154" i="8" s="1"/>
  <c r="R152" i="5"/>
  <c r="G150" i="8" s="1"/>
  <c r="R148" i="5"/>
  <c r="G146" i="8" s="1"/>
  <c r="R144" i="5"/>
  <c r="G142" i="8" s="1"/>
  <c r="R140" i="5"/>
  <c r="G138" i="8" s="1"/>
  <c r="R136" i="5"/>
  <c r="G134" i="8" s="1"/>
  <c r="L134" i="8" s="1"/>
  <c r="R132" i="5"/>
  <c r="G130" i="8" s="1"/>
  <c r="R128" i="5"/>
  <c r="G126" i="8" s="1"/>
  <c r="R124" i="5"/>
  <c r="G122" i="8" s="1"/>
  <c r="R120" i="5"/>
  <c r="G118" i="8" s="1"/>
  <c r="R116" i="5"/>
  <c r="G114" i="8" s="1"/>
  <c r="R112" i="5"/>
  <c r="G110" i="8" s="1"/>
  <c r="R108" i="5"/>
  <c r="G106" i="8" s="1"/>
  <c r="R104" i="5"/>
  <c r="G102" i="8" s="1"/>
  <c r="L102" i="8" s="1"/>
  <c r="R100" i="5"/>
  <c r="G98" i="8" s="1"/>
  <c r="R96" i="5"/>
  <c r="G94" i="8" s="1"/>
  <c r="R92" i="5"/>
  <c r="G90" i="8" s="1"/>
  <c r="R88" i="5"/>
  <c r="G86" i="8" s="1"/>
  <c r="R84" i="5"/>
  <c r="G82" i="8" s="1"/>
  <c r="R80" i="5"/>
  <c r="G78" i="8" s="1"/>
  <c r="R76" i="5"/>
  <c r="G74" i="8" s="1"/>
  <c r="R72" i="5"/>
  <c r="G70" i="8" s="1"/>
  <c r="R68" i="5"/>
  <c r="G66" i="8" s="1"/>
  <c r="R64" i="5"/>
  <c r="G62" i="8" s="1"/>
  <c r="R60" i="5"/>
  <c r="G58" i="8" s="1"/>
  <c r="R56" i="5"/>
  <c r="G54" i="8" s="1"/>
  <c r="L54" i="8" s="1"/>
  <c r="R52" i="5"/>
  <c r="G50" i="8" s="1"/>
  <c r="R48" i="5"/>
  <c r="G46" i="8" s="1"/>
  <c r="R44" i="5"/>
  <c r="G42" i="8" s="1"/>
  <c r="R40" i="5"/>
  <c r="G38" i="8" s="1"/>
  <c r="R36" i="5"/>
  <c r="G34" i="8" s="1"/>
  <c r="R32" i="5"/>
  <c r="G30" i="8" s="1"/>
  <c r="R28" i="5"/>
  <c r="G26" i="8" s="1"/>
  <c r="R24" i="5"/>
  <c r="G22" i="8" s="1"/>
  <c r="R20" i="5"/>
  <c r="G18" i="8" s="1"/>
  <c r="R16" i="5"/>
  <c r="G14" i="8" s="1"/>
  <c r="R12" i="5"/>
  <c r="G10" i="8" s="1"/>
  <c r="R8" i="5"/>
  <c r="G6" i="8" s="1"/>
  <c r="L6" i="8" s="1"/>
  <c r="R22" i="5"/>
  <c r="G20" i="8" s="1"/>
  <c r="R14" i="5"/>
  <c r="G12" i="8" s="1"/>
  <c r="R6" i="5"/>
  <c r="G4" i="8" s="1"/>
  <c r="R332" i="5"/>
  <c r="N335" i="5"/>
  <c r="N334" i="5"/>
  <c r="R333" i="5"/>
  <c r="N330" i="5"/>
  <c r="N328" i="5"/>
  <c r="F326" i="8" s="1"/>
  <c r="N324" i="5"/>
  <c r="F322" i="8" s="1"/>
  <c r="L322" i="8" s="1"/>
  <c r="N320" i="5"/>
  <c r="F318" i="8" s="1"/>
  <c r="L318" i="8" s="1"/>
  <c r="N316" i="5"/>
  <c r="F314" i="8" s="1"/>
  <c r="L314" i="8" s="1"/>
  <c r="N312" i="5"/>
  <c r="N308" i="5"/>
  <c r="F306" i="8" s="1"/>
  <c r="L306" i="8" s="1"/>
  <c r="N304" i="5"/>
  <c r="F302" i="8" s="1"/>
  <c r="N300" i="5"/>
  <c r="F298" i="8" s="1"/>
  <c r="L298" i="8" s="1"/>
  <c r="N296" i="5"/>
  <c r="F294" i="8" s="1"/>
  <c r="N292" i="5"/>
  <c r="F290" i="8" s="1"/>
  <c r="N288" i="5"/>
  <c r="F286" i="8" s="1"/>
  <c r="L286" i="8" s="1"/>
  <c r="N284" i="5"/>
  <c r="F282" i="8" s="1"/>
  <c r="L282" i="8" s="1"/>
  <c r="N280" i="5"/>
  <c r="F278" i="8" s="1"/>
  <c r="N276" i="5"/>
  <c r="F274" i="8" s="1"/>
  <c r="L274" i="8" s="1"/>
  <c r="N272" i="5"/>
  <c r="F270" i="8" s="1"/>
  <c r="L270" i="8" s="1"/>
  <c r="N268" i="5"/>
  <c r="F266" i="8" s="1"/>
  <c r="L266" i="8" s="1"/>
  <c r="N264" i="5"/>
  <c r="F262" i="8" s="1"/>
  <c r="L262" i="8" s="1"/>
  <c r="N260" i="5"/>
  <c r="F258" i="8" s="1"/>
  <c r="N256" i="5"/>
  <c r="F254" i="8" s="1"/>
  <c r="L254" i="8" s="1"/>
  <c r="N252" i="5"/>
  <c r="F250" i="8" s="1"/>
  <c r="L250" i="8" s="1"/>
  <c r="N248" i="5"/>
  <c r="F246" i="8" s="1"/>
  <c r="L246" i="8" s="1"/>
  <c r="N244" i="5"/>
  <c r="F242" i="8" s="1"/>
  <c r="L242" i="8" s="1"/>
  <c r="N240" i="5"/>
  <c r="F238" i="8" s="1"/>
  <c r="N236" i="5"/>
  <c r="F234" i="8" s="1"/>
  <c r="L234" i="8" s="1"/>
  <c r="N232" i="5"/>
  <c r="F230" i="8" s="1"/>
  <c r="N228" i="5"/>
  <c r="F226" i="8" s="1"/>
  <c r="N224" i="5"/>
  <c r="F222" i="8" s="1"/>
  <c r="L222" i="8" s="1"/>
  <c r="N220" i="5"/>
  <c r="F218" i="8" s="1"/>
  <c r="L218" i="8" s="1"/>
  <c r="N216" i="5"/>
  <c r="F214" i="8" s="1"/>
  <c r="N212" i="5"/>
  <c r="F210" i="8" s="1"/>
  <c r="L210" i="8" s="1"/>
  <c r="N208" i="5"/>
  <c r="F206" i="8" s="1"/>
  <c r="L206" i="8" s="1"/>
  <c r="N204" i="5"/>
  <c r="F202" i="8" s="1"/>
  <c r="L202" i="8" s="1"/>
  <c r="N200" i="5"/>
  <c r="F198" i="8" s="1"/>
  <c r="N196" i="5"/>
  <c r="F194" i="8" s="1"/>
  <c r="N192" i="5"/>
  <c r="F190" i="8" s="1"/>
  <c r="L190" i="8" s="1"/>
  <c r="N188" i="5"/>
  <c r="F186" i="8" s="1"/>
  <c r="L186" i="8" s="1"/>
  <c r="N184" i="5"/>
  <c r="F182" i="8" s="1"/>
  <c r="L182" i="8" s="1"/>
  <c r="N180" i="5"/>
  <c r="F178" i="8" s="1"/>
  <c r="N176" i="5"/>
  <c r="F174" i="8" s="1"/>
  <c r="L174" i="8" s="1"/>
  <c r="N172" i="5"/>
  <c r="F170" i="8" s="1"/>
  <c r="L170" i="8" s="1"/>
  <c r="N168" i="5"/>
  <c r="F166" i="8" s="1"/>
  <c r="N164" i="5"/>
  <c r="F162" i="8" s="1"/>
  <c r="N160" i="5"/>
  <c r="F158" i="8" s="1"/>
  <c r="L158" i="8" s="1"/>
  <c r="N156" i="5"/>
  <c r="F154" i="8" s="1"/>
  <c r="L154" i="8" s="1"/>
  <c r="N152" i="5"/>
  <c r="F150" i="8" s="1"/>
  <c r="L150" i="8" s="1"/>
  <c r="N148" i="5"/>
  <c r="F146" i="8" s="1"/>
  <c r="L146" i="8" s="1"/>
  <c r="N144" i="5"/>
  <c r="F142" i="8" s="1"/>
  <c r="L142" i="8" s="1"/>
  <c r="N140" i="5"/>
  <c r="F138" i="8" s="1"/>
  <c r="L138" i="8" s="1"/>
  <c r="N136" i="5"/>
  <c r="F134" i="8" s="1"/>
  <c r="N132" i="5"/>
  <c r="F130" i="8" s="1"/>
  <c r="L130" i="8" s="1"/>
  <c r="N128" i="5"/>
  <c r="F126" i="8" s="1"/>
  <c r="N124" i="5"/>
  <c r="F122" i="8" s="1"/>
  <c r="L122" i="8" s="1"/>
  <c r="N120" i="5"/>
  <c r="F118" i="8" s="1"/>
  <c r="L118" i="8" s="1"/>
  <c r="N116" i="5"/>
  <c r="F114" i="8" s="1"/>
  <c r="L114" i="8" s="1"/>
  <c r="N112" i="5"/>
  <c r="F110" i="8" s="1"/>
  <c r="L110" i="8" s="1"/>
  <c r="N108" i="5"/>
  <c r="F106" i="8" s="1"/>
  <c r="L106" i="8" s="1"/>
  <c r="N104" i="5"/>
  <c r="F102" i="8" s="1"/>
  <c r="N100" i="5"/>
  <c r="F98" i="8" s="1"/>
  <c r="N96" i="5"/>
  <c r="F94" i="8" s="1"/>
  <c r="N92" i="5"/>
  <c r="F90" i="8" s="1"/>
  <c r="L90" i="8" s="1"/>
  <c r="N88" i="5"/>
  <c r="F86" i="8" s="1"/>
  <c r="L86" i="8" s="1"/>
  <c r="N84" i="5"/>
  <c r="F82" i="8" s="1"/>
  <c r="N80" i="5"/>
  <c r="F78" i="8" s="1"/>
  <c r="L78" i="8" s="1"/>
  <c r="N76" i="5"/>
  <c r="F74" i="8" s="1"/>
  <c r="L74" i="8" s="1"/>
  <c r="N72" i="5"/>
  <c r="F70" i="8" s="1"/>
  <c r="L70" i="8" s="1"/>
  <c r="N68" i="5"/>
  <c r="F66" i="8" s="1"/>
  <c r="N64" i="5"/>
  <c r="N60" i="5"/>
  <c r="F58" i="8" s="1"/>
  <c r="L58" i="8" s="1"/>
  <c r="N56" i="5"/>
  <c r="F54" i="8" s="1"/>
  <c r="N52" i="5"/>
  <c r="F50" i="8" s="1"/>
  <c r="N48" i="5"/>
  <c r="F46" i="8" s="1"/>
  <c r="N44" i="5"/>
  <c r="F42" i="8" s="1"/>
  <c r="N40" i="5"/>
  <c r="F38" i="8" s="1"/>
  <c r="L38" i="8" s="1"/>
  <c r="N36" i="5"/>
  <c r="F34" i="8" s="1"/>
  <c r="L34" i="8" s="1"/>
  <c r="N32" i="5"/>
  <c r="F30" i="8" s="1"/>
  <c r="L30" i="8" s="1"/>
  <c r="N28" i="5"/>
  <c r="F26" i="8" s="1"/>
  <c r="L26" i="8" s="1"/>
  <c r="N24" i="5"/>
  <c r="F22" i="8" s="1"/>
  <c r="L22" i="8" s="1"/>
  <c r="N20" i="5"/>
  <c r="F18" i="8" s="1"/>
  <c r="N16" i="5"/>
  <c r="F14" i="8" s="1"/>
  <c r="L14" i="8" s="1"/>
  <c r="N12" i="5"/>
  <c r="F10" i="8" s="1"/>
  <c r="L10" i="8" s="1"/>
  <c r="N8" i="5"/>
  <c r="F6" i="8" s="1"/>
  <c r="N327" i="5"/>
  <c r="F325" i="8" s="1"/>
  <c r="N323" i="5"/>
  <c r="N319" i="5"/>
  <c r="F317" i="8" s="1"/>
  <c r="L317" i="8" s="1"/>
  <c r="N315" i="5"/>
  <c r="N311" i="5"/>
  <c r="F309" i="8" s="1"/>
  <c r="L309" i="8" s="1"/>
  <c r="N307" i="5"/>
  <c r="N303" i="5"/>
  <c r="F301" i="8" s="1"/>
  <c r="L301" i="8" s="1"/>
  <c r="N299" i="5"/>
  <c r="N295" i="5"/>
  <c r="F293" i="8" s="1"/>
  <c r="N291" i="5"/>
  <c r="N287" i="5"/>
  <c r="F285" i="8" s="1"/>
  <c r="L285" i="8" s="1"/>
  <c r="N283" i="5"/>
  <c r="N279" i="5"/>
  <c r="F277" i="8" s="1"/>
  <c r="L277" i="8" s="1"/>
  <c r="N275" i="5"/>
  <c r="N271" i="5"/>
  <c r="F269" i="8" s="1"/>
  <c r="L269" i="8" s="1"/>
  <c r="N267" i="5"/>
  <c r="N263" i="5"/>
  <c r="F261" i="8" s="1"/>
  <c r="L261" i="8" s="1"/>
  <c r="N259" i="5"/>
  <c r="N255" i="5"/>
  <c r="F253" i="8" s="1"/>
  <c r="L253" i="8" s="1"/>
  <c r="N251" i="5"/>
  <c r="N247" i="5"/>
  <c r="F245" i="8" s="1"/>
  <c r="N243" i="5"/>
  <c r="N239" i="5"/>
  <c r="F237" i="8" s="1"/>
  <c r="L237" i="8" s="1"/>
  <c r="N235" i="5"/>
  <c r="N231" i="5"/>
  <c r="F229" i="8" s="1"/>
  <c r="N227" i="5"/>
  <c r="N223" i="5"/>
  <c r="F221" i="8" s="1"/>
  <c r="L221" i="8" s="1"/>
  <c r="N219" i="5"/>
  <c r="N215" i="5"/>
  <c r="F213" i="8" s="1"/>
  <c r="L213" i="8" s="1"/>
  <c r="N211" i="5"/>
  <c r="N207" i="5"/>
  <c r="F205" i="8" s="1"/>
  <c r="L205" i="8" s="1"/>
  <c r="N203" i="5"/>
  <c r="N199" i="5"/>
  <c r="F197" i="8" s="1"/>
  <c r="N195" i="5"/>
  <c r="N191" i="5"/>
  <c r="F189" i="8" s="1"/>
  <c r="L189" i="8" s="1"/>
  <c r="N187" i="5"/>
  <c r="N183" i="5"/>
  <c r="F181" i="8" s="1"/>
  <c r="L181" i="8" s="1"/>
  <c r="N179" i="5"/>
  <c r="N175" i="5"/>
  <c r="F173" i="8" s="1"/>
  <c r="L173" i="8" s="1"/>
  <c r="N171" i="5"/>
  <c r="N167" i="5"/>
  <c r="F165" i="8" s="1"/>
  <c r="N163" i="5"/>
  <c r="N159" i="5"/>
  <c r="F157" i="8" s="1"/>
  <c r="L157" i="8" s="1"/>
  <c r="N155" i="5"/>
  <c r="N151" i="5"/>
  <c r="F149" i="8" s="1"/>
  <c r="L149" i="8" s="1"/>
  <c r="N147" i="5"/>
  <c r="N143" i="5"/>
  <c r="N139" i="5"/>
  <c r="N135" i="5"/>
  <c r="F133" i="8" s="1"/>
  <c r="N131" i="5"/>
  <c r="N127" i="5"/>
  <c r="F125" i="8" s="1"/>
  <c r="L125" i="8" s="1"/>
  <c r="N123" i="5"/>
  <c r="N119" i="5"/>
  <c r="F117" i="8" s="1"/>
  <c r="N115" i="5"/>
  <c r="N111" i="5"/>
  <c r="F109" i="8" s="1"/>
  <c r="L109" i="8" s="1"/>
  <c r="N107" i="5"/>
  <c r="N103" i="5"/>
  <c r="F101" i="8" s="1"/>
  <c r="L101" i="8" s="1"/>
  <c r="N99" i="5"/>
  <c r="N95" i="5"/>
  <c r="F93" i="8" s="1"/>
  <c r="L93" i="8" s="1"/>
  <c r="N91" i="5"/>
  <c r="N87" i="5"/>
  <c r="F85" i="8" s="1"/>
  <c r="L85" i="8" s="1"/>
  <c r="N83" i="5"/>
  <c r="N79" i="5"/>
  <c r="F77" i="8" s="1"/>
  <c r="L77" i="8" s="1"/>
  <c r="N75" i="5"/>
  <c r="N71" i="5"/>
  <c r="F69" i="8" s="1"/>
  <c r="L69" i="8" s="1"/>
  <c r="N67" i="5"/>
  <c r="N63" i="5"/>
  <c r="F61" i="8" s="1"/>
  <c r="L61" i="8" s="1"/>
  <c r="N59" i="5"/>
  <c r="N55" i="5"/>
  <c r="F53" i="8" s="1"/>
  <c r="N51" i="5"/>
  <c r="N47" i="5"/>
  <c r="F45" i="8" s="1"/>
  <c r="L45" i="8" s="1"/>
  <c r="N43" i="5"/>
  <c r="N39" i="5"/>
  <c r="F37" i="8" s="1"/>
  <c r="N35" i="5"/>
  <c r="N31" i="5"/>
  <c r="F29" i="8" s="1"/>
  <c r="L29" i="8" s="1"/>
  <c r="N27" i="5"/>
  <c r="N23" i="5"/>
  <c r="F21" i="8" s="1"/>
  <c r="L21" i="8" s="1"/>
  <c r="N19" i="5"/>
  <c r="N15" i="5"/>
  <c r="F13" i="8" s="1"/>
  <c r="L13" i="8" s="1"/>
  <c r="N11" i="5"/>
  <c r="N7" i="5"/>
  <c r="F5" i="8" s="1"/>
  <c r="N326" i="5"/>
  <c r="N322" i="5"/>
  <c r="N318" i="5"/>
  <c r="N314" i="5"/>
  <c r="N310" i="5"/>
  <c r="N306" i="5"/>
  <c r="N302" i="5"/>
  <c r="N298" i="5"/>
  <c r="N294" i="5"/>
  <c r="N290" i="5"/>
  <c r="N286" i="5"/>
  <c r="N282" i="5"/>
  <c r="N278" i="5"/>
  <c r="N274" i="5"/>
  <c r="N270" i="5"/>
  <c r="N266" i="5"/>
  <c r="N262" i="5"/>
  <c r="N258" i="5"/>
  <c r="N254" i="5"/>
  <c r="N250" i="5"/>
  <c r="N246" i="5"/>
  <c r="N242" i="5"/>
  <c r="N238" i="5"/>
  <c r="N234" i="5"/>
  <c r="N230" i="5"/>
  <c r="N226" i="5"/>
  <c r="N222" i="5"/>
  <c r="N218" i="5"/>
  <c r="N214" i="5"/>
  <c r="N210" i="5"/>
  <c r="N206" i="5"/>
  <c r="N202" i="5"/>
  <c r="N198" i="5"/>
  <c r="N194" i="5"/>
  <c r="N190" i="5"/>
  <c r="N186" i="5"/>
  <c r="N182" i="5"/>
  <c r="N178" i="5"/>
  <c r="N174" i="5"/>
  <c r="N170" i="5"/>
  <c r="N166" i="5"/>
  <c r="N162" i="5"/>
  <c r="N158" i="5"/>
  <c r="N154" i="5"/>
  <c r="N150" i="5"/>
  <c r="N146" i="5"/>
  <c r="N142" i="5"/>
  <c r="N138" i="5"/>
  <c r="N134" i="5"/>
  <c r="N130" i="5"/>
  <c r="N126" i="5"/>
  <c r="N122" i="5"/>
  <c r="N118" i="5"/>
  <c r="N114" i="5"/>
  <c r="N110" i="5"/>
  <c r="N106" i="5"/>
  <c r="N102" i="5"/>
  <c r="N98" i="5"/>
  <c r="N94" i="5"/>
  <c r="N90" i="5"/>
  <c r="N86" i="5"/>
  <c r="N82" i="5"/>
  <c r="N78" i="5"/>
  <c r="N74" i="5"/>
  <c r="N70" i="5"/>
  <c r="N66" i="5"/>
  <c r="N62" i="5"/>
  <c r="N58" i="5"/>
  <c r="N54" i="5"/>
  <c r="N50" i="5"/>
  <c r="N46" i="5"/>
  <c r="N42" i="5"/>
  <c r="N38" i="5"/>
  <c r="N34" i="5"/>
  <c r="N30" i="5"/>
  <c r="N26" i="5"/>
  <c r="N22" i="5"/>
  <c r="N18" i="5"/>
  <c r="N14" i="5"/>
  <c r="N10" i="5"/>
  <c r="N6" i="5"/>
  <c r="N329" i="5"/>
  <c r="N325" i="5"/>
  <c r="N321" i="5"/>
  <c r="N317" i="5"/>
  <c r="N313" i="5"/>
  <c r="N309" i="5"/>
  <c r="N305" i="5"/>
  <c r="N301" i="5"/>
  <c r="N297" i="5"/>
  <c r="N293" i="5"/>
  <c r="N289" i="5"/>
  <c r="N285" i="5"/>
  <c r="N281" i="5"/>
  <c r="N277" i="5"/>
  <c r="N273" i="5"/>
  <c r="N269" i="5"/>
  <c r="N265" i="5"/>
  <c r="N261" i="5"/>
  <c r="N257" i="5"/>
  <c r="N253" i="5"/>
  <c r="N249" i="5"/>
  <c r="N245" i="5"/>
  <c r="N241" i="5"/>
  <c r="N237" i="5"/>
  <c r="N233" i="5"/>
  <c r="N229" i="5"/>
  <c r="N225" i="5"/>
  <c r="N221" i="5"/>
  <c r="N217" i="5"/>
  <c r="N213" i="5"/>
  <c r="N209" i="5"/>
  <c r="N205" i="5"/>
  <c r="N201" i="5"/>
  <c r="N197" i="5"/>
  <c r="N193" i="5"/>
  <c r="N189" i="5"/>
  <c r="N185" i="5"/>
  <c r="N181" i="5"/>
  <c r="N177" i="5"/>
  <c r="N173" i="5"/>
  <c r="N169" i="5"/>
  <c r="N165" i="5"/>
  <c r="N161" i="5"/>
  <c r="N157" i="5"/>
  <c r="N153" i="5"/>
  <c r="N149" i="5"/>
  <c r="N145" i="5"/>
  <c r="N141" i="5"/>
  <c r="N137" i="5"/>
  <c r="N133" i="5"/>
  <c r="N129" i="5"/>
  <c r="N125" i="5"/>
  <c r="N121" i="5"/>
  <c r="N117" i="5"/>
  <c r="N113" i="5"/>
  <c r="N109" i="5"/>
  <c r="N105" i="5"/>
  <c r="N101" i="5"/>
  <c r="N97" i="5"/>
  <c r="N93" i="5"/>
  <c r="N89" i="5"/>
  <c r="N85" i="5"/>
  <c r="N81" i="5"/>
  <c r="N77" i="5"/>
  <c r="N73" i="5"/>
  <c r="N69" i="5"/>
  <c r="N65" i="5"/>
  <c r="N61" i="5"/>
  <c r="N57" i="5"/>
  <c r="N53" i="5"/>
  <c r="N49" i="5"/>
  <c r="N45" i="5"/>
  <c r="N41" i="5"/>
  <c r="N37" i="5"/>
  <c r="N33" i="5"/>
  <c r="N29" i="5"/>
  <c r="N25" i="5"/>
  <c r="N21" i="5"/>
  <c r="N17" i="5"/>
  <c r="N13" i="5"/>
  <c r="N9" i="5"/>
  <c r="N5" i="5"/>
  <c r="N332" i="5"/>
  <c r="R335" i="5"/>
  <c r="N331" i="5"/>
  <c r="R334" i="5"/>
  <c r="N333" i="5"/>
  <c r="L2" i="8" l="1"/>
  <c r="E11" i="6"/>
  <c r="C28" i="6" s="1"/>
  <c r="H8" i="6"/>
  <c r="I11" i="6"/>
  <c r="F11" i="8"/>
  <c r="F27" i="8"/>
  <c r="F51" i="8"/>
  <c r="F67" i="8"/>
  <c r="F83" i="8"/>
  <c r="F99" i="8"/>
  <c r="F115" i="8"/>
  <c r="F131" i="8"/>
  <c r="F7" i="8"/>
  <c r="F15" i="8"/>
  <c r="F23" i="8"/>
  <c r="F31" i="8"/>
  <c r="F39" i="8"/>
  <c r="F47" i="8"/>
  <c r="F55" i="8"/>
  <c r="F63" i="8"/>
  <c r="F71" i="8"/>
  <c r="F79" i="8"/>
  <c r="F87" i="8"/>
  <c r="F95" i="8"/>
  <c r="F103" i="8"/>
  <c r="F111" i="8"/>
  <c r="F119" i="8"/>
  <c r="F127" i="8"/>
  <c r="F135" i="8"/>
  <c r="F143" i="8"/>
  <c r="F151" i="8"/>
  <c r="F159" i="8"/>
  <c r="F167" i="8"/>
  <c r="F175" i="8"/>
  <c r="F183" i="8"/>
  <c r="F191" i="8"/>
  <c r="F199" i="8"/>
  <c r="F207" i="8"/>
  <c r="F215" i="8"/>
  <c r="F223" i="8"/>
  <c r="F231" i="8"/>
  <c r="F239" i="8"/>
  <c r="F247" i="8"/>
  <c r="F255" i="8"/>
  <c r="F263" i="8"/>
  <c r="F271" i="8"/>
  <c r="F279" i="8"/>
  <c r="F287" i="8"/>
  <c r="F295" i="8"/>
  <c r="F303" i="8"/>
  <c r="F311" i="8"/>
  <c r="F319" i="8"/>
  <c r="F327" i="8"/>
  <c r="F8" i="8"/>
  <c r="F16" i="8"/>
  <c r="F24" i="8"/>
  <c r="F32" i="8"/>
  <c r="F40" i="8"/>
  <c r="F48" i="8"/>
  <c r="F56" i="8"/>
  <c r="F64" i="8"/>
  <c r="F72" i="8"/>
  <c r="F80" i="8"/>
  <c r="F88" i="8"/>
  <c r="F96" i="8"/>
  <c r="F104" i="8"/>
  <c r="F112" i="8"/>
  <c r="F120" i="8"/>
  <c r="F128" i="8"/>
  <c r="F136" i="8"/>
  <c r="F144" i="8"/>
  <c r="F152" i="8"/>
  <c r="F160" i="8"/>
  <c r="F168" i="8"/>
  <c r="F176" i="8"/>
  <c r="F184" i="8"/>
  <c r="F192" i="8"/>
  <c r="F200" i="8"/>
  <c r="F208" i="8"/>
  <c r="F216" i="8"/>
  <c r="F224" i="8"/>
  <c r="F232" i="8"/>
  <c r="F240" i="8"/>
  <c r="F248" i="8"/>
  <c r="F256" i="8"/>
  <c r="F264" i="8"/>
  <c r="F272" i="8"/>
  <c r="F280" i="8"/>
  <c r="F288" i="8"/>
  <c r="F296" i="8"/>
  <c r="F304" i="8"/>
  <c r="F312" i="8"/>
  <c r="F320" i="8"/>
  <c r="F141" i="8"/>
  <c r="F3" i="8"/>
  <c r="F19" i="8"/>
  <c r="F35" i="8"/>
  <c r="F43" i="8"/>
  <c r="F59" i="8"/>
  <c r="F75" i="8"/>
  <c r="F91" i="8"/>
  <c r="F107" i="8"/>
  <c r="F123" i="8"/>
  <c r="F139" i="8"/>
  <c r="F147" i="8"/>
  <c r="F155" i="8"/>
  <c r="F163" i="8"/>
  <c r="F171" i="8"/>
  <c r="F179" i="8"/>
  <c r="F187" i="8"/>
  <c r="F195" i="8"/>
  <c r="F203" i="8"/>
  <c r="F211" i="8"/>
  <c r="F219" i="8"/>
  <c r="F227" i="8"/>
  <c r="F235" i="8"/>
  <c r="F243" i="8"/>
  <c r="F251" i="8"/>
  <c r="F259" i="8"/>
  <c r="F267" i="8"/>
  <c r="F275" i="8"/>
  <c r="F283" i="8"/>
  <c r="F291" i="8"/>
  <c r="F299" i="8"/>
  <c r="F307" i="8"/>
  <c r="F315" i="8"/>
  <c r="F323" i="8"/>
  <c r="F4" i="8"/>
  <c r="F12" i="8"/>
  <c r="F20" i="8"/>
  <c r="F28" i="8"/>
  <c r="F36" i="8"/>
  <c r="F44" i="8"/>
  <c r="F52" i="8"/>
  <c r="F60" i="8"/>
  <c r="F68" i="8"/>
  <c r="F76" i="8"/>
  <c r="F84" i="8"/>
  <c r="F92" i="8"/>
  <c r="F100" i="8"/>
  <c r="F108" i="8"/>
  <c r="F116" i="8"/>
  <c r="F124" i="8"/>
  <c r="F132" i="8"/>
  <c r="F140" i="8"/>
  <c r="F148" i="8"/>
  <c r="F156" i="8"/>
  <c r="F164" i="8"/>
  <c r="F172" i="8"/>
  <c r="F180" i="8"/>
  <c r="F188" i="8"/>
  <c r="F196" i="8"/>
  <c r="F204" i="8"/>
  <c r="F212" i="8"/>
  <c r="F220" i="8"/>
  <c r="F228" i="8"/>
  <c r="F236" i="8"/>
  <c r="F244" i="8"/>
  <c r="F252" i="8"/>
  <c r="F260" i="8"/>
  <c r="F268" i="8"/>
  <c r="F276" i="8"/>
  <c r="F284" i="8"/>
  <c r="F292" i="8"/>
  <c r="F300" i="8"/>
  <c r="F308" i="8"/>
  <c r="F316" i="8"/>
  <c r="F324" i="8"/>
  <c r="F9" i="8"/>
  <c r="F17" i="8"/>
  <c r="F25" i="8"/>
  <c r="F33" i="8"/>
  <c r="F41" i="8"/>
  <c r="F49" i="8"/>
  <c r="F57" i="8"/>
  <c r="F65" i="8"/>
  <c r="F73" i="8"/>
  <c r="F81" i="8"/>
  <c r="F89" i="8"/>
  <c r="F97" i="8"/>
  <c r="F105" i="8"/>
  <c r="F113" i="8"/>
  <c r="F121" i="8"/>
  <c r="F129" i="8"/>
  <c r="F137" i="8"/>
  <c r="F145" i="8"/>
  <c r="F153" i="8"/>
  <c r="F161" i="8"/>
  <c r="F169" i="8"/>
  <c r="F177" i="8"/>
  <c r="F185" i="8"/>
  <c r="F193" i="8"/>
  <c r="F201" i="8"/>
  <c r="F209" i="8"/>
  <c r="F217" i="8"/>
  <c r="F225" i="8"/>
  <c r="F233" i="8"/>
  <c r="F241" i="8"/>
  <c r="F249" i="8"/>
  <c r="F257" i="8"/>
  <c r="F265" i="8"/>
  <c r="F273" i="8"/>
  <c r="F281" i="8"/>
  <c r="F289" i="8"/>
  <c r="F297" i="8"/>
  <c r="F305" i="8"/>
  <c r="F313" i="8"/>
  <c r="F321" i="8"/>
  <c r="F62" i="8"/>
  <c r="F310" i="8"/>
  <c r="H133" i="8"/>
  <c r="I133" i="8" s="1"/>
  <c r="H149" i="8"/>
  <c r="I149" i="8" s="1"/>
  <c r="H157" i="8"/>
  <c r="I157" i="8" s="1"/>
  <c r="H165" i="8"/>
  <c r="I165" i="8" s="1"/>
  <c r="H173" i="8"/>
  <c r="I173" i="8" s="1"/>
  <c r="H181" i="8"/>
  <c r="I181" i="8" s="1"/>
  <c r="H189" i="8"/>
  <c r="I189" i="8" s="1"/>
  <c r="H197" i="8"/>
  <c r="I197" i="8" s="1"/>
  <c r="H205" i="8"/>
  <c r="I205" i="8" s="1"/>
  <c r="H213" i="8"/>
  <c r="I213" i="8" s="1"/>
  <c r="H221" i="8"/>
  <c r="I221" i="8" s="1"/>
  <c r="H229" i="8"/>
  <c r="I229" i="8" s="1"/>
  <c r="H237" i="8"/>
  <c r="I237" i="8" s="1"/>
  <c r="H245" i="8"/>
  <c r="I245" i="8" s="1"/>
  <c r="H253" i="8"/>
  <c r="I253" i="8" s="1"/>
  <c r="H261" i="8"/>
  <c r="I261" i="8" s="1"/>
  <c r="H269" i="8"/>
  <c r="I269" i="8" s="1"/>
  <c r="H277" i="8"/>
  <c r="I277" i="8" s="1"/>
  <c r="H285" i="8"/>
  <c r="I285" i="8" s="1"/>
  <c r="H293" i="8"/>
  <c r="I293" i="8" s="1"/>
  <c r="H301" i="8"/>
  <c r="I301" i="8" s="1"/>
  <c r="H309" i="8"/>
  <c r="I309" i="8" s="1"/>
  <c r="H317" i="8"/>
  <c r="I317" i="8" s="1"/>
  <c r="H325" i="8"/>
  <c r="I325" i="8" s="1"/>
  <c r="H5" i="8"/>
  <c r="I5" i="8" s="1"/>
  <c r="H13" i="8"/>
  <c r="I13" i="8" s="1"/>
  <c r="H21" i="8"/>
  <c r="I21" i="8" s="1"/>
  <c r="H29" i="8"/>
  <c r="I29" i="8" s="1"/>
  <c r="H37" i="8"/>
  <c r="I37" i="8" s="1"/>
  <c r="H45" i="8"/>
  <c r="I45" i="8" s="1"/>
  <c r="H53" i="8"/>
  <c r="I53" i="8" s="1"/>
  <c r="H61" i="8"/>
  <c r="I61" i="8" s="1"/>
  <c r="H69" i="8"/>
  <c r="I69" i="8" s="1"/>
  <c r="H77" i="8"/>
  <c r="I77" i="8" s="1"/>
  <c r="H85" i="8"/>
  <c r="I85" i="8" s="1"/>
  <c r="H93" i="8"/>
  <c r="I93" i="8" s="1"/>
  <c r="H101" i="8"/>
  <c r="I101" i="8" s="1"/>
  <c r="H109" i="8"/>
  <c r="I109" i="8" s="1"/>
  <c r="H117" i="8"/>
  <c r="I117" i="8" s="1"/>
  <c r="H125" i="8"/>
  <c r="I125" i="8" s="1"/>
  <c r="H306" i="8"/>
  <c r="I306" i="8" s="1"/>
  <c r="H314" i="8"/>
  <c r="I314" i="8" s="1"/>
  <c r="H322" i="8"/>
  <c r="I322" i="8" s="1"/>
  <c r="H6" i="8"/>
  <c r="I6" i="8" s="1"/>
  <c r="H14" i="8"/>
  <c r="I14" i="8" s="1"/>
  <c r="H22" i="8"/>
  <c r="I22" i="8" s="1"/>
  <c r="H30" i="8"/>
  <c r="I30" i="8" s="1"/>
  <c r="H38" i="8"/>
  <c r="I38" i="8" s="1"/>
  <c r="H46" i="8"/>
  <c r="I46" i="8" s="1"/>
  <c r="H54" i="8"/>
  <c r="I54" i="8" s="1"/>
  <c r="H70" i="8"/>
  <c r="I70" i="8" s="1"/>
  <c r="H78" i="8"/>
  <c r="I78" i="8" s="1"/>
  <c r="H86" i="8"/>
  <c r="I86" i="8" s="1"/>
  <c r="H94" i="8"/>
  <c r="I94" i="8" s="1"/>
  <c r="H102" i="8"/>
  <c r="I102" i="8" s="1"/>
  <c r="H110" i="8"/>
  <c r="I110" i="8" s="1"/>
  <c r="H118" i="8"/>
  <c r="I118" i="8" s="1"/>
  <c r="H126" i="8"/>
  <c r="I126" i="8" s="1"/>
  <c r="H134" i="8"/>
  <c r="I134" i="8" s="1"/>
  <c r="H142" i="8"/>
  <c r="I142" i="8" s="1"/>
  <c r="H150" i="8"/>
  <c r="I150" i="8" s="1"/>
  <c r="H158" i="8"/>
  <c r="I158" i="8" s="1"/>
  <c r="H166" i="8"/>
  <c r="I166" i="8" s="1"/>
  <c r="H174" i="8"/>
  <c r="I174" i="8" s="1"/>
  <c r="H182" i="8"/>
  <c r="I182" i="8" s="1"/>
  <c r="H190" i="8"/>
  <c r="I190" i="8" s="1"/>
  <c r="H198" i="8"/>
  <c r="I198" i="8" s="1"/>
  <c r="H206" i="8"/>
  <c r="I206" i="8" s="1"/>
  <c r="H214" i="8"/>
  <c r="I214" i="8" s="1"/>
  <c r="H222" i="8"/>
  <c r="I222" i="8" s="1"/>
  <c r="H230" i="8"/>
  <c r="I230" i="8" s="1"/>
  <c r="H238" i="8"/>
  <c r="I238" i="8" s="1"/>
  <c r="H246" i="8"/>
  <c r="I246" i="8" s="1"/>
  <c r="H254" i="8"/>
  <c r="I254" i="8" s="1"/>
  <c r="H262" i="8"/>
  <c r="I262" i="8" s="1"/>
  <c r="H270" i="8"/>
  <c r="I270" i="8" s="1"/>
  <c r="H278" i="8"/>
  <c r="I278" i="8" s="1"/>
  <c r="H286" i="8"/>
  <c r="I286" i="8" s="1"/>
  <c r="H294" i="8"/>
  <c r="I294" i="8" s="1"/>
  <c r="H302" i="8"/>
  <c r="I302" i="8" s="1"/>
  <c r="H318" i="8"/>
  <c r="I318" i="8" s="1"/>
  <c r="H326" i="8"/>
  <c r="I326" i="8" s="1"/>
  <c r="F11" i="6"/>
  <c r="H10" i="8"/>
  <c r="I10" i="8" s="1"/>
  <c r="H18" i="8"/>
  <c r="I18" i="8" s="1"/>
  <c r="H26" i="8"/>
  <c r="I26" i="8" s="1"/>
  <c r="H34" i="8"/>
  <c r="I34" i="8" s="1"/>
  <c r="H42" i="8"/>
  <c r="I42" i="8" s="1"/>
  <c r="H50" i="8"/>
  <c r="I50" i="8" s="1"/>
  <c r="H58" i="8"/>
  <c r="I58" i="8" s="1"/>
  <c r="H66" i="8"/>
  <c r="I66" i="8" s="1"/>
  <c r="H74" i="8"/>
  <c r="I74" i="8" s="1"/>
  <c r="H82" i="8"/>
  <c r="I82" i="8" s="1"/>
  <c r="H90" i="8"/>
  <c r="I90" i="8" s="1"/>
  <c r="H98" i="8"/>
  <c r="I98" i="8" s="1"/>
  <c r="H106" i="8"/>
  <c r="I106" i="8" s="1"/>
  <c r="H114" i="8"/>
  <c r="I114" i="8" s="1"/>
  <c r="H122" i="8"/>
  <c r="I122" i="8" s="1"/>
  <c r="H130" i="8"/>
  <c r="I130" i="8" s="1"/>
  <c r="H138" i="8"/>
  <c r="I138" i="8" s="1"/>
  <c r="H146" i="8"/>
  <c r="I146" i="8" s="1"/>
  <c r="H154" i="8"/>
  <c r="I154" i="8" s="1"/>
  <c r="H162" i="8"/>
  <c r="I162" i="8" s="1"/>
  <c r="H170" i="8"/>
  <c r="I170" i="8" s="1"/>
  <c r="H178" i="8"/>
  <c r="I178" i="8" s="1"/>
  <c r="H186" i="8"/>
  <c r="I186" i="8" s="1"/>
  <c r="H194" i="8"/>
  <c r="I194" i="8" s="1"/>
  <c r="H202" i="8"/>
  <c r="I202" i="8" s="1"/>
  <c r="H210" i="8"/>
  <c r="I210" i="8" s="1"/>
  <c r="H218" i="8"/>
  <c r="I218" i="8" s="1"/>
  <c r="H226" i="8"/>
  <c r="I226" i="8" s="1"/>
  <c r="H234" i="8"/>
  <c r="I234" i="8" s="1"/>
  <c r="H242" i="8"/>
  <c r="I242" i="8" s="1"/>
  <c r="H250" i="8"/>
  <c r="I250" i="8" s="1"/>
  <c r="H258" i="8"/>
  <c r="I258" i="8" s="1"/>
  <c r="H266" i="8"/>
  <c r="I266" i="8" s="1"/>
  <c r="H274" i="8"/>
  <c r="I274" i="8" s="1"/>
  <c r="H282" i="8"/>
  <c r="I282" i="8" s="1"/>
  <c r="H290" i="8"/>
  <c r="I290" i="8" s="1"/>
  <c r="H298" i="8"/>
  <c r="I298" i="8" s="1"/>
  <c r="E338" i="4"/>
  <c r="E10" i="6"/>
  <c r="B28" i="6" s="1"/>
  <c r="N338" i="5"/>
  <c r="N336" i="5"/>
  <c r="N337" i="5"/>
  <c r="R337" i="5"/>
  <c r="R338" i="5"/>
  <c r="R336" i="5"/>
  <c r="F10" i="6"/>
  <c r="I10" i="6"/>
  <c r="G8" i="6"/>
  <c r="G9" i="6"/>
  <c r="H281" i="8" l="1"/>
  <c r="L281" i="8"/>
  <c r="H185" i="8"/>
  <c r="L185" i="8"/>
  <c r="H57" i="8"/>
  <c r="L57" i="8"/>
  <c r="H25" i="8"/>
  <c r="L25" i="8"/>
  <c r="H220" i="8"/>
  <c r="L220" i="8"/>
  <c r="H124" i="8"/>
  <c r="L124" i="8"/>
  <c r="H60" i="8"/>
  <c r="L60" i="8"/>
  <c r="H28" i="8"/>
  <c r="L28" i="8"/>
  <c r="H259" i="8"/>
  <c r="L259" i="8"/>
  <c r="H123" i="8"/>
  <c r="L123" i="8"/>
  <c r="H3" i="8"/>
  <c r="I3" i="8" s="1"/>
  <c r="L3" i="8"/>
  <c r="H240" i="8"/>
  <c r="L240" i="8"/>
  <c r="H311" i="8"/>
  <c r="I311" i="8" s="1"/>
  <c r="L311" i="8"/>
  <c r="H183" i="8"/>
  <c r="L183" i="8"/>
  <c r="H310" i="8"/>
  <c r="I310" i="8" s="1"/>
  <c r="L310" i="8"/>
  <c r="H305" i="8"/>
  <c r="L305" i="8"/>
  <c r="H273" i="8"/>
  <c r="I273" i="8" s="1"/>
  <c r="L273" i="8"/>
  <c r="H241" i="8"/>
  <c r="L241" i="8"/>
  <c r="H209" i="8"/>
  <c r="I209" i="8" s="1"/>
  <c r="L209" i="8"/>
  <c r="H177" i="8"/>
  <c r="L177" i="8"/>
  <c r="H145" i="8"/>
  <c r="I145" i="8" s="1"/>
  <c r="L145" i="8"/>
  <c r="H113" i="8"/>
  <c r="L113" i="8"/>
  <c r="H81" i="8"/>
  <c r="I81" i="8" s="1"/>
  <c r="L81" i="8"/>
  <c r="H49" i="8"/>
  <c r="L49" i="8"/>
  <c r="H17" i="8"/>
  <c r="I17" i="8" s="1"/>
  <c r="L17" i="8"/>
  <c r="H308" i="8"/>
  <c r="L308" i="8"/>
  <c r="H276" i="8"/>
  <c r="I276" i="8" s="1"/>
  <c r="L276" i="8"/>
  <c r="H244" i="8"/>
  <c r="L244" i="8"/>
  <c r="H212" i="8"/>
  <c r="I212" i="8" s="1"/>
  <c r="L212" i="8"/>
  <c r="H180" i="8"/>
  <c r="L180" i="8"/>
  <c r="H148" i="8"/>
  <c r="I148" i="8" s="1"/>
  <c r="L148" i="8"/>
  <c r="H116" i="8"/>
  <c r="L116" i="8"/>
  <c r="H84" i="8"/>
  <c r="I84" i="8" s="1"/>
  <c r="L84" i="8"/>
  <c r="H52" i="8"/>
  <c r="L52" i="8"/>
  <c r="H20" i="8"/>
  <c r="I20" i="8" s="1"/>
  <c r="L20" i="8"/>
  <c r="H315" i="8"/>
  <c r="L315" i="8"/>
  <c r="H283" i="8"/>
  <c r="I283" i="8" s="1"/>
  <c r="L283" i="8"/>
  <c r="H251" i="8"/>
  <c r="L251" i="8"/>
  <c r="H219" i="8"/>
  <c r="I219" i="8" s="1"/>
  <c r="L219" i="8"/>
  <c r="H187" i="8"/>
  <c r="L187" i="8"/>
  <c r="H155" i="8"/>
  <c r="I155" i="8" s="1"/>
  <c r="L155" i="8"/>
  <c r="H107" i="8"/>
  <c r="L107" i="8"/>
  <c r="H43" i="8"/>
  <c r="I43" i="8" s="1"/>
  <c r="L43" i="8"/>
  <c r="H141" i="8"/>
  <c r="L141" i="8"/>
  <c r="H296" i="8"/>
  <c r="I296" i="8" s="1"/>
  <c r="L296" i="8"/>
  <c r="H264" i="8"/>
  <c r="L264" i="8"/>
  <c r="H232" i="8"/>
  <c r="I232" i="8" s="1"/>
  <c r="L232" i="8"/>
  <c r="H200" i="8"/>
  <c r="L200" i="8"/>
  <c r="H168" i="8"/>
  <c r="I168" i="8" s="1"/>
  <c r="L168" i="8"/>
  <c r="H136" i="8"/>
  <c r="L136" i="8"/>
  <c r="H104" i="8"/>
  <c r="I104" i="8" s="1"/>
  <c r="L104" i="8"/>
  <c r="H72" i="8"/>
  <c r="L72" i="8"/>
  <c r="H40" i="8"/>
  <c r="I40" i="8" s="1"/>
  <c r="L40" i="8"/>
  <c r="H8" i="8"/>
  <c r="L8" i="8"/>
  <c r="H303" i="8"/>
  <c r="I303" i="8" s="1"/>
  <c r="L303" i="8"/>
  <c r="H271" i="8"/>
  <c r="L271" i="8"/>
  <c r="H239" i="8"/>
  <c r="I239" i="8" s="1"/>
  <c r="L239" i="8"/>
  <c r="H207" i="8"/>
  <c r="L207" i="8"/>
  <c r="H175" i="8"/>
  <c r="I175" i="8" s="1"/>
  <c r="L175" i="8"/>
  <c r="H143" i="8"/>
  <c r="L143" i="8"/>
  <c r="H111" i="8"/>
  <c r="I111" i="8" s="1"/>
  <c r="L111" i="8"/>
  <c r="H79" i="8"/>
  <c r="L79" i="8"/>
  <c r="H47" i="8"/>
  <c r="I47" i="8" s="1"/>
  <c r="L47" i="8"/>
  <c r="H15" i="8"/>
  <c r="L15" i="8"/>
  <c r="H99" i="8"/>
  <c r="I99" i="8" s="1"/>
  <c r="L99" i="8"/>
  <c r="H27" i="8"/>
  <c r="L27" i="8"/>
  <c r="H249" i="8"/>
  <c r="I249" i="8" s="1"/>
  <c r="L249" i="8"/>
  <c r="H121" i="8"/>
  <c r="L121" i="8"/>
  <c r="H284" i="8"/>
  <c r="I284" i="8" s="1"/>
  <c r="L284" i="8"/>
  <c r="H156" i="8"/>
  <c r="L156" i="8"/>
  <c r="H291" i="8"/>
  <c r="I291" i="8" s="1"/>
  <c r="L291" i="8"/>
  <c r="H195" i="8"/>
  <c r="L195" i="8"/>
  <c r="H272" i="8"/>
  <c r="I272" i="8" s="1"/>
  <c r="L272" i="8"/>
  <c r="H176" i="8"/>
  <c r="L176" i="8"/>
  <c r="H80" i="8"/>
  <c r="I80" i="8" s="1"/>
  <c r="L80" i="8"/>
  <c r="H16" i="8"/>
  <c r="L16" i="8"/>
  <c r="H247" i="8"/>
  <c r="I247" i="8" s="1"/>
  <c r="L247" i="8"/>
  <c r="H119" i="8"/>
  <c r="L119" i="8"/>
  <c r="H51" i="8"/>
  <c r="I51" i="8" s="1"/>
  <c r="L51" i="8"/>
  <c r="G11" i="6"/>
  <c r="H62" i="8"/>
  <c r="I62" i="8" s="1"/>
  <c r="L62" i="8"/>
  <c r="H233" i="8"/>
  <c r="L233" i="8"/>
  <c r="H169" i="8"/>
  <c r="I169" i="8" s="1"/>
  <c r="L169" i="8"/>
  <c r="H300" i="8"/>
  <c r="L300" i="8"/>
  <c r="H268" i="8"/>
  <c r="I268" i="8" s="1"/>
  <c r="L268" i="8"/>
  <c r="H236" i="8"/>
  <c r="L236" i="8"/>
  <c r="H204" i="8"/>
  <c r="I204" i="8" s="1"/>
  <c r="L204" i="8"/>
  <c r="H172" i="8"/>
  <c r="L172" i="8"/>
  <c r="H140" i="8"/>
  <c r="I140" i="8" s="1"/>
  <c r="L140" i="8"/>
  <c r="H108" i="8"/>
  <c r="L108" i="8"/>
  <c r="H76" i="8"/>
  <c r="I76" i="8" s="1"/>
  <c r="L76" i="8"/>
  <c r="H44" i="8"/>
  <c r="L44" i="8"/>
  <c r="H12" i="8"/>
  <c r="I12" i="8" s="1"/>
  <c r="L12" i="8"/>
  <c r="H307" i="8"/>
  <c r="L307" i="8"/>
  <c r="H275" i="8"/>
  <c r="I275" i="8" s="1"/>
  <c r="L275" i="8"/>
  <c r="H243" i="8"/>
  <c r="L243" i="8"/>
  <c r="H211" i="8"/>
  <c r="I211" i="8" s="1"/>
  <c r="L211" i="8"/>
  <c r="H179" i="8"/>
  <c r="L179" i="8"/>
  <c r="H147" i="8"/>
  <c r="I147" i="8" s="1"/>
  <c r="L147" i="8"/>
  <c r="H91" i="8"/>
  <c r="L91" i="8"/>
  <c r="H35" i="8"/>
  <c r="I35" i="8" s="1"/>
  <c r="L35" i="8"/>
  <c r="H320" i="8"/>
  <c r="L320" i="8"/>
  <c r="H288" i="8"/>
  <c r="I288" i="8" s="1"/>
  <c r="L288" i="8"/>
  <c r="H256" i="8"/>
  <c r="L256" i="8"/>
  <c r="H224" i="8"/>
  <c r="I224" i="8" s="1"/>
  <c r="L224" i="8"/>
  <c r="H192" i="8"/>
  <c r="L192" i="8"/>
  <c r="H160" i="8"/>
  <c r="I160" i="8" s="1"/>
  <c r="L160" i="8"/>
  <c r="H128" i="8"/>
  <c r="L128" i="8"/>
  <c r="H96" i="8"/>
  <c r="I96" i="8" s="1"/>
  <c r="L96" i="8"/>
  <c r="H64" i="8"/>
  <c r="L64" i="8"/>
  <c r="H32" i="8"/>
  <c r="I32" i="8" s="1"/>
  <c r="L32" i="8"/>
  <c r="H327" i="8"/>
  <c r="L327" i="8"/>
  <c r="H295" i="8"/>
  <c r="I295" i="8" s="1"/>
  <c r="L295" i="8"/>
  <c r="H263" i="8"/>
  <c r="L263" i="8"/>
  <c r="H231" i="8"/>
  <c r="I231" i="8" s="1"/>
  <c r="L231" i="8"/>
  <c r="H199" i="8"/>
  <c r="L199" i="8"/>
  <c r="H167" i="8"/>
  <c r="I167" i="8" s="1"/>
  <c r="L167" i="8"/>
  <c r="H135" i="8"/>
  <c r="L135" i="8"/>
  <c r="H103" i="8"/>
  <c r="I103" i="8" s="1"/>
  <c r="L103" i="8"/>
  <c r="H71" i="8"/>
  <c r="L71" i="8"/>
  <c r="H39" i="8"/>
  <c r="I39" i="8" s="1"/>
  <c r="L39" i="8"/>
  <c r="H7" i="8"/>
  <c r="L7" i="8"/>
  <c r="H83" i="8"/>
  <c r="I83" i="8" s="1"/>
  <c r="L83" i="8"/>
  <c r="H11" i="8"/>
  <c r="L11" i="8"/>
  <c r="H313" i="8"/>
  <c r="I313" i="8" s="1"/>
  <c r="L313" i="8"/>
  <c r="H217" i="8"/>
  <c r="L217" i="8"/>
  <c r="H153" i="8"/>
  <c r="I153" i="8" s="1"/>
  <c r="L153" i="8"/>
  <c r="H89" i="8"/>
  <c r="L89" i="8"/>
  <c r="H316" i="8"/>
  <c r="I316" i="8" s="1"/>
  <c r="L316" i="8"/>
  <c r="H252" i="8"/>
  <c r="L252" i="8"/>
  <c r="H188" i="8"/>
  <c r="I188" i="8" s="1"/>
  <c r="L188" i="8"/>
  <c r="H92" i="8"/>
  <c r="L92" i="8"/>
  <c r="H323" i="8"/>
  <c r="I323" i="8" s="1"/>
  <c r="L323" i="8"/>
  <c r="H227" i="8"/>
  <c r="L227" i="8"/>
  <c r="H163" i="8"/>
  <c r="I163" i="8" s="1"/>
  <c r="L163" i="8"/>
  <c r="H59" i="8"/>
  <c r="L59" i="8"/>
  <c r="H304" i="8"/>
  <c r="I304" i="8" s="1"/>
  <c r="L304" i="8"/>
  <c r="H208" i="8"/>
  <c r="L208" i="8"/>
  <c r="H144" i="8"/>
  <c r="I144" i="8" s="1"/>
  <c r="L144" i="8"/>
  <c r="H112" i="8"/>
  <c r="L112" i="8"/>
  <c r="H48" i="8"/>
  <c r="I48" i="8" s="1"/>
  <c r="L48" i="8"/>
  <c r="H279" i="8"/>
  <c r="L279" i="8"/>
  <c r="H215" i="8"/>
  <c r="I215" i="8" s="1"/>
  <c r="L215" i="8"/>
  <c r="H151" i="8"/>
  <c r="L151" i="8"/>
  <c r="H87" i="8"/>
  <c r="I87" i="8" s="1"/>
  <c r="L87" i="8"/>
  <c r="H55" i="8"/>
  <c r="L55" i="8"/>
  <c r="H23" i="8"/>
  <c r="I23" i="8" s="1"/>
  <c r="L23" i="8"/>
  <c r="H115" i="8"/>
  <c r="L115" i="8"/>
  <c r="H297" i="8"/>
  <c r="I297" i="8" s="1"/>
  <c r="L297" i="8"/>
  <c r="H265" i="8"/>
  <c r="L265" i="8"/>
  <c r="H201" i="8"/>
  <c r="I201" i="8" s="1"/>
  <c r="L201" i="8"/>
  <c r="H137" i="8"/>
  <c r="L137" i="8"/>
  <c r="H105" i="8"/>
  <c r="I105" i="8" s="1"/>
  <c r="L105" i="8"/>
  <c r="H73" i="8"/>
  <c r="L73" i="8"/>
  <c r="H41" i="8"/>
  <c r="I41" i="8" s="1"/>
  <c r="L41" i="8"/>
  <c r="H9" i="8"/>
  <c r="L9" i="8"/>
  <c r="H321" i="8"/>
  <c r="I321" i="8" s="1"/>
  <c r="L321" i="8"/>
  <c r="H289" i="8"/>
  <c r="L289" i="8"/>
  <c r="H257" i="8"/>
  <c r="I257" i="8" s="1"/>
  <c r="L257" i="8"/>
  <c r="H225" i="8"/>
  <c r="L225" i="8"/>
  <c r="H193" i="8"/>
  <c r="I193" i="8" s="1"/>
  <c r="L193" i="8"/>
  <c r="H161" i="8"/>
  <c r="L161" i="8"/>
  <c r="H129" i="8"/>
  <c r="I129" i="8" s="1"/>
  <c r="L129" i="8"/>
  <c r="H97" i="8"/>
  <c r="L97" i="8"/>
  <c r="H65" i="8"/>
  <c r="I65" i="8" s="1"/>
  <c r="L65" i="8"/>
  <c r="H33" i="8"/>
  <c r="L33" i="8"/>
  <c r="H324" i="8"/>
  <c r="I324" i="8" s="1"/>
  <c r="L324" i="8"/>
  <c r="H292" i="8"/>
  <c r="L292" i="8"/>
  <c r="H260" i="8"/>
  <c r="I260" i="8" s="1"/>
  <c r="L260" i="8"/>
  <c r="H228" i="8"/>
  <c r="L228" i="8"/>
  <c r="H196" i="8"/>
  <c r="I196" i="8" s="1"/>
  <c r="L196" i="8"/>
  <c r="H164" i="8"/>
  <c r="L164" i="8"/>
  <c r="H132" i="8"/>
  <c r="I132" i="8" s="1"/>
  <c r="L132" i="8"/>
  <c r="H100" i="8"/>
  <c r="L100" i="8"/>
  <c r="H68" i="8"/>
  <c r="I68" i="8" s="1"/>
  <c r="L68" i="8"/>
  <c r="H36" i="8"/>
  <c r="L36" i="8"/>
  <c r="H4" i="8"/>
  <c r="I4" i="8" s="1"/>
  <c r="L4" i="8"/>
  <c r="H299" i="8"/>
  <c r="L299" i="8"/>
  <c r="H267" i="8"/>
  <c r="I267" i="8" s="1"/>
  <c r="L267" i="8"/>
  <c r="H235" i="8"/>
  <c r="L235" i="8"/>
  <c r="H203" i="8"/>
  <c r="I203" i="8" s="1"/>
  <c r="L203" i="8"/>
  <c r="H171" i="8"/>
  <c r="L171" i="8"/>
  <c r="H139" i="8"/>
  <c r="I139" i="8" s="1"/>
  <c r="L139" i="8"/>
  <c r="H75" i="8"/>
  <c r="L75" i="8"/>
  <c r="H19" i="8"/>
  <c r="I19" i="8" s="1"/>
  <c r="L19" i="8"/>
  <c r="H312" i="8"/>
  <c r="L312" i="8"/>
  <c r="H280" i="8"/>
  <c r="I280" i="8" s="1"/>
  <c r="L280" i="8"/>
  <c r="H248" i="8"/>
  <c r="L248" i="8"/>
  <c r="H216" i="8"/>
  <c r="I216" i="8" s="1"/>
  <c r="L216" i="8"/>
  <c r="H184" i="8"/>
  <c r="L184" i="8"/>
  <c r="H152" i="8"/>
  <c r="I152" i="8" s="1"/>
  <c r="L152" i="8"/>
  <c r="H120" i="8"/>
  <c r="L120" i="8"/>
  <c r="H88" i="8"/>
  <c r="I88" i="8" s="1"/>
  <c r="L88" i="8"/>
  <c r="H56" i="8"/>
  <c r="L56" i="8"/>
  <c r="H24" i="8"/>
  <c r="I24" i="8" s="1"/>
  <c r="L24" i="8"/>
  <c r="H319" i="8"/>
  <c r="L319" i="8"/>
  <c r="H287" i="8"/>
  <c r="I287" i="8" s="1"/>
  <c r="L287" i="8"/>
  <c r="H255" i="8"/>
  <c r="L255" i="8"/>
  <c r="H223" i="8"/>
  <c r="I223" i="8" s="1"/>
  <c r="L223" i="8"/>
  <c r="H191" i="8"/>
  <c r="L191" i="8"/>
  <c r="H159" i="8"/>
  <c r="I159" i="8" s="1"/>
  <c r="L159" i="8"/>
  <c r="H127" i="8"/>
  <c r="L127" i="8"/>
  <c r="H95" i="8"/>
  <c r="I95" i="8" s="1"/>
  <c r="L95" i="8"/>
  <c r="H63" i="8"/>
  <c r="L63" i="8"/>
  <c r="H31" i="8"/>
  <c r="I31" i="8" s="1"/>
  <c r="L31" i="8"/>
  <c r="H131" i="8"/>
  <c r="L131" i="8"/>
  <c r="H67" i="8"/>
  <c r="I67" i="8" s="1"/>
  <c r="L67" i="8"/>
  <c r="H11" i="6"/>
  <c r="G10" i="6"/>
  <c r="H2" i="8"/>
  <c r="H10" i="6"/>
  <c r="C29" i="6" l="1"/>
  <c r="I119" i="8"/>
  <c r="I16" i="8"/>
  <c r="I176" i="8"/>
  <c r="I195" i="8"/>
  <c r="I156" i="8"/>
  <c r="I121" i="8"/>
  <c r="I27" i="8"/>
  <c r="I15" i="8"/>
  <c r="I79" i="8"/>
  <c r="I143" i="8"/>
  <c r="I207" i="8"/>
  <c r="I271" i="8"/>
  <c r="I8" i="8"/>
  <c r="I72" i="8"/>
  <c r="I136" i="8"/>
  <c r="I200" i="8"/>
  <c r="I264" i="8"/>
  <c r="I141" i="8"/>
  <c r="I107" i="8"/>
  <c r="I187" i="8"/>
  <c r="I251" i="8"/>
  <c r="I315" i="8"/>
  <c r="I52" i="8"/>
  <c r="I116" i="8"/>
  <c r="I180" i="8"/>
  <c r="I244" i="8"/>
  <c r="I308" i="8"/>
  <c r="I49" i="8"/>
  <c r="I113" i="8"/>
  <c r="I177" i="8"/>
  <c r="K177" i="8" s="1"/>
  <c r="O176" i="8" s="1"/>
  <c r="I241" i="8"/>
  <c r="I305" i="8"/>
  <c r="I183" i="8"/>
  <c r="I240" i="8"/>
  <c r="I123" i="8"/>
  <c r="I28" i="8"/>
  <c r="I124" i="8"/>
  <c r="I25" i="8"/>
  <c r="I185" i="8"/>
  <c r="I131" i="8"/>
  <c r="I63" i="8"/>
  <c r="I127" i="8"/>
  <c r="I191" i="8"/>
  <c r="I255" i="8"/>
  <c r="I319" i="8"/>
  <c r="I56" i="8"/>
  <c r="I120" i="8"/>
  <c r="I184" i="8"/>
  <c r="I248" i="8"/>
  <c r="I312" i="8"/>
  <c r="I75" i="8"/>
  <c r="I171" i="8"/>
  <c r="I235" i="8"/>
  <c r="I299" i="8"/>
  <c r="I36" i="8"/>
  <c r="I100" i="8"/>
  <c r="I164" i="8"/>
  <c r="I228" i="8"/>
  <c r="I292" i="8"/>
  <c r="I33" i="8"/>
  <c r="I97" i="8"/>
  <c r="I161" i="8"/>
  <c r="I225" i="8"/>
  <c r="I289" i="8"/>
  <c r="I9" i="8"/>
  <c r="I73" i="8"/>
  <c r="I137" i="8"/>
  <c r="I265" i="8"/>
  <c r="I115" i="8"/>
  <c r="I55" i="8"/>
  <c r="I151" i="8"/>
  <c r="I279" i="8"/>
  <c r="I112" i="8"/>
  <c r="I208" i="8"/>
  <c r="K208" i="8" s="1"/>
  <c r="O207" i="8" s="1"/>
  <c r="I59" i="8"/>
  <c r="I227" i="8"/>
  <c r="I92" i="8"/>
  <c r="I252" i="8"/>
  <c r="I89" i="8"/>
  <c r="I217" i="8"/>
  <c r="I11" i="8"/>
  <c r="I7" i="8"/>
  <c r="K6" i="8" s="1"/>
  <c r="O5" i="8" s="1"/>
  <c r="I71" i="8"/>
  <c r="I135" i="8"/>
  <c r="I199" i="8"/>
  <c r="I263" i="8"/>
  <c r="I327" i="8"/>
  <c r="I64" i="8"/>
  <c r="I128" i="8"/>
  <c r="I192" i="8"/>
  <c r="I256" i="8"/>
  <c r="I320" i="8"/>
  <c r="I91" i="8"/>
  <c r="I179" i="8"/>
  <c r="I243" i="8"/>
  <c r="I307" i="8"/>
  <c r="I44" i="8"/>
  <c r="I108" i="8"/>
  <c r="I172" i="8"/>
  <c r="I236" i="8"/>
  <c r="I300" i="8"/>
  <c r="I233" i="8"/>
  <c r="K233" i="8" s="1"/>
  <c r="O232" i="8" s="1"/>
  <c r="I2" i="8"/>
  <c r="I259" i="8"/>
  <c r="I60" i="8"/>
  <c r="I220" i="8"/>
  <c r="I57" i="8"/>
  <c r="I281" i="8"/>
  <c r="B29" i="6"/>
  <c r="K117" i="8"/>
  <c r="O116" i="8" s="1"/>
  <c r="K47" i="8"/>
  <c r="O46" i="8" s="1"/>
  <c r="K282" i="8"/>
  <c r="O281" i="8" s="1"/>
  <c r="K123" i="8"/>
  <c r="O122" i="8" s="1"/>
  <c r="K323" i="8"/>
  <c r="O322" i="8" s="1"/>
  <c r="K62" i="8"/>
  <c r="O61" i="8" s="1"/>
  <c r="K248" i="8"/>
  <c r="O247" i="8" s="1"/>
  <c r="K326" i="8"/>
  <c r="O325" i="8" s="1"/>
  <c r="K189" i="8"/>
  <c r="O188" i="8" s="1"/>
  <c r="K259" i="8"/>
  <c r="O258" i="8" s="1"/>
  <c r="K186" i="8"/>
  <c r="O185" i="8" s="1"/>
  <c r="K222" i="8"/>
  <c r="O221" i="8" s="1"/>
  <c r="K140" i="8"/>
  <c r="O139" i="8" s="1"/>
  <c r="K85" i="8"/>
  <c r="O84" i="8" s="1"/>
  <c r="K219" i="8"/>
  <c r="O218" i="8" s="1"/>
  <c r="K311" i="8"/>
  <c r="O310" i="8" s="1"/>
  <c r="K297" i="8"/>
  <c r="O296" i="8" s="1"/>
  <c r="K322" i="8"/>
  <c r="O321" i="8" s="1"/>
  <c r="K160" i="8"/>
  <c r="O159" i="8" s="1"/>
  <c r="K193" i="8"/>
  <c r="O192" i="8" s="1"/>
  <c r="K10" i="8"/>
  <c r="O9" i="8" s="1"/>
  <c r="K266" i="8"/>
  <c r="O265" i="8" s="1"/>
  <c r="K226" i="8"/>
  <c r="O225" i="8" s="1"/>
  <c r="K142" i="8"/>
  <c r="O141" i="8" s="1"/>
  <c r="K169" i="8"/>
  <c r="O168" i="8" s="1"/>
  <c r="K319" i="8"/>
  <c r="O318" i="8" s="1"/>
  <c r="K261" i="8"/>
  <c r="O260" i="8" s="1"/>
  <c r="K5" i="8"/>
  <c r="O4" i="8" s="1"/>
  <c r="K72" i="8"/>
  <c r="O71" i="8" s="1"/>
  <c r="K139" i="8"/>
  <c r="O138" i="8" s="1"/>
  <c r="K9" i="8"/>
  <c r="O8" i="8" s="1"/>
  <c r="K135" i="8"/>
  <c r="O134" i="8" s="1"/>
  <c r="K150" i="8"/>
  <c r="O149" i="8" s="1"/>
  <c r="K185" i="8"/>
  <c r="O184" i="8" s="1"/>
  <c r="K4" i="8"/>
  <c r="O3" i="8" s="1"/>
  <c r="K269" i="8"/>
  <c r="O268" i="8" s="1"/>
  <c r="K13" i="8"/>
  <c r="O12" i="8" s="1"/>
  <c r="K80" i="8"/>
  <c r="O79" i="8" s="1"/>
  <c r="K147" i="8"/>
  <c r="O146" i="8" s="1"/>
  <c r="K33" i="8"/>
  <c r="O32" i="8" s="1"/>
  <c r="K151" i="8"/>
  <c r="O150" i="8" s="1"/>
  <c r="K19" i="8" l="1"/>
  <c r="O18" i="8" s="1"/>
  <c r="K95" i="8"/>
  <c r="O94" i="8" s="1"/>
  <c r="K22" i="8"/>
  <c r="O21" i="8" s="1"/>
  <c r="K84" i="8"/>
  <c r="O83" i="8" s="1"/>
  <c r="K267" i="8"/>
  <c r="O266" i="8" s="1"/>
  <c r="K133" i="8"/>
  <c r="O132" i="8" s="1"/>
  <c r="K236" i="8"/>
  <c r="O235" i="8" s="1"/>
  <c r="K270" i="8"/>
  <c r="O269" i="8" s="1"/>
  <c r="K138" i="8"/>
  <c r="O137" i="8" s="1"/>
  <c r="K227" i="8"/>
  <c r="O226" i="8" s="1"/>
  <c r="K156" i="8"/>
  <c r="O155" i="8" s="1"/>
  <c r="K314" i="8"/>
  <c r="O313" i="8" s="1"/>
  <c r="K146" i="8"/>
  <c r="O145" i="8" s="1"/>
  <c r="K195" i="8"/>
  <c r="O194" i="8" s="1"/>
  <c r="K59" i="8"/>
  <c r="O58" i="8" s="1"/>
  <c r="K50" i="8"/>
  <c r="O49" i="8" s="1"/>
  <c r="K287" i="8"/>
  <c r="O286" i="8" s="1"/>
  <c r="K2" i="8"/>
  <c r="O1" i="8" s="1"/>
  <c r="K108" i="8"/>
  <c r="O107" i="8" s="1"/>
  <c r="K179" i="8"/>
  <c r="O178" i="8" s="1"/>
  <c r="K192" i="8"/>
  <c r="O191" i="8" s="1"/>
  <c r="K263" i="8"/>
  <c r="O262" i="8" s="1"/>
  <c r="I330" i="8"/>
  <c r="J201" i="8" s="1"/>
  <c r="E201" i="9" s="1"/>
  <c r="K184" i="8"/>
  <c r="O183" i="8" s="1"/>
  <c r="K125" i="8"/>
  <c r="O124" i="8" s="1"/>
  <c r="K242" i="8"/>
  <c r="O241" i="8" s="1"/>
  <c r="K245" i="8"/>
  <c r="O244" i="8" s="1"/>
  <c r="K308" i="8"/>
  <c r="O307" i="8" s="1"/>
  <c r="K303" i="8"/>
  <c r="O302" i="8" s="1"/>
  <c r="K188" i="8"/>
  <c r="O187" i="8" s="1"/>
  <c r="K178" i="8"/>
  <c r="O177" i="8" s="1"/>
  <c r="K257" i="8"/>
  <c r="O256" i="8" s="1"/>
  <c r="K309" i="8"/>
  <c r="O308" i="8" s="1"/>
  <c r="K120" i="8"/>
  <c r="O119" i="8" s="1"/>
  <c r="K105" i="8"/>
  <c r="O104" i="8" s="1"/>
  <c r="K198" i="8"/>
  <c r="O197" i="8" s="1"/>
  <c r="K92" i="8"/>
  <c r="O91" i="8" s="1"/>
  <c r="K61" i="8"/>
  <c r="O60" i="8" s="1"/>
  <c r="K129" i="8"/>
  <c r="O128" i="8" s="1"/>
  <c r="K131" i="8"/>
  <c r="O130" i="8" s="1"/>
  <c r="K119" i="8"/>
  <c r="O118" i="8" s="1"/>
  <c r="K250" i="8"/>
  <c r="O249" i="8" s="1"/>
  <c r="K210" i="8"/>
  <c r="O209" i="8" s="1"/>
  <c r="K158" i="8"/>
  <c r="O157" i="8" s="1"/>
  <c r="K201" i="8"/>
  <c r="O200" i="8" s="1"/>
  <c r="K12" i="8"/>
  <c r="O11" i="8" s="1"/>
  <c r="K277" i="8"/>
  <c r="O276" i="8" s="1"/>
  <c r="K21" i="8"/>
  <c r="O20" i="8" s="1"/>
  <c r="K88" i="8"/>
  <c r="O87" i="8" s="1"/>
  <c r="K155" i="8"/>
  <c r="O154" i="8" s="1"/>
  <c r="K49" i="8"/>
  <c r="O48" i="8" s="1"/>
  <c r="K167" i="8"/>
  <c r="O166" i="8" s="1"/>
  <c r="K166" i="8"/>
  <c r="O165" i="8" s="1"/>
  <c r="K217" i="8"/>
  <c r="O216" i="8" s="1"/>
  <c r="K28" i="8"/>
  <c r="O27" i="8" s="1"/>
  <c r="K285" i="8"/>
  <c r="O284" i="8" s="1"/>
  <c r="K29" i="8"/>
  <c r="O28" i="8" s="1"/>
  <c r="K96" i="8"/>
  <c r="O95" i="8" s="1"/>
  <c r="K163" i="8"/>
  <c r="O162" i="8" s="1"/>
  <c r="K65" i="8"/>
  <c r="O64" i="8" s="1"/>
  <c r="K183" i="8"/>
  <c r="O182" i="8" s="1"/>
  <c r="K42" i="8"/>
  <c r="O41" i="8" s="1"/>
  <c r="K170" i="8"/>
  <c r="O169" i="8" s="1"/>
  <c r="K298" i="8"/>
  <c r="O297" i="8" s="1"/>
  <c r="K130" i="8"/>
  <c r="O129" i="8" s="1"/>
  <c r="K258" i="8"/>
  <c r="O257" i="8" s="1"/>
  <c r="K238" i="8"/>
  <c r="O237" i="8" s="1"/>
  <c r="K110" i="8"/>
  <c r="O109" i="8" s="1"/>
  <c r="K305" i="8"/>
  <c r="O304" i="8" s="1"/>
  <c r="K113" i="8"/>
  <c r="O112" i="8" s="1"/>
  <c r="K180" i="8"/>
  <c r="O179" i="8" s="1"/>
  <c r="K255" i="8"/>
  <c r="O254" i="8" s="1"/>
  <c r="K15" i="8"/>
  <c r="O14" i="8" s="1"/>
  <c r="K229" i="8"/>
  <c r="O228" i="8" s="1"/>
  <c r="K101" i="8"/>
  <c r="O100" i="8" s="1"/>
  <c r="K296" i="8"/>
  <c r="O295" i="8" s="1"/>
  <c r="K168" i="8"/>
  <c r="O167" i="8" s="1"/>
  <c r="K40" i="8"/>
  <c r="O39" i="8" s="1"/>
  <c r="K235" i="8"/>
  <c r="O234" i="8" s="1"/>
  <c r="K107" i="8"/>
  <c r="O106" i="8" s="1"/>
  <c r="K209" i="8"/>
  <c r="O208" i="8" s="1"/>
  <c r="K276" i="8"/>
  <c r="O275" i="8" s="1"/>
  <c r="K20" i="8"/>
  <c r="O19" i="8" s="1"/>
  <c r="K71" i="8"/>
  <c r="O70" i="8" s="1"/>
  <c r="K246" i="8"/>
  <c r="O245" i="8" s="1"/>
  <c r="K118" i="8"/>
  <c r="O117" i="8" s="1"/>
  <c r="K313" i="8"/>
  <c r="O312" i="8" s="1"/>
  <c r="K196" i="8"/>
  <c r="O195" i="8" s="1"/>
  <c r="K271" i="8"/>
  <c r="O270" i="8" s="1"/>
  <c r="K31" i="8"/>
  <c r="O30" i="8" s="1"/>
  <c r="K237" i="8"/>
  <c r="O236" i="8" s="1"/>
  <c r="K109" i="8"/>
  <c r="O108" i="8" s="1"/>
  <c r="K304" i="8"/>
  <c r="O303" i="8" s="1"/>
  <c r="K176" i="8"/>
  <c r="O175" i="8" s="1"/>
  <c r="K48" i="8"/>
  <c r="O47" i="8" s="1"/>
  <c r="K243" i="8"/>
  <c r="O242" i="8" s="1"/>
  <c r="K115" i="8"/>
  <c r="O114" i="8" s="1"/>
  <c r="K225" i="8"/>
  <c r="O224" i="8" s="1"/>
  <c r="K292" i="8"/>
  <c r="O291" i="8" s="1"/>
  <c r="K36" i="8"/>
  <c r="O35" i="8" s="1"/>
  <c r="K87" i="8"/>
  <c r="O86" i="8" s="1"/>
  <c r="K204" i="8"/>
  <c r="O203" i="8" s="1"/>
  <c r="K114" i="8"/>
  <c r="O113" i="8" s="1"/>
  <c r="K241" i="8"/>
  <c r="O240" i="8" s="1"/>
  <c r="K67" i="8"/>
  <c r="O66" i="8" s="1"/>
  <c r="K126" i="8"/>
  <c r="O125" i="8" s="1"/>
  <c r="K103" i="8"/>
  <c r="O102" i="8" s="1"/>
  <c r="K253" i="8"/>
  <c r="O252" i="8" s="1"/>
  <c r="K90" i="8"/>
  <c r="O89" i="8" s="1"/>
  <c r="K318" i="8"/>
  <c r="O317" i="8" s="1"/>
  <c r="K17" i="8"/>
  <c r="O16" i="8" s="1"/>
  <c r="K181" i="8"/>
  <c r="O180" i="8" s="1"/>
  <c r="K172" i="8"/>
  <c r="O171" i="8" s="1"/>
  <c r="K70" i="8"/>
  <c r="O69" i="8" s="1"/>
  <c r="K191" i="8"/>
  <c r="O190" i="8" s="1"/>
  <c r="K256" i="8"/>
  <c r="O255" i="8" s="1"/>
  <c r="K3" i="8"/>
  <c r="O2" i="8" s="1"/>
  <c r="P199" i="8" s="1" a="1"/>
  <c r="P199" i="8" s="1"/>
  <c r="K58" i="8"/>
  <c r="O57" i="8" s="1"/>
  <c r="K18" i="8"/>
  <c r="O17" i="8" s="1"/>
  <c r="K274" i="8"/>
  <c r="O273" i="8" s="1"/>
  <c r="K94" i="8"/>
  <c r="O93" i="8" s="1"/>
  <c r="K239" i="8"/>
  <c r="O238" i="8" s="1"/>
  <c r="K213" i="8"/>
  <c r="O212" i="8" s="1"/>
  <c r="K280" i="8"/>
  <c r="O279" i="8" s="1"/>
  <c r="K24" i="8"/>
  <c r="O23" i="8" s="1"/>
  <c r="K91" i="8"/>
  <c r="O90" i="8" s="1"/>
  <c r="K39" i="8"/>
  <c r="O38" i="8" s="1"/>
  <c r="K102" i="8"/>
  <c r="O101" i="8" s="1"/>
  <c r="K89" i="8"/>
  <c r="O88" i="8" s="1"/>
  <c r="K247" i="8"/>
  <c r="O246" i="8" s="1"/>
  <c r="K221" i="8"/>
  <c r="O220" i="8" s="1"/>
  <c r="K288" i="8"/>
  <c r="O287" i="8" s="1"/>
  <c r="K32" i="8"/>
  <c r="O31" i="8" s="1"/>
  <c r="K99" i="8"/>
  <c r="O98" i="8" s="1"/>
  <c r="K260" i="8"/>
  <c r="O259" i="8" s="1"/>
  <c r="K74" i="8"/>
  <c r="O73" i="8" s="1"/>
  <c r="K202" i="8"/>
  <c r="O201" i="8" s="1"/>
  <c r="K34" i="8"/>
  <c r="O33" i="8" s="1"/>
  <c r="K162" i="8"/>
  <c r="O161" i="8" s="1"/>
  <c r="K290" i="8"/>
  <c r="O289" i="8" s="1"/>
  <c r="K206" i="8"/>
  <c r="O205" i="8" s="1"/>
  <c r="K78" i="8"/>
  <c r="O77" i="8" s="1"/>
  <c r="K273" i="8"/>
  <c r="O272" i="8" s="1"/>
  <c r="K41" i="8"/>
  <c r="O40" i="8" s="1"/>
  <c r="K116" i="8"/>
  <c r="O115" i="8" s="1"/>
  <c r="K207" i="8"/>
  <c r="O206" i="8" s="1"/>
  <c r="K325" i="8"/>
  <c r="O324" i="8" s="1"/>
  <c r="K197" i="8"/>
  <c r="O196" i="8" s="1"/>
  <c r="K69" i="8"/>
  <c r="O68" i="8" s="1"/>
  <c r="K264" i="8"/>
  <c r="O263" i="8" s="1"/>
  <c r="K136" i="8"/>
  <c r="O135" i="8" s="1"/>
  <c r="K8" i="8"/>
  <c r="O7" i="8" s="1"/>
  <c r="K203" i="8"/>
  <c r="O202" i="8" s="1"/>
  <c r="K75" i="8"/>
  <c r="O74" i="8" s="1"/>
  <c r="K145" i="8"/>
  <c r="O144" i="8" s="1"/>
  <c r="K212" i="8"/>
  <c r="O211" i="8" s="1"/>
  <c r="K279" i="8"/>
  <c r="O278" i="8" s="1"/>
  <c r="K7" i="8"/>
  <c r="O6" i="8" s="1"/>
  <c r="K214" i="8"/>
  <c r="O213" i="8" s="1"/>
  <c r="K86" i="8"/>
  <c r="O85" i="8" s="1"/>
  <c r="K281" i="8"/>
  <c r="O280" i="8" s="1"/>
  <c r="K57" i="8"/>
  <c r="O56" i="8" s="1"/>
  <c r="K124" i="8"/>
  <c r="O123" i="8" s="1"/>
  <c r="K223" i="8"/>
  <c r="O222" i="8" s="1"/>
  <c r="K306" i="8"/>
  <c r="O305" i="8" s="1"/>
  <c r="K205" i="8"/>
  <c r="O204" i="8" s="1"/>
  <c r="K77" i="8"/>
  <c r="O76" i="8" s="1"/>
  <c r="K272" i="8"/>
  <c r="O271" i="8" s="1"/>
  <c r="K144" i="8"/>
  <c r="O143" i="8" s="1"/>
  <c r="K211" i="8"/>
  <c r="O210" i="8" s="1"/>
  <c r="K83" i="8"/>
  <c r="O82" i="8" s="1"/>
  <c r="K295" i="8"/>
  <c r="O294" i="8" s="1"/>
  <c r="K23" i="8"/>
  <c r="O22" i="8" s="1"/>
  <c r="K154" i="8"/>
  <c r="O153" i="8" s="1"/>
  <c r="K251" i="8"/>
  <c r="O250" i="8" s="1"/>
  <c r="K321" i="8"/>
  <c r="O320" i="8" s="1"/>
  <c r="K262" i="8"/>
  <c r="O261" i="8" s="1"/>
  <c r="K26" i="8"/>
  <c r="O25" i="8" s="1"/>
  <c r="K137" i="8"/>
  <c r="O136" i="8" s="1"/>
  <c r="K134" i="8"/>
  <c r="O133" i="8" s="1"/>
  <c r="K320" i="8"/>
  <c r="O319" i="8" s="1"/>
  <c r="K218" i="8"/>
  <c r="O217" i="8" s="1"/>
  <c r="K190" i="8"/>
  <c r="O189" i="8" s="1"/>
  <c r="K76" i="8"/>
  <c r="O75" i="8" s="1"/>
  <c r="K53" i="8"/>
  <c r="O52" i="8" s="1"/>
  <c r="K187" i="8"/>
  <c r="O186" i="8" s="1"/>
  <c r="K231" i="8"/>
  <c r="O230" i="8" s="1"/>
  <c r="K265" i="8"/>
  <c r="O264" i="8" s="1"/>
  <c r="K317" i="8"/>
  <c r="O316" i="8" s="1"/>
  <c r="K128" i="8"/>
  <c r="O127" i="8" s="1"/>
  <c r="K64" i="8"/>
  <c r="O63" i="8" s="1"/>
  <c r="K324" i="8"/>
  <c r="O323" i="8" s="1"/>
  <c r="K122" i="8"/>
  <c r="O121" i="8" s="1"/>
  <c r="K82" i="8"/>
  <c r="O81" i="8" s="1"/>
  <c r="K286" i="8"/>
  <c r="O285" i="8" s="1"/>
  <c r="K30" i="8"/>
  <c r="O29" i="8" s="1"/>
  <c r="K268" i="8"/>
  <c r="O267" i="8" s="1"/>
  <c r="K111" i="8"/>
  <c r="O110" i="8" s="1"/>
  <c r="K149" i="8"/>
  <c r="O148" i="8" s="1"/>
  <c r="K216" i="8"/>
  <c r="O215" i="8" s="1"/>
  <c r="K283" i="8"/>
  <c r="O282" i="8" s="1"/>
  <c r="K27" i="8"/>
  <c r="O26" i="8" s="1"/>
  <c r="K294" i="8"/>
  <c r="O293" i="8" s="1"/>
  <c r="K38" i="8"/>
  <c r="O37" i="8" s="1"/>
  <c r="K284" i="8"/>
  <c r="O283" i="8" s="1"/>
  <c r="K157" i="8"/>
  <c r="O156" i="8" s="1"/>
  <c r="K224" i="8"/>
  <c r="O223" i="8" s="1"/>
  <c r="K291" i="8"/>
  <c r="O290" i="8" s="1"/>
  <c r="K35" i="8"/>
  <c r="O34" i="8" s="1"/>
  <c r="K132" i="8"/>
  <c r="O131" i="8" s="1"/>
  <c r="K106" i="8"/>
  <c r="O105" i="8" s="1"/>
  <c r="K234" i="8"/>
  <c r="O233" i="8" s="1"/>
  <c r="K66" i="8"/>
  <c r="O65" i="8" s="1"/>
  <c r="K194" i="8"/>
  <c r="O193" i="8" s="1"/>
  <c r="K302" i="8"/>
  <c r="O301" i="8" s="1"/>
  <c r="K174" i="8"/>
  <c r="O173" i="8" s="1"/>
  <c r="K46" i="8"/>
  <c r="O45" i="8" s="1"/>
  <c r="K300" i="8"/>
  <c r="O299" i="8" s="1"/>
  <c r="K52" i="8"/>
  <c r="O51" i="8" s="1"/>
  <c r="K293" i="8"/>
  <c r="O292" i="8" s="1"/>
  <c r="K165" i="8"/>
  <c r="O164" i="8" s="1"/>
  <c r="K37" i="8"/>
  <c r="O36" i="8" s="1"/>
  <c r="K232" i="8"/>
  <c r="O231" i="8" s="1"/>
  <c r="K104" i="8"/>
  <c r="O103" i="8" s="1"/>
  <c r="K171" i="8"/>
  <c r="O170" i="8" s="1"/>
  <c r="K43" i="8"/>
  <c r="O42" i="8" s="1"/>
  <c r="K81" i="8"/>
  <c r="O80" i="8" s="1"/>
  <c r="K148" i="8"/>
  <c r="O147" i="8" s="1"/>
  <c r="K199" i="8"/>
  <c r="O198" i="8" s="1"/>
  <c r="K310" i="8"/>
  <c r="O309" i="8" s="1"/>
  <c r="K182" i="8"/>
  <c r="O181" i="8" s="1"/>
  <c r="K54" i="8"/>
  <c r="O53" i="8" s="1"/>
  <c r="K249" i="8"/>
  <c r="O248" i="8" s="1"/>
  <c r="K316" i="8"/>
  <c r="O315" i="8" s="1"/>
  <c r="K159" i="8"/>
  <c r="O158" i="8" s="1"/>
  <c r="K301" i="8"/>
  <c r="O300" i="8" s="1"/>
  <c r="K173" i="8"/>
  <c r="O172" i="8" s="1"/>
  <c r="K45" i="8"/>
  <c r="O44" i="8" s="1"/>
  <c r="K112" i="8"/>
  <c r="O111" i="8" s="1"/>
  <c r="K307" i="8"/>
  <c r="O306" i="8" s="1"/>
  <c r="K51" i="8"/>
  <c r="O50" i="8" s="1"/>
  <c r="K97" i="8"/>
  <c r="O96" i="8" s="1"/>
  <c r="K164" i="8"/>
  <c r="O163" i="8" s="1"/>
  <c r="K215" i="8"/>
  <c r="O214" i="8" s="1"/>
  <c r="I331" i="8"/>
  <c r="K55" i="8"/>
  <c r="O54" i="8" s="1"/>
  <c r="K73" i="8"/>
  <c r="O72" i="8" s="1"/>
  <c r="K161" i="8"/>
  <c r="O160" i="8" s="1"/>
  <c r="K228" i="8"/>
  <c r="O227" i="8" s="1"/>
  <c r="K299" i="8"/>
  <c r="O298" i="8" s="1"/>
  <c r="K312" i="8"/>
  <c r="O311" i="8" s="1"/>
  <c r="K56" i="8"/>
  <c r="O55" i="8" s="1"/>
  <c r="K127" i="8"/>
  <c r="O126" i="8" s="1"/>
  <c r="K240" i="8"/>
  <c r="O239" i="8" s="1"/>
  <c r="K244" i="8"/>
  <c r="O243" i="8" s="1"/>
  <c r="K315" i="8"/>
  <c r="O314" i="8" s="1"/>
  <c r="K143" i="8"/>
  <c r="O142" i="8" s="1"/>
  <c r="K121" i="8"/>
  <c r="O120" i="8" s="1"/>
  <c r="K16" i="8"/>
  <c r="O15" i="8" s="1"/>
  <c r="P158" i="8" s="1" a="1"/>
  <c r="P158" i="8" s="1"/>
  <c r="K100" i="8"/>
  <c r="O99" i="8" s="1"/>
  <c r="K275" i="8"/>
  <c r="O274" i="8" s="1"/>
  <c r="K141" i="8"/>
  <c r="O140" i="8" s="1"/>
  <c r="K252" i="8"/>
  <c r="O251" i="8" s="1"/>
  <c r="K278" i="8"/>
  <c r="O277" i="8" s="1"/>
  <c r="K11" i="8"/>
  <c r="O10" i="8" s="1"/>
  <c r="K200" i="8"/>
  <c r="O199" i="8" s="1"/>
  <c r="K79" i="8"/>
  <c r="O78" i="8" s="1"/>
  <c r="K14" i="8"/>
  <c r="O13" i="8" s="1"/>
  <c r="K98" i="8"/>
  <c r="O97" i="8" s="1"/>
  <c r="K327" i="8"/>
  <c r="O326" i="8" s="1"/>
  <c r="K93" i="8"/>
  <c r="O92" i="8" s="1"/>
  <c r="K230" i="8"/>
  <c r="O229" i="8" s="1"/>
  <c r="K152" i="8"/>
  <c r="O151" i="8" s="1"/>
  <c r="K289" i="8"/>
  <c r="O288" i="8" s="1"/>
  <c r="K68" i="8"/>
  <c r="O67" i="8" s="1"/>
  <c r="K25" i="8"/>
  <c r="O24" i="8" s="1"/>
  <c r="K175" i="8"/>
  <c r="O174" i="8" s="1"/>
  <c r="K153" i="8"/>
  <c r="O152" i="8" s="1"/>
  <c r="K220" i="8"/>
  <c r="O219" i="8" s="1"/>
  <c r="K60" i="8"/>
  <c r="O59" i="8" s="1"/>
  <c r="I332" i="8"/>
  <c r="I333" i="8"/>
  <c r="J333" i="8" s="1"/>
  <c r="I328" i="8"/>
  <c r="J70" i="8" s="1"/>
  <c r="E70" i="9" s="1"/>
  <c r="I329" i="8"/>
  <c r="K44" i="8"/>
  <c r="O43" i="8" s="1"/>
  <c r="K63" i="8"/>
  <c r="O62" i="8" s="1"/>
  <c r="K254" i="8"/>
  <c r="O253" i="8" s="1"/>
  <c r="J129" i="8"/>
  <c r="E129" i="9" s="1"/>
  <c r="J39" i="8"/>
  <c r="E39" i="9" s="1"/>
  <c r="P219" i="8" a="1"/>
  <c r="P219" i="8" s="1"/>
  <c r="P211" i="8" a="1"/>
  <c r="P211" i="8" s="1"/>
  <c r="P183" i="8" a="1"/>
  <c r="P183" i="8" s="1"/>
  <c r="P135" i="8" a="1"/>
  <c r="P135" i="8" s="1"/>
  <c r="P127" i="8" a="1"/>
  <c r="P127" i="8" s="1"/>
  <c r="P93" i="8" a="1"/>
  <c r="P93" i="8" s="1"/>
  <c r="P266" i="8" a="1"/>
  <c r="P266" i="8" s="1"/>
  <c r="P234" i="8" a="1"/>
  <c r="P234" i="8" s="1"/>
  <c r="P194" i="8" a="1"/>
  <c r="P194" i="8" s="1"/>
  <c r="P162" i="8" a="1"/>
  <c r="P162" i="8" s="1"/>
  <c r="P130" i="8" a="1"/>
  <c r="P130" i="8" s="1"/>
  <c r="P98" i="8" a="1"/>
  <c r="P98" i="8" s="1"/>
  <c r="P66" i="8" a="1"/>
  <c r="P66" i="8" s="1"/>
  <c r="P34" i="8" a="1"/>
  <c r="P34" i="8" s="1"/>
  <c r="P1" i="8" a="1"/>
  <c r="P1" i="8" s="1"/>
  <c r="Q1" i="8" s="1" a="1"/>
  <c r="Q1" i="8" s="1"/>
  <c r="R1" i="8" s="1"/>
  <c r="P293" i="8" a="1"/>
  <c r="P293" i="8" s="1"/>
  <c r="P261" i="8" a="1"/>
  <c r="P261" i="8" s="1"/>
  <c r="P229" i="8" a="1"/>
  <c r="P229" i="8" s="1"/>
  <c r="P197" i="8" a="1"/>
  <c r="P197" i="8" s="1"/>
  <c r="P165" i="8" a="1"/>
  <c r="P165" i="8" s="1"/>
  <c r="P133" i="8" a="1"/>
  <c r="P133" i="8" s="1"/>
  <c r="P33" i="8" a="1"/>
  <c r="P33" i="8" s="1"/>
  <c r="J321" i="8"/>
  <c r="E321" i="9" s="1"/>
  <c r="J210" i="8"/>
  <c r="E210" i="9" s="1"/>
  <c r="J139" i="8"/>
  <c r="E139" i="9" s="1"/>
  <c r="J204" i="8"/>
  <c r="E204" i="9" s="1"/>
  <c r="P179" i="8" a="1"/>
  <c r="P179" i="8" s="1"/>
  <c r="P147" i="8" a="1"/>
  <c r="P147" i="8" s="1"/>
  <c r="P109" i="8" a="1"/>
  <c r="P109" i="8" s="1"/>
  <c r="J198" i="8"/>
  <c r="E198" i="9" s="1"/>
  <c r="J135" i="8"/>
  <c r="E135" i="9" s="1"/>
  <c r="J16" i="8"/>
  <c r="E16" i="9" s="1"/>
  <c r="J73" i="8"/>
  <c r="E73" i="9" s="1"/>
  <c r="J202" i="8"/>
  <c r="E202" i="9" s="1"/>
  <c r="J5" i="8"/>
  <c r="E5" i="9" s="1"/>
  <c r="J131" i="8"/>
  <c r="E131" i="9" s="1"/>
  <c r="P326" i="8" a="1"/>
  <c r="P326" i="8" s="1"/>
  <c r="P294" i="8" a="1"/>
  <c r="P294" i="8" s="1"/>
  <c r="P262" i="8" a="1"/>
  <c r="P262" i="8" s="1"/>
  <c r="P230" i="8" a="1"/>
  <c r="P230" i="8" s="1"/>
  <c r="P198" i="8" a="1"/>
  <c r="P198" i="8" s="1"/>
  <c r="P166" i="8" a="1"/>
  <c r="P166" i="8" s="1"/>
  <c r="P150" i="8" a="1"/>
  <c r="P150" i="8" s="1"/>
  <c r="P134" i="8" a="1"/>
  <c r="P134" i="8" s="1"/>
  <c r="P126" i="8" a="1"/>
  <c r="P126" i="8" s="1"/>
  <c r="P118" i="8" a="1"/>
  <c r="P118" i="8" s="1"/>
  <c r="P102" i="8" a="1"/>
  <c r="P102" i="8" s="1"/>
  <c r="P94" i="8" a="1"/>
  <c r="P94" i="8" s="1"/>
  <c r="P86" i="8" a="1"/>
  <c r="P86" i="8" s="1"/>
  <c r="P70" i="8" a="1"/>
  <c r="P70" i="8" s="1"/>
  <c r="P62" i="8" a="1"/>
  <c r="P62" i="8" s="1"/>
  <c r="P54" i="8" a="1"/>
  <c r="P54" i="8" s="1"/>
  <c r="P38" i="8" a="1"/>
  <c r="P38" i="8" s="1"/>
  <c r="P30" i="8" a="1"/>
  <c r="P30" i="8" s="1"/>
  <c r="P22" i="8" a="1"/>
  <c r="P22" i="8" s="1"/>
  <c r="P6" i="8" a="1"/>
  <c r="P6" i="8" s="1"/>
  <c r="P323" i="8" a="1"/>
  <c r="P323" i="8" s="1"/>
  <c r="P313" i="8" a="1"/>
  <c r="P313" i="8" s="1"/>
  <c r="P297" i="8" a="1"/>
  <c r="P297" i="8" s="1"/>
  <c r="P289" i="8" a="1"/>
  <c r="P289" i="8" s="1"/>
  <c r="P281" i="8" a="1"/>
  <c r="P281" i="8" s="1"/>
  <c r="P265" i="8" a="1"/>
  <c r="P265" i="8" s="1"/>
  <c r="P257" i="8" a="1"/>
  <c r="P257" i="8" s="1"/>
  <c r="P249" i="8" a="1"/>
  <c r="P249" i="8" s="1"/>
  <c r="P233" i="8" a="1"/>
  <c r="P233" i="8" s="1"/>
  <c r="P225" i="8" a="1"/>
  <c r="P225" i="8" s="1"/>
  <c r="P217" i="8" a="1"/>
  <c r="P217" i="8" s="1"/>
  <c r="P201" i="8" a="1"/>
  <c r="P201" i="8" s="1"/>
  <c r="P193" i="8" a="1"/>
  <c r="P193" i="8" s="1"/>
  <c r="P185" i="8" a="1"/>
  <c r="P185" i="8" s="1"/>
  <c r="P169" i="8" a="1"/>
  <c r="P169" i="8" s="1"/>
  <c r="P161" i="8" a="1"/>
  <c r="P161" i="8" s="1"/>
  <c r="P153" i="8" a="1"/>
  <c r="P153" i="8" s="1"/>
  <c r="P137" i="8" a="1"/>
  <c r="P137" i="8" s="1"/>
  <c r="P129" i="8" a="1"/>
  <c r="P129" i="8" s="1"/>
  <c r="P121" i="8" a="1"/>
  <c r="P121" i="8" s="1"/>
  <c r="J213" i="8"/>
  <c r="E213" i="9" s="1"/>
  <c r="J248" i="8"/>
  <c r="E248" i="9" s="1"/>
  <c r="J51" i="8"/>
  <c r="E51" i="9" s="1"/>
  <c r="J193" i="8"/>
  <c r="E193" i="9" s="1"/>
  <c r="J260" i="8"/>
  <c r="E260" i="9" s="1"/>
  <c r="J327" i="8"/>
  <c r="E327" i="9" s="1"/>
  <c r="J82" i="8"/>
  <c r="E82" i="9" s="1"/>
  <c r="J141" i="8"/>
  <c r="E141" i="9" s="1"/>
  <c r="J208" i="8"/>
  <c r="E208" i="9" s="1"/>
  <c r="J11" i="8"/>
  <c r="E11" i="9" s="1"/>
  <c r="J206" i="8"/>
  <c r="E206" i="9" s="1"/>
  <c r="J265" i="8"/>
  <c r="E265" i="9" s="1"/>
  <c r="J76" i="8"/>
  <c r="E76" i="9" s="1"/>
  <c r="J143" i="8"/>
  <c r="E143" i="9" s="1"/>
  <c r="P49" i="8" a="1"/>
  <c r="P49" i="8" s="1"/>
  <c r="P57" i="8" a="1"/>
  <c r="P57" i="8" s="1"/>
  <c r="P41" i="8" a="1"/>
  <c r="P41" i="8" s="1"/>
  <c r="P73" i="8" a="1"/>
  <c r="P73" i="8" s="1"/>
  <c r="P37" i="8" a="1"/>
  <c r="P37" i="8" s="1"/>
  <c r="P69" i="8" a="1"/>
  <c r="P69" i="8" s="1"/>
  <c r="P61" i="8" a="1"/>
  <c r="P61" i="8" s="1"/>
  <c r="P45" i="8" a="1"/>
  <c r="P45" i="8" s="1"/>
  <c r="P107" i="8" a="1"/>
  <c r="P107" i="8" s="1"/>
  <c r="P35" i="8" a="1"/>
  <c r="P35" i="8" s="1"/>
  <c r="P115" i="8" a="1"/>
  <c r="P115" i="8" s="1"/>
  <c r="P111" i="8" a="1"/>
  <c r="P111" i="8" s="1"/>
  <c r="P103" i="8" a="1"/>
  <c r="P103" i="8" s="1"/>
  <c r="P95" i="8" a="1"/>
  <c r="P95" i="8" s="1"/>
  <c r="P91" i="8" a="1"/>
  <c r="P91" i="8" s="1"/>
  <c r="P87" i="8" a="1"/>
  <c r="P87" i="8" s="1"/>
  <c r="P79" i="8" a="1"/>
  <c r="P79" i="8" s="1"/>
  <c r="P75" i="8" a="1"/>
  <c r="P75" i="8" s="1"/>
  <c r="P71" i="8" a="1"/>
  <c r="P71" i="8" s="1"/>
  <c r="P63" i="8" a="1"/>
  <c r="P63" i="8" s="1"/>
  <c r="P59" i="8" a="1"/>
  <c r="P59" i="8" s="1"/>
  <c r="P55" i="8" a="1"/>
  <c r="P55" i="8" s="1"/>
  <c r="P47" i="8" a="1"/>
  <c r="P47" i="8" s="1"/>
  <c r="P43" i="8" a="1"/>
  <c r="P43" i="8" s="1"/>
  <c r="P39" i="8" a="1"/>
  <c r="P39" i="8" s="1"/>
  <c r="P23" i="8" a="1"/>
  <c r="P23" i="8" s="1"/>
  <c r="P31" i="8" a="1"/>
  <c r="P31" i="8" s="1"/>
  <c r="P27" i="8" a="1"/>
  <c r="P27" i="8" s="1"/>
  <c r="J309" i="8"/>
  <c r="E309" i="9" s="1"/>
  <c r="J186" i="8"/>
  <c r="E186" i="9" s="1"/>
  <c r="J245" i="8"/>
  <c r="E245" i="9" s="1"/>
  <c r="J312" i="8"/>
  <c r="E312" i="9" s="1"/>
  <c r="J184" i="8"/>
  <c r="E184" i="9" s="1"/>
  <c r="J56" i="8"/>
  <c r="E56" i="9" s="1"/>
  <c r="J115" i="8"/>
  <c r="E115" i="9" s="1"/>
  <c r="J95" i="8"/>
  <c r="E95" i="9" s="1"/>
  <c r="J310" i="8"/>
  <c r="J166" i="8"/>
  <c r="E166" i="9" s="1"/>
  <c r="J102" i="8"/>
  <c r="E102" i="9" s="1"/>
  <c r="J38" i="8"/>
  <c r="E38" i="9" s="1"/>
  <c r="J225" i="8"/>
  <c r="E225" i="9" s="1"/>
  <c r="J161" i="8"/>
  <c r="E161" i="9" s="1"/>
  <c r="J97" i="8"/>
  <c r="E97" i="9" s="1"/>
  <c r="J292" i="8"/>
  <c r="E292" i="9" s="1"/>
  <c r="J228" i="8"/>
  <c r="E228" i="9" s="1"/>
  <c r="J164" i="8"/>
  <c r="E164" i="9" s="1"/>
  <c r="J36" i="8"/>
  <c r="E36" i="9" s="1"/>
  <c r="J295" i="8"/>
  <c r="E295" i="9" s="1"/>
  <c r="J231" i="8"/>
  <c r="E231" i="9" s="1"/>
  <c r="J47" i="8"/>
  <c r="E47" i="9" s="1"/>
  <c r="J306" i="8"/>
  <c r="E306" i="9" s="1"/>
  <c r="J242" i="8"/>
  <c r="E242" i="9" s="1"/>
  <c r="J114" i="8"/>
  <c r="E114" i="9" s="1"/>
  <c r="J50" i="8"/>
  <c r="E50" i="9" s="1"/>
  <c r="J301" i="8"/>
  <c r="E301" i="9" s="1"/>
  <c r="J173" i="8"/>
  <c r="E173" i="9" s="1"/>
  <c r="J109" i="8"/>
  <c r="E109" i="9" s="1"/>
  <c r="J45" i="8"/>
  <c r="E45" i="9" s="1"/>
  <c r="J240" i="8"/>
  <c r="E240" i="9" s="1"/>
  <c r="J176" i="8"/>
  <c r="E176" i="9" s="1"/>
  <c r="J112" i="8"/>
  <c r="E112" i="9" s="1"/>
  <c r="J299" i="8"/>
  <c r="E299" i="9" s="1"/>
  <c r="J235" i="8"/>
  <c r="E235" i="9" s="1"/>
  <c r="J171" i="8"/>
  <c r="E171" i="9" s="1"/>
  <c r="J43" i="8"/>
  <c r="E43" i="9" s="1"/>
  <c r="J87" i="8"/>
  <c r="E87" i="9" s="1"/>
  <c r="J10" i="8"/>
  <c r="E10" i="9" s="1"/>
  <c r="J238" i="8"/>
  <c r="E238" i="9" s="1"/>
  <c r="J174" i="8"/>
  <c r="E174" i="9" s="1"/>
  <c r="J110" i="8"/>
  <c r="E110" i="9" s="1"/>
  <c r="J297" i="8"/>
  <c r="E297" i="9" s="1"/>
  <c r="J233" i="8"/>
  <c r="E233" i="9" s="1"/>
  <c r="J169" i="8"/>
  <c r="E169" i="9" s="1"/>
  <c r="J41" i="8"/>
  <c r="E41" i="9" s="1"/>
  <c r="J300" i="8"/>
  <c r="E300" i="9" s="1"/>
  <c r="J236" i="8"/>
  <c r="E236" i="9" s="1"/>
  <c r="J108" i="8"/>
  <c r="E108" i="9" s="1"/>
  <c r="J44" i="8"/>
  <c r="E44" i="9" s="1"/>
  <c r="J303" i="8"/>
  <c r="E303" i="9" s="1"/>
  <c r="J175" i="8"/>
  <c r="E175" i="9" s="1"/>
  <c r="J63" i="8"/>
  <c r="E63" i="9" s="1"/>
  <c r="P15" i="8" a="1"/>
  <c r="P15" i="8" s="1"/>
  <c r="P3" i="8" a="1"/>
  <c r="P3" i="8" s="1"/>
  <c r="P11" i="8" a="1"/>
  <c r="P11" i="8" s="1"/>
  <c r="P25" i="8" a="1"/>
  <c r="P25" i="8" s="1"/>
  <c r="P21" i="8" a="1"/>
  <c r="P21" i="8" s="1"/>
  <c r="P17" i="8" a="1"/>
  <c r="P17" i="8" s="1"/>
  <c r="P13" i="8" a="1"/>
  <c r="P13" i="8" s="1"/>
  <c r="P5" i="8" a="1"/>
  <c r="P5" i="8" s="1"/>
  <c r="J85" i="8"/>
  <c r="E85" i="9" s="1"/>
  <c r="J152" i="8"/>
  <c r="E152" i="9" s="1"/>
  <c r="J55" i="8"/>
  <c r="E55" i="9" s="1"/>
  <c r="J214" i="8"/>
  <c r="E214" i="9" s="1"/>
  <c r="J86" i="8"/>
  <c r="E86" i="9" s="1"/>
  <c r="J145" i="8"/>
  <c r="E145" i="9" s="1"/>
  <c r="J17" i="8"/>
  <c r="E17" i="9" s="1"/>
  <c r="J212" i="8"/>
  <c r="E212" i="9" s="1"/>
  <c r="J279" i="8"/>
  <c r="E279" i="9" s="1"/>
  <c r="J151" i="8"/>
  <c r="E151" i="9" s="1"/>
  <c r="J290" i="8"/>
  <c r="E290" i="9" s="1"/>
  <c r="J34" i="8"/>
  <c r="E34" i="9" s="1"/>
  <c r="J221" i="8"/>
  <c r="E221" i="9" s="1"/>
  <c r="J93" i="8"/>
  <c r="E93" i="9" s="1"/>
  <c r="J160" i="8"/>
  <c r="E160" i="9" s="1"/>
  <c r="J32" i="8"/>
  <c r="E32" i="9" s="1"/>
  <c r="J219" i="8"/>
  <c r="E219" i="9" s="1"/>
  <c r="J71" i="8"/>
  <c r="E71" i="9" s="1"/>
  <c r="J286" i="8"/>
  <c r="E286" i="9" s="1"/>
  <c r="J158" i="8"/>
  <c r="E158" i="9" s="1"/>
  <c r="J217" i="8"/>
  <c r="E217" i="9" s="1"/>
  <c r="J89" i="8"/>
  <c r="E89" i="9" s="1"/>
  <c r="J284" i="8"/>
  <c r="E284" i="9" s="1"/>
  <c r="J28" i="8"/>
  <c r="E28" i="9" s="1"/>
  <c r="J223" i="8"/>
  <c r="E223" i="9" s="1"/>
  <c r="J331" i="8"/>
  <c r="J216" i="8"/>
  <c r="E216" i="9" s="1"/>
  <c r="J275" i="8"/>
  <c r="E275" i="9" s="1"/>
  <c r="J19" i="8"/>
  <c r="E19" i="9" s="1"/>
  <c r="J182" i="8"/>
  <c r="E182" i="9" s="1"/>
  <c r="J54" i="8"/>
  <c r="E54" i="9" s="1"/>
  <c r="J241" i="8"/>
  <c r="E241" i="9" s="1"/>
  <c r="J308" i="8"/>
  <c r="E308" i="9" s="1"/>
  <c r="J180" i="8"/>
  <c r="E180" i="9" s="1"/>
  <c r="J52" i="8"/>
  <c r="E52" i="9" s="1"/>
  <c r="J119" i="8"/>
  <c r="E119" i="9" s="1"/>
  <c r="J322" i="8"/>
  <c r="E322" i="9" s="1"/>
  <c r="J194" i="8"/>
  <c r="E194" i="9" s="1"/>
  <c r="J253" i="8"/>
  <c r="E253" i="9" s="1"/>
  <c r="J125" i="8"/>
  <c r="E125" i="9" s="1"/>
  <c r="J320" i="8"/>
  <c r="E320" i="9" s="1"/>
  <c r="J64" i="8"/>
  <c r="E64" i="9" s="1"/>
  <c r="J251" i="8"/>
  <c r="E251" i="9" s="1"/>
  <c r="J123" i="8"/>
  <c r="E123" i="9" s="1"/>
  <c r="J21" i="8"/>
  <c r="E21" i="9" s="1"/>
  <c r="J88" i="8"/>
  <c r="E88" i="9" s="1"/>
  <c r="J147" i="8"/>
  <c r="E147" i="9" s="1"/>
  <c r="J118" i="8"/>
  <c r="E118" i="9" s="1"/>
  <c r="J305" i="8"/>
  <c r="E305" i="9" s="1"/>
  <c r="J177" i="8"/>
  <c r="E177" i="9" s="1"/>
  <c r="J244" i="8"/>
  <c r="E244" i="9" s="1"/>
  <c r="J116" i="8"/>
  <c r="E116" i="9" s="1"/>
  <c r="J311" i="8"/>
  <c r="E311" i="9" s="1"/>
  <c r="J4" i="8"/>
  <c r="E4" i="9" s="1"/>
  <c r="J258" i="8"/>
  <c r="E258" i="9" s="1"/>
  <c r="J130" i="8"/>
  <c r="E130" i="9" s="1"/>
  <c r="J189" i="8"/>
  <c r="E189" i="9" s="1"/>
  <c r="J61" i="8"/>
  <c r="E61" i="9" s="1"/>
  <c r="J256" i="8"/>
  <c r="E256" i="9" s="1"/>
  <c r="J315" i="8"/>
  <c r="E315" i="9" s="1"/>
  <c r="J187" i="8"/>
  <c r="E187" i="9" s="1"/>
  <c r="J59" i="8"/>
  <c r="E59" i="9" s="1"/>
  <c r="J318" i="8"/>
  <c r="E318" i="9" s="1"/>
  <c r="J190" i="8"/>
  <c r="E190" i="9" s="1"/>
  <c r="J62" i="8"/>
  <c r="E62" i="9" s="1"/>
  <c r="J121" i="8"/>
  <c r="E121" i="9" s="1"/>
  <c r="J316" i="8"/>
  <c r="E316" i="9" s="1"/>
  <c r="J188" i="8"/>
  <c r="E188" i="9" s="1"/>
  <c r="J255" i="8"/>
  <c r="E255" i="9" s="1"/>
  <c r="J127" i="8"/>
  <c r="E127" i="9" s="1"/>
  <c r="J254" i="8"/>
  <c r="E254" i="9" s="1"/>
  <c r="J313" i="8"/>
  <c r="E313" i="9" s="1"/>
  <c r="J185" i="8"/>
  <c r="E185" i="9" s="1"/>
  <c r="J57" i="8"/>
  <c r="E57" i="9" s="1"/>
  <c r="J124" i="8"/>
  <c r="E124" i="9" s="1"/>
  <c r="J319" i="8"/>
  <c r="E319" i="9" s="1"/>
  <c r="J191" i="8"/>
  <c r="E191" i="9" s="1"/>
  <c r="J280" i="8"/>
  <c r="E280" i="9" s="1"/>
  <c r="J24" i="8"/>
  <c r="E24" i="9" s="1"/>
  <c r="J83" i="8"/>
  <c r="E83" i="9" s="1"/>
  <c r="J150" i="8"/>
  <c r="E150" i="9" s="1"/>
  <c r="J22" i="8"/>
  <c r="E22" i="9" s="1"/>
  <c r="J209" i="8"/>
  <c r="E209" i="9" s="1"/>
  <c r="J276" i="8"/>
  <c r="E276" i="9" s="1"/>
  <c r="J148" i="8"/>
  <c r="E148" i="9" s="1"/>
  <c r="J20" i="8"/>
  <c r="E20" i="9" s="1"/>
  <c r="J15" i="8"/>
  <c r="E15" i="9" s="1"/>
  <c r="J226" i="8"/>
  <c r="E226" i="9" s="1"/>
  <c r="J98" i="8"/>
  <c r="E98" i="9" s="1"/>
  <c r="J157" i="8"/>
  <c r="E157" i="9" s="1"/>
  <c r="J29" i="8"/>
  <c r="E29" i="9" s="1"/>
  <c r="J224" i="8"/>
  <c r="E224" i="9" s="1"/>
  <c r="J283" i="8"/>
  <c r="E283" i="9" s="1"/>
  <c r="J155" i="8"/>
  <c r="E155" i="9" s="1"/>
  <c r="J27" i="8"/>
  <c r="E27" i="9" s="1"/>
  <c r="J222" i="8"/>
  <c r="E222" i="9" s="1"/>
  <c r="J94" i="8"/>
  <c r="E94" i="9" s="1"/>
  <c r="J281" i="8"/>
  <c r="E281" i="9" s="1"/>
  <c r="J25" i="8"/>
  <c r="E25" i="9" s="1"/>
  <c r="J220" i="8"/>
  <c r="E220" i="9" s="1"/>
  <c r="J92" i="8"/>
  <c r="E92" i="9" s="1"/>
  <c r="J159" i="8"/>
  <c r="E159" i="9" s="1"/>
  <c r="J196" i="8" l="1"/>
  <c r="E196" i="9" s="1"/>
  <c r="P231" i="8" a="1"/>
  <c r="P231" i="8" s="1"/>
  <c r="J287" i="8"/>
  <c r="E287" i="9" s="1"/>
  <c r="J153" i="8"/>
  <c r="E153" i="9" s="1"/>
  <c r="J8" i="8"/>
  <c r="E8" i="9" s="1"/>
  <c r="J96" i="8"/>
  <c r="E96" i="9" s="1"/>
  <c r="J285" i="8"/>
  <c r="E285" i="9" s="1"/>
  <c r="J215" i="8"/>
  <c r="E215" i="9" s="1"/>
  <c r="J81" i="8"/>
  <c r="E81" i="9" s="1"/>
  <c r="J278" i="8"/>
  <c r="E278" i="9" s="1"/>
  <c r="J330" i="8"/>
  <c r="J252" i="8"/>
  <c r="E252" i="9" s="1"/>
  <c r="J126" i="8"/>
  <c r="E126" i="9" s="1"/>
  <c r="J60" i="8"/>
  <c r="E60" i="9" s="1"/>
  <c r="J249" i="8"/>
  <c r="E249" i="9" s="1"/>
  <c r="J7" i="8"/>
  <c r="E7" i="9" s="1"/>
  <c r="J128" i="8"/>
  <c r="E128" i="9" s="1"/>
  <c r="J317" i="8"/>
  <c r="E317" i="9" s="1"/>
  <c r="J183" i="8"/>
  <c r="E183" i="9" s="1"/>
  <c r="J49" i="8"/>
  <c r="E49" i="9" s="1"/>
  <c r="J328" i="8"/>
  <c r="J103" i="8"/>
  <c r="E103" i="9" s="1"/>
  <c r="J192" i="8"/>
  <c r="E192" i="9" s="1"/>
  <c r="J66" i="8"/>
  <c r="E66" i="9" s="1"/>
  <c r="J247" i="8"/>
  <c r="E247" i="9" s="1"/>
  <c r="J113" i="8"/>
  <c r="E113" i="9" s="1"/>
  <c r="J246" i="8"/>
  <c r="E246" i="9" s="1"/>
  <c r="J149" i="8"/>
  <c r="E149" i="9" s="1"/>
  <c r="J156" i="8"/>
  <c r="E156" i="9" s="1"/>
  <c r="J30" i="8"/>
  <c r="E30" i="9" s="1"/>
  <c r="J91" i="8"/>
  <c r="E91" i="9" s="1"/>
  <c r="J288" i="8"/>
  <c r="E288" i="9" s="1"/>
  <c r="J162" i="8"/>
  <c r="E162" i="9" s="1"/>
  <c r="J84" i="8"/>
  <c r="E84" i="9" s="1"/>
  <c r="J273" i="8"/>
  <c r="E273" i="9" s="1"/>
  <c r="J211" i="8"/>
  <c r="E211" i="9" s="1"/>
  <c r="P9" i="8" a="1"/>
  <c r="P9" i="8" s="1"/>
  <c r="P2" i="8" a="1"/>
  <c r="P2" i="8" s="1"/>
  <c r="P19" i="8" a="1"/>
  <c r="P19" i="8" s="1"/>
  <c r="J239" i="8"/>
  <c r="E239" i="9" s="1"/>
  <c r="J172" i="8"/>
  <c r="E172" i="9" s="1"/>
  <c r="J105" i="8"/>
  <c r="E105" i="9" s="1"/>
  <c r="J46" i="8"/>
  <c r="E46" i="9" s="1"/>
  <c r="J302" i="8"/>
  <c r="E302" i="9" s="1"/>
  <c r="J107" i="8"/>
  <c r="E107" i="9" s="1"/>
  <c r="J48" i="8"/>
  <c r="E48" i="9" s="1"/>
  <c r="J304" i="8"/>
  <c r="E304" i="9" s="1"/>
  <c r="J237" i="8"/>
  <c r="E237" i="9" s="1"/>
  <c r="J178" i="8"/>
  <c r="E178" i="9" s="1"/>
  <c r="J167" i="8"/>
  <c r="E167" i="9" s="1"/>
  <c r="J100" i="8"/>
  <c r="E100" i="9" s="1"/>
  <c r="J33" i="8"/>
  <c r="E33" i="9" s="1"/>
  <c r="J289" i="8"/>
  <c r="E289" i="9" s="1"/>
  <c r="J230" i="8"/>
  <c r="E230" i="9" s="1"/>
  <c r="J243" i="8"/>
  <c r="E243" i="9" s="1"/>
  <c r="J117" i="8"/>
  <c r="E117" i="9" s="1"/>
  <c r="P7" i="8" a="1"/>
  <c r="P7" i="8" s="1"/>
  <c r="P29" i="8" a="1"/>
  <c r="P29" i="8" s="1"/>
  <c r="P51" i="8" a="1"/>
  <c r="P51" i="8" s="1"/>
  <c r="P67" i="8" a="1"/>
  <c r="P67" i="8" s="1"/>
  <c r="P83" i="8" a="1"/>
  <c r="P83" i="8" s="1"/>
  <c r="P99" i="8" a="1"/>
  <c r="P99" i="8" s="1"/>
  <c r="P119" i="8" a="1"/>
  <c r="P119" i="8" s="1"/>
  <c r="P53" i="8" a="1"/>
  <c r="P53" i="8" s="1"/>
  <c r="P77" i="8" a="1"/>
  <c r="P77" i="8" s="1"/>
  <c r="P85" i="8" a="1"/>
  <c r="P85" i="8" s="1"/>
  <c r="J9" i="8"/>
  <c r="E9" i="9" s="1"/>
  <c r="J267" i="8"/>
  <c r="E267" i="9" s="1"/>
  <c r="J6" i="8"/>
  <c r="E6" i="9" s="1"/>
  <c r="J134" i="8"/>
  <c r="E134" i="9" s="1"/>
  <c r="P105" i="8" a="1"/>
  <c r="P105" i="8" s="1"/>
  <c r="P145" i="8" a="1"/>
  <c r="P145" i="8" s="1"/>
  <c r="P177" i="8" a="1"/>
  <c r="P177" i="8" s="1"/>
  <c r="P209" i="8" a="1"/>
  <c r="P209" i="8" s="1"/>
  <c r="P241" i="8" a="1"/>
  <c r="P241" i="8" s="1"/>
  <c r="P273" i="8" a="1"/>
  <c r="P273" i="8" s="1"/>
  <c r="P305" i="8" a="1"/>
  <c r="P305" i="8" s="1"/>
  <c r="P14" i="8" a="1"/>
  <c r="P14" i="8" s="1"/>
  <c r="P46" i="8" a="1"/>
  <c r="P46" i="8" s="1"/>
  <c r="P78" i="8" a="1"/>
  <c r="P78" i="8" s="1"/>
  <c r="P110" i="8" a="1"/>
  <c r="P110" i="8" s="1"/>
  <c r="P142" i="8" a="1"/>
  <c r="P142" i="8" s="1"/>
  <c r="P174" i="8" a="1"/>
  <c r="P174" i="8" s="1"/>
  <c r="P206" i="8" a="1"/>
  <c r="P206" i="8" s="1"/>
  <c r="P238" i="8" a="1"/>
  <c r="P238" i="8" s="1"/>
  <c r="P270" i="8" a="1"/>
  <c r="P270" i="8" s="1"/>
  <c r="P302" i="8" a="1"/>
  <c r="P302" i="8" s="1"/>
  <c r="J90" i="8"/>
  <c r="E90" i="9" s="1"/>
  <c r="J259" i="8"/>
  <c r="E259" i="9" s="1"/>
  <c r="J133" i="8"/>
  <c r="E133" i="9" s="1"/>
  <c r="J298" i="8"/>
  <c r="E298" i="9" s="1"/>
  <c r="J14" i="8"/>
  <c r="E14" i="9" s="1"/>
  <c r="J272" i="8"/>
  <c r="E272" i="9" s="1"/>
  <c r="J68" i="8"/>
  <c r="E68" i="9" s="1"/>
  <c r="J179" i="8"/>
  <c r="E179" i="9" s="1"/>
  <c r="P123" i="8" a="1"/>
  <c r="P123" i="8" s="1"/>
  <c r="P155" i="8" a="1"/>
  <c r="P155" i="8" s="1"/>
  <c r="P187" i="8" a="1"/>
  <c r="P187" i="8" s="1"/>
  <c r="J137" i="8"/>
  <c r="E137" i="9" s="1"/>
  <c r="J80" i="8"/>
  <c r="E80" i="9" s="1"/>
  <c r="J199" i="8"/>
  <c r="E199" i="9" s="1"/>
  <c r="J262" i="8"/>
  <c r="E262" i="9" s="1"/>
  <c r="P97" i="8" a="1"/>
  <c r="P97" i="8" s="1"/>
  <c r="P141" i="8" a="1"/>
  <c r="P141" i="8" s="1"/>
  <c r="P173" i="8" a="1"/>
  <c r="P173" i="8" s="1"/>
  <c r="P205" i="8" a="1"/>
  <c r="P205" i="8" s="1"/>
  <c r="P237" i="8" a="1"/>
  <c r="P237" i="8" s="1"/>
  <c r="P269" i="8" a="1"/>
  <c r="P269" i="8" s="1"/>
  <c r="P301" i="8" a="1"/>
  <c r="P301" i="8" s="1"/>
  <c r="P10" i="8" a="1"/>
  <c r="P10" i="8" s="1"/>
  <c r="P42" i="8" a="1"/>
  <c r="P42" i="8" s="1"/>
  <c r="P74" i="8" a="1"/>
  <c r="P74" i="8" s="1"/>
  <c r="P106" i="8" a="1"/>
  <c r="P106" i="8" s="1"/>
  <c r="P138" i="8" a="1"/>
  <c r="P138" i="8" s="1"/>
  <c r="P170" i="8" a="1"/>
  <c r="P170" i="8" s="1"/>
  <c r="P202" i="8" a="1"/>
  <c r="P202" i="8" s="1"/>
  <c r="P242" i="8" a="1"/>
  <c r="P242" i="8" s="1"/>
  <c r="P274" i="8" a="1"/>
  <c r="P274" i="8" s="1"/>
  <c r="P89" i="8" a="1"/>
  <c r="P89" i="8" s="1"/>
  <c r="P101" i="8" a="1"/>
  <c r="P101" i="8" s="1"/>
  <c r="P167" i="8" a="1"/>
  <c r="P167" i="8" s="1"/>
  <c r="P159" i="8" a="1"/>
  <c r="P159" i="8" s="1"/>
  <c r="P191" i="8" a="1"/>
  <c r="P191" i="8" s="1"/>
  <c r="P207" i="8" a="1"/>
  <c r="P207" i="8" s="1"/>
  <c r="J144" i="8"/>
  <c r="E144" i="9" s="1"/>
  <c r="J332" i="8"/>
  <c r="C32" i="6" s="1"/>
  <c r="J142" i="8"/>
  <c r="E142" i="9" s="1"/>
  <c r="P227" i="8" a="1"/>
  <c r="P227" i="8" s="1"/>
  <c r="P235" i="8" a="1"/>
  <c r="P235" i="8" s="1"/>
  <c r="P243" i="8" a="1"/>
  <c r="P243" i="8" s="1"/>
  <c r="P259" i="8" a="1"/>
  <c r="P259" i="8" s="1"/>
  <c r="P275" i="8" a="1"/>
  <c r="P275" i="8" s="1"/>
  <c r="P291" i="8" a="1"/>
  <c r="P291" i="8" s="1"/>
  <c r="P307" i="8" a="1"/>
  <c r="P307" i="8" s="1"/>
  <c r="P325" i="8" a="1"/>
  <c r="P325" i="8" s="1"/>
  <c r="S325" i="8" s="1"/>
  <c r="C39" i="6" s="1"/>
  <c r="P16" i="8" a="1"/>
  <c r="P16" i="8" s="1"/>
  <c r="P32" i="8" a="1"/>
  <c r="P32" i="8" s="1"/>
  <c r="P48" i="8" a="1"/>
  <c r="P48" i="8" s="1"/>
  <c r="P64" i="8" a="1"/>
  <c r="P64" i="8" s="1"/>
  <c r="P80" i="8" a="1"/>
  <c r="P80" i="8" s="1"/>
  <c r="P96" i="8" a="1"/>
  <c r="P96" i="8" s="1"/>
  <c r="P112" i="8" a="1"/>
  <c r="P112" i="8" s="1"/>
  <c r="P128" i="8" a="1"/>
  <c r="P128" i="8" s="1"/>
  <c r="P144" i="8" a="1"/>
  <c r="P144" i="8" s="1"/>
  <c r="P160" i="8" a="1"/>
  <c r="P160" i="8" s="1"/>
  <c r="P176" i="8" a="1"/>
  <c r="P176" i="8" s="1"/>
  <c r="P192" i="8" a="1"/>
  <c r="P192" i="8" s="1"/>
  <c r="P208" i="8" a="1"/>
  <c r="P208" i="8" s="1"/>
  <c r="P224" i="8" a="1"/>
  <c r="P224" i="8" s="1"/>
  <c r="P240" i="8" a="1"/>
  <c r="P240" i="8" s="1"/>
  <c r="P256" i="8" a="1"/>
  <c r="P256" i="8" s="1"/>
  <c r="P272" i="8" a="1"/>
  <c r="P272" i="8" s="1"/>
  <c r="P288" i="8" a="1"/>
  <c r="P288" i="8" s="1"/>
  <c r="P304" i="8" a="1"/>
  <c r="P304" i="8" s="1"/>
  <c r="P314" i="8" a="1"/>
  <c r="P314" i="8" s="1"/>
  <c r="P324" i="8" a="1"/>
  <c r="P324" i="8" s="1"/>
  <c r="S324" i="8" s="1"/>
  <c r="C40" i="6" s="1"/>
  <c r="P276" i="8" a="1"/>
  <c r="P276" i="8" s="1"/>
  <c r="P306" i="8" a="1"/>
  <c r="P306" i="8" s="1"/>
  <c r="P319" i="8" a="1"/>
  <c r="P319" i="8" s="1"/>
  <c r="S319" i="8" s="1"/>
  <c r="C45" i="6" s="1"/>
  <c r="P236" i="8" a="1"/>
  <c r="P236" i="8" s="1"/>
  <c r="P284" i="8" a="1"/>
  <c r="P284" i="8" s="1"/>
  <c r="P322" i="8" a="1"/>
  <c r="P322" i="8" s="1"/>
  <c r="S322" i="8" s="1"/>
  <c r="C42" i="6" s="1"/>
  <c r="P247" i="8" a="1"/>
  <c r="P247" i="8" s="1"/>
  <c r="P263" i="8" a="1"/>
  <c r="P263" i="8" s="1"/>
  <c r="P279" i="8" a="1"/>
  <c r="P279" i="8" s="1"/>
  <c r="P295" i="8" a="1"/>
  <c r="P295" i="8" s="1"/>
  <c r="P311" i="8" a="1"/>
  <c r="P311" i="8" s="1"/>
  <c r="P4" i="8" a="1"/>
  <c r="P4" i="8" s="1"/>
  <c r="P20" i="8" a="1"/>
  <c r="P20" i="8" s="1"/>
  <c r="P36" i="8" a="1"/>
  <c r="P36" i="8" s="1"/>
  <c r="P52" i="8" a="1"/>
  <c r="P52" i="8" s="1"/>
  <c r="P68" i="8" a="1"/>
  <c r="P68" i="8" s="1"/>
  <c r="P84" i="8" a="1"/>
  <c r="P84" i="8" s="1"/>
  <c r="P100" i="8" a="1"/>
  <c r="P100" i="8" s="1"/>
  <c r="P116" i="8" a="1"/>
  <c r="P116" i="8" s="1"/>
  <c r="P132" i="8" a="1"/>
  <c r="P132" i="8" s="1"/>
  <c r="P148" i="8" a="1"/>
  <c r="P148" i="8" s="1"/>
  <c r="P164" i="8" a="1"/>
  <c r="P164" i="8" s="1"/>
  <c r="P180" i="8" a="1"/>
  <c r="P180" i="8" s="1"/>
  <c r="P196" i="8" a="1"/>
  <c r="P196" i="8" s="1"/>
  <c r="P212" i="8" a="1"/>
  <c r="P212" i="8" s="1"/>
  <c r="P228" i="8" a="1"/>
  <c r="P228" i="8" s="1"/>
  <c r="P244" i="8" a="1"/>
  <c r="P244" i="8" s="1"/>
  <c r="P260" i="8" a="1"/>
  <c r="P260" i="8" s="1"/>
  <c r="P292" i="8" a="1"/>
  <c r="P292" i="8" s="1"/>
  <c r="P316" i="8" a="1"/>
  <c r="P316" i="8" s="1"/>
  <c r="P204" i="8" a="1"/>
  <c r="P204" i="8" s="1"/>
  <c r="P268" i="8" a="1"/>
  <c r="P268" i="8" s="1"/>
  <c r="P215" i="8" a="1"/>
  <c r="P215" i="8" s="1"/>
  <c r="P251" i="8" a="1"/>
  <c r="P251" i="8" s="1"/>
  <c r="P267" i="8" a="1"/>
  <c r="P267" i="8" s="1"/>
  <c r="P283" i="8" a="1"/>
  <c r="P283" i="8" s="1"/>
  <c r="P299" i="8" a="1"/>
  <c r="P299" i="8" s="1"/>
  <c r="P315" i="8" a="1"/>
  <c r="P315" i="8" s="1"/>
  <c r="P8" i="8" a="1"/>
  <c r="P8" i="8" s="1"/>
  <c r="P24" i="8" a="1"/>
  <c r="P24" i="8" s="1"/>
  <c r="P40" i="8" a="1"/>
  <c r="P40" i="8" s="1"/>
  <c r="P56" i="8" a="1"/>
  <c r="P56" i="8" s="1"/>
  <c r="P72" i="8" a="1"/>
  <c r="P72" i="8" s="1"/>
  <c r="P88" i="8" a="1"/>
  <c r="P88" i="8" s="1"/>
  <c r="P104" i="8" a="1"/>
  <c r="P104" i="8" s="1"/>
  <c r="P120" i="8" a="1"/>
  <c r="P120" i="8" s="1"/>
  <c r="P136" i="8" a="1"/>
  <c r="P136" i="8" s="1"/>
  <c r="P152" i="8" a="1"/>
  <c r="P152" i="8" s="1"/>
  <c r="P168" i="8" a="1"/>
  <c r="P168" i="8" s="1"/>
  <c r="P184" i="8" a="1"/>
  <c r="P184" i="8" s="1"/>
  <c r="P200" i="8" a="1"/>
  <c r="P200" i="8" s="1"/>
  <c r="P216" i="8" a="1"/>
  <c r="P216" i="8" s="1"/>
  <c r="P232" i="8" a="1"/>
  <c r="P232" i="8" s="1"/>
  <c r="P248" i="8" a="1"/>
  <c r="P248" i="8" s="1"/>
  <c r="P264" i="8" a="1"/>
  <c r="P264" i="8" s="1"/>
  <c r="P280" i="8" a="1"/>
  <c r="P280" i="8" s="1"/>
  <c r="P296" i="8" a="1"/>
  <c r="P296" i="8" s="1"/>
  <c r="P308" i="8" a="1"/>
  <c r="P308" i="8" s="1"/>
  <c r="P320" i="8" a="1"/>
  <c r="P320" i="8" s="1"/>
  <c r="S320" i="8" s="1"/>
  <c r="C44" i="6" s="1"/>
  <c r="P239" i="8" a="1"/>
  <c r="P239" i="8" s="1"/>
  <c r="P255" i="8" a="1"/>
  <c r="P255" i="8" s="1"/>
  <c r="P271" i="8" a="1"/>
  <c r="P271" i="8" s="1"/>
  <c r="P287" i="8" a="1"/>
  <c r="P287" i="8" s="1"/>
  <c r="P303" i="8" a="1"/>
  <c r="P303" i="8" s="1"/>
  <c r="P321" i="8" a="1"/>
  <c r="P321" i="8" s="1"/>
  <c r="S321" i="8" s="1"/>
  <c r="C43" i="6" s="1"/>
  <c r="P12" i="8" a="1"/>
  <c r="P12" i="8" s="1"/>
  <c r="P28" i="8" a="1"/>
  <c r="P28" i="8" s="1"/>
  <c r="P44" i="8" a="1"/>
  <c r="P44" i="8" s="1"/>
  <c r="P60" i="8" a="1"/>
  <c r="P60" i="8" s="1"/>
  <c r="P76" i="8" a="1"/>
  <c r="P76" i="8" s="1"/>
  <c r="P92" i="8" a="1"/>
  <c r="P92" i="8" s="1"/>
  <c r="P108" i="8" a="1"/>
  <c r="P108" i="8" s="1"/>
  <c r="P124" i="8" a="1"/>
  <c r="P124" i="8" s="1"/>
  <c r="P140" i="8" a="1"/>
  <c r="P140" i="8" s="1"/>
  <c r="P156" i="8" a="1"/>
  <c r="P156" i="8" s="1"/>
  <c r="P172" i="8" a="1"/>
  <c r="P172" i="8" s="1"/>
  <c r="P188" i="8" a="1"/>
  <c r="P188" i="8" s="1"/>
  <c r="P220" i="8" a="1"/>
  <c r="P220" i="8" s="1"/>
  <c r="P252" i="8" a="1"/>
  <c r="P252" i="8" s="1"/>
  <c r="P300" i="8" a="1"/>
  <c r="P300" i="8" s="1"/>
  <c r="P312" i="8" a="1"/>
  <c r="P312" i="8" s="1"/>
  <c r="P182" i="8" a="1"/>
  <c r="P182" i="8" s="1"/>
  <c r="P214" i="8" a="1"/>
  <c r="P214" i="8" s="1"/>
  <c r="P246" i="8" a="1"/>
  <c r="P246" i="8" s="1"/>
  <c r="P278" i="8" a="1"/>
  <c r="P278" i="8" s="1"/>
  <c r="P310" i="8" a="1"/>
  <c r="P310" i="8" s="1"/>
  <c r="J326" i="8"/>
  <c r="E326" i="9" s="1"/>
  <c r="J72" i="8"/>
  <c r="E72" i="9" s="1"/>
  <c r="J261" i="8"/>
  <c r="E261" i="9" s="1"/>
  <c r="J207" i="8"/>
  <c r="E207" i="9" s="1"/>
  <c r="J270" i="8"/>
  <c r="E270" i="9" s="1"/>
  <c r="J205" i="8"/>
  <c r="E205" i="9" s="1"/>
  <c r="J324" i="8"/>
  <c r="E324" i="9" s="1"/>
  <c r="J53" i="8"/>
  <c r="E53" i="9" s="1"/>
  <c r="P131" i="8" a="1"/>
  <c r="P131" i="8" s="1"/>
  <c r="P163" i="8" a="1"/>
  <c r="P163" i="8" s="1"/>
  <c r="P65" i="8" a="1"/>
  <c r="P65" i="8" s="1"/>
  <c r="J78" i="8"/>
  <c r="E78" i="9" s="1"/>
  <c r="J13" i="8"/>
  <c r="E13" i="9" s="1"/>
  <c r="J132" i="8"/>
  <c r="E132" i="9" s="1"/>
  <c r="J307" i="8"/>
  <c r="E307" i="9" s="1"/>
  <c r="P113" i="8" a="1"/>
  <c r="P113" i="8" s="1"/>
  <c r="P149" i="8" a="1"/>
  <c r="P149" i="8" s="1"/>
  <c r="P181" i="8" a="1"/>
  <c r="P181" i="8" s="1"/>
  <c r="P213" i="8" a="1"/>
  <c r="P213" i="8" s="1"/>
  <c r="P245" i="8" a="1"/>
  <c r="P245" i="8" s="1"/>
  <c r="P277" i="8" a="1"/>
  <c r="P277" i="8" s="1"/>
  <c r="P309" i="8" a="1"/>
  <c r="P309" i="8" s="1"/>
  <c r="P18" i="8" a="1"/>
  <c r="P18" i="8" s="1"/>
  <c r="P50" i="8" a="1"/>
  <c r="P50" i="8" s="1"/>
  <c r="P82" i="8" a="1"/>
  <c r="P82" i="8" s="1"/>
  <c r="P114" i="8" a="1"/>
  <c r="P114" i="8" s="1"/>
  <c r="P146" i="8" a="1"/>
  <c r="P146" i="8" s="1"/>
  <c r="P178" i="8" a="1"/>
  <c r="P178" i="8" s="1"/>
  <c r="P218" i="8" a="1"/>
  <c r="P218" i="8" s="1"/>
  <c r="P250" i="8" a="1"/>
  <c r="P250" i="8" s="1"/>
  <c r="P282" i="8" a="1"/>
  <c r="P282" i="8" s="1"/>
  <c r="P210" i="8" a="1"/>
  <c r="P210" i="8" s="1"/>
  <c r="P81" i="8" a="1"/>
  <c r="P81" i="8" s="1"/>
  <c r="P143" i="8" a="1"/>
  <c r="P143" i="8" s="1"/>
  <c r="P175" i="8" a="1"/>
  <c r="P175" i="8" s="1"/>
  <c r="P195" i="8" a="1"/>
  <c r="P195" i="8" s="1"/>
  <c r="J12" i="8"/>
  <c r="E12" i="9" s="1"/>
  <c r="J18" i="8"/>
  <c r="E18" i="9" s="1"/>
  <c r="J58" i="8"/>
  <c r="E58" i="9" s="1"/>
  <c r="J329" i="8"/>
  <c r="J31" i="8"/>
  <c r="E31" i="9" s="1"/>
  <c r="P223" i="8" a="1"/>
  <c r="P223" i="8" s="1"/>
  <c r="Q223" i="8" s="1" a="1"/>
  <c r="Q223" i="8" s="1"/>
  <c r="R223" i="8" s="1"/>
  <c r="P190" i="8" a="1"/>
  <c r="P190" i="8" s="1"/>
  <c r="P222" i="8" a="1"/>
  <c r="P222" i="8" s="1"/>
  <c r="P254" i="8" a="1"/>
  <c r="P254" i="8" s="1"/>
  <c r="P286" i="8" a="1"/>
  <c r="P286" i="8" s="1"/>
  <c r="Q286" i="8" s="1" a="1"/>
  <c r="Q286" i="8" s="1"/>
  <c r="R286" i="8" s="1"/>
  <c r="P318" i="8" a="1"/>
  <c r="P318" i="8" s="1"/>
  <c r="J111" i="8"/>
  <c r="E111" i="9" s="1"/>
  <c r="J200" i="8"/>
  <c r="E200" i="9" s="1"/>
  <c r="J74" i="8"/>
  <c r="E74" i="9" s="1"/>
  <c r="J140" i="8"/>
  <c r="E140" i="9" s="1"/>
  <c r="J75" i="8"/>
  <c r="E75" i="9" s="1"/>
  <c r="J146" i="8"/>
  <c r="E146" i="9" s="1"/>
  <c r="J257" i="8"/>
  <c r="E257" i="9" s="1"/>
  <c r="J122" i="8"/>
  <c r="E122" i="9" s="1"/>
  <c r="P139" i="8" a="1"/>
  <c r="P139" i="8" s="1"/>
  <c r="P171" i="8" a="1"/>
  <c r="P171" i="8" s="1"/>
  <c r="J271" i="8"/>
  <c r="E271" i="9" s="1"/>
  <c r="J3" i="8"/>
  <c r="E3" i="9" s="1"/>
  <c r="J269" i="8"/>
  <c r="E269" i="9" s="1"/>
  <c r="J65" i="8"/>
  <c r="E65" i="9" s="1"/>
  <c r="J181" i="8"/>
  <c r="E181" i="9" s="1"/>
  <c r="P125" i="8" a="1"/>
  <c r="P125" i="8" s="1"/>
  <c r="P157" i="8" a="1"/>
  <c r="P157" i="8" s="1"/>
  <c r="P189" i="8" a="1"/>
  <c r="P189" i="8" s="1"/>
  <c r="P221" i="8" a="1"/>
  <c r="P221" i="8" s="1"/>
  <c r="Q221" i="8" s="1" a="1"/>
  <c r="Q221" i="8" s="1"/>
  <c r="R221" i="8" s="1"/>
  <c r="P253" i="8" a="1"/>
  <c r="P253" i="8" s="1"/>
  <c r="P285" i="8" a="1"/>
  <c r="P285" i="8" s="1"/>
  <c r="P317" i="8" a="1"/>
  <c r="P317" i="8" s="1"/>
  <c r="P26" i="8" a="1"/>
  <c r="P26" i="8" s="1"/>
  <c r="Q317" i="8" s="1" a="1"/>
  <c r="Q317" i="8" s="1"/>
  <c r="R317" i="8" s="1"/>
  <c r="P58" i="8" a="1"/>
  <c r="P58" i="8" s="1"/>
  <c r="P90" i="8" a="1"/>
  <c r="P90" i="8" s="1"/>
  <c r="P122" i="8" a="1"/>
  <c r="P122" i="8" s="1"/>
  <c r="P154" i="8" a="1"/>
  <c r="P154" i="8" s="1"/>
  <c r="Q154" i="8" s="1" a="1"/>
  <c r="Q154" i="8" s="1"/>
  <c r="R154" i="8" s="1"/>
  <c r="P186" i="8" a="1"/>
  <c r="P186" i="8" s="1"/>
  <c r="P226" i="8" a="1"/>
  <c r="P226" i="8" s="1"/>
  <c r="P258" i="8" a="1"/>
  <c r="P258" i="8" s="1"/>
  <c r="P290" i="8" a="1"/>
  <c r="P290" i="8" s="1"/>
  <c r="Q290" i="8" s="1" a="1"/>
  <c r="Q290" i="8" s="1"/>
  <c r="R290" i="8" s="1"/>
  <c r="P298" i="8" a="1"/>
  <c r="P298" i="8" s="1"/>
  <c r="Q298" i="8" s="1" a="1"/>
  <c r="Q298" i="8" s="1"/>
  <c r="R298" i="8" s="1"/>
  <c r="P117" i="8" a="1"/>
  <c r="P117" i="8" s="1"/>
  <c r="P151" i="8" a="1"/>
  <c r="P151" i="8" s="1"/>
  <c r="P203" i="8" a="1"/>
  <c r="P203" i="8" s="1"/>
  <c r="Q310" i="8" s="1" a="1"/>
  <c r="Q310" i="8" s="1"/>
  <c r="R310" i="8" s="1"/>
  <c r="J263" i="8"/>
  <c r="E263" i="9" s="1"/>
  <c r="J154" i="8"/>
  <c r="E154" i="9" s="1"/>
  <c r="J23" i="8"/>
  <c r="E23" i="9" s="1"/>
  <c r="J99" i="8"/>
  <c r="E99" i="9" s="1"/>
  <c r="J291" i="8"/>
  <c r="E291" i="9" s="1"/>
  <c r="J136" i="8"/>
  <c r="E136" i="9" s="1"/>
  <c r="J296" i="8"/>
  <c r="E296" i="9" s="1"/>
  <c r="J165" i="8"/>
  <c r="E165" i="9" s="1"/>
  <c r="J325" i="8"/>
  <c r="E325" i="9" s="1"/>
  <c r="J170" i="8"/>
  <c r="E170" i="9" s="1"/>
  <c r="J282" i="8"/>
  <c r="E282" i="9" s="1"/>
  <c r="J37" i="8"/>
  <c r="E37" i="9" s="1"/>
  <c r="J42" i="8"/>
  <c r="E42" i="9" s="1"/>
  <c r="J314" i="8"/>
  <c r="E314" i="9" s="1"/>
  <c r="J120" i="8"/>
  <c r="E120" i="9" s="1"/>
  <c r="J218" i="8"/>
  <c r="E218" i="9" s="1"/>
  <c r="J79" i="8"/>
  <c r="E79" i="9" s="1"/>
  <c r="J163" i="8"/>
  <c r="E163" i="9" s="1"/>
  <c r="J323" i="8"/>
  <c r="E323" i="9" s="1"/>
  <c r="J168" i="8"/>
  <c r="E168" i="9" s="1"/>
  <c r="J197" i="8"/>
  <c r="E197" i="9" s="1"/>
  <c r="J250" i="8"/>
  <c r="E250" i="9" s="1"/>
  <c r="J26" i="8"/>
  <c r="E26" i="9" s="1"/>
  <c r="J67" i="8"/>
  <c r="E67" i="9" s="1"/>
  <c r="J227" i="8"/>
  <c r="E227" i="9" s="1"/>
  <c r="J104" i="8"/>
  <c r="E104" i="9" s="1"/>
  <c r="J293" i="8"/>
  <c r="E293" i="9" s="1"/>
  <c r="J277" i="8"/>
  <c r="E277" i="9" s="1"/>
  <c r="J294" i="8"/>
  <c r="E294" i="9" s="1"/>
  <c r="J35" i="8"/>
  <c r="E35" i="9" s="1"/>
  <c r="J195" i="8"/>
  <c r="E195" i="9" s="1"/>
  <c r="J40" i="8"/>
  <c r="E40" i="9" s="1"/>
  <c r="J232" i="8"/>
  <c r="E232" i="9" s="1"/>
  <c r="J69" i="8"/>
  <c r="E69" i="9" s="1"/>
  <c r="J229" i="8"/>
  <c r="E229" i="9" s="1"/>
  <c r="J106" i="8"/>
  <c r="E106" i="9" s="1"/>
  <c r="J234" i="8"/>
  <c r="E234" i="9" s="1"/>
  <c r="J2" i="8"/>
  <c r="E2" i="9" s="1"/>
  <c r="J77" i="8"/>
  <c r="E77" i="9" s="1"/>
  <c r="J264" i="8"/>
  <c r="E264" i="9" s="1"/>
  <c r="J101" i="8"/>
  <c r="E101" i="9" s="1"/>
  <c r="J138" i="8"/>
  <c r="E138" i="9" s="1"/>
  <c r="J266" i="8"/>
  <c r="E266" i="9" s="1"/>
  <c r="J274" i="8"/>
  <c r="E274" i="9" s="1"/>
  <c r="J203" i="8"/>
  <c r="E203" i="9" s="1"/>
  <c r="J268" i="8"/>
  <c r="E268" i="9" s="1"/>
  <c r="E310" i="9"/>
  <c r="B32" i="6"/>
  <c r="S326" i="8"/>
  <c r="C38" i="6" s="1"/>
  <c r="S323" i="8"/>
  <c r="C41" i="6" s="1"/>
  <c r="S318" i="8"/>
  <c r="C46" i="6" s="1"/>
  <c r="S317" i="8"/>
  <c r="C47" i="6" s="1"/>
  <c r="Q4" i="8" a="1"/>
  <c r="Q4" i="8" s="1"/>
  <c r="R4" i="8" s="1"/>
  <c r="Q3" i="8" a="1"/>
  <c r="Q3" i="8" s="1"/>
  <c r="R3" i="8" s="1"/>
  <c r="Q2" i="8" a="1"/>
  <c r="Q2" i="8" s="1"/>
  <c r="R2" i="8" s="1"/>
  <c r="Q11" i="8" a="1"/>
  <c r="Q11" i="8" s="1"/>
  <c r="R11" i="8" s="1"/>
  <c r="Q19" i="8" a="1"/>
  <c r="Q19" i="8" s="1"/>
  <c r="R19" i="8" s="1"/>
  <c r="Q12" i="8" a="1"/>
  <c r="Q12" i="8" s="1"/>
  <c r="R12" i="8" s="1"/>
  <c r="Q21" i="8" a="1"/>
  <c r="Q21" i="8" s="1"/>
  <c r="R21" i="8" s="1"/>
  <c r="Q7" i="8" a="1"/>
  <c r="Q7" i="8" s="1"/>
  <c r="R7" i="8" s="1"/>
  <c r="Q15" i="8" a="1"/>
  <c r="Q15" i="8" s="1"/>
  <c r="R15" i="8" s="1"/>
  <c r="Q23" i="8" a="1"/>
  <c r="Q23" i="8" s="1"/>
  <c r="R23" i="8" s="1"/>
  <c r="Q20" i="8" a="1"/>
  <c r="Q20" i="8" s="1"/>
  <c r="R20" i="8" s="1"/>
  <c r="Q5" i="8" a="1"/>
  <c r="Q5" i="8" s="1"/>
  <c r="R5" i="8" s="1"/>
  <c r="Q14" i="8" a="1"/>
  <c r="Q14" i="8" s="1"/>
  <c r="R14" i="8" s="1"/>
  <c r="Q8" i="8" a="1"/>
  <c r="Q8" i="8" s="1"/>
  <c r="R8" i="8" s="1"/>
  <c r="Q16" i="8" a="1"/>
  <c r="Q16" i="8" s="1"/>
  <c r="R16" i="8" s="1"/>
  <c r="Q24" i="8" a="1"/>
  <c r="Q24" i="8" s="1"/>
  <c r="R24" i="8" s="1"/>
  <c r="Q56" i="8" a="1"/>
  <c r="Q56" i="8" s="1"/>
  <c r="R56" i="8" s="1"/>
  <c r="Q88" i="8" a="1"/>
  <c r="Q88" i="8" s="1"/>
  <c r="R88" i="8" s="1"/>
  <c r="Q120" i="8" a="1"/>
  <c r="Q120" i="8" s="1"/>
  <c r="R120" i="8" s="1"/>
  <c r="Q168" i="8" a="1"/>
  <c r="Q168" i="8" s="1"/>
  <c r="R168" i="8" s="1"/>
  <c r="Q13" i="8" a="1"/>
  <c r="Q13" i="8" s="1"/>
  <c r="R13" i="8" s="1"/>
  <c r="Q45" i="8" a="1"/>
  <c r="Q45" i="8" s="1"/>
  <c r="R45" i="8" s="1"/>
  <c r="Q109" i="8" a="1"/>
  <c r="Q109" i="8" s="1"/>
  <c r="R109" i="8" s="1"/>
  <c r="Q173" i="8" a="1"/>
  <c r="Q173" i="8" s="1"/>
  <c r="R173" i="8" s="1"/>
  <c r="Q6" i="8" a="1"/>
  <c r="Q6" i="8" s="1"/>
  <c r="R6" i="8" s="1"/>
  <c r="Q22" i="8" a="1"/>
  <c r="Q22" i="8" s="1"/>
  <c r="R22" i="8" s="1"/>
  <c r="Q54" i="8" a="1"/>
  <c r="Q54" i="8" s="1"/>
  <c r="R54" i="8" s="1"/>
  <c r="Q118" i="8" a="1"/>
  <c r="Q118" i="8" s="1"/>
  <c r="R118" i="8" s="1"/>
  <c r="Q182" i="8" a="1"/>
  <c r="Q182" i="8" s="1"/>
  <c r="R182" i="8" s="1"/>
  <c r="Q164" i="8" a="1"/>
  <c r="Q164" i="8" s="1"/>
  <c r="R164" i="8" s="1"/>
  <c r="Q196" i="8" a="1"/>
  <c r="Q196" i="8" s="1"/>
  <c r="R196" i="8" s="1"/>
  <c r="Q9" i="8" a="1"/>
  <c r="Q9" i="8" s="1"/>
  <c r="R9" i="8" s="1"/>
  <c r="Q17" i="8" a="1"/>
  <c r="Q17" i="8" s="1"/>
  <c r="R17" i="8" s="1"/>
  <c r="Q25" i="8" a="1"/>
  <c r="Q25" i="8" s="1"/>
  <c r="R25" i="8" s="1"/>
  <c r="Q41" i="8" a="1"/>
  <c r="Q41" i="8" s="1"/>
  <c r="R41" i="8" s="1"/>
  <c r="Q73" i="8" a="1"/>
  <c r="Q73" i="8" s="1"/>
  <c r="R73" i="8" s="1"/>
  <c r="Q105" i="8" a="1"/>
  <c r="Q105" i="8" s="1"/>
  <c r="R105" i="8" s="1"/>
  <c r="Q137" i="8" a="1"/>
  <c r="Q137" i="8" s="1"/>
  <c r="R137" i="8" s="1"/>
  <c r="Q169" i="8" a="1"/>
  <c r="Q169" i="8" s="1"/>
  <c r="R169" i="8" s="1"/>
  <c r="Q201" i="8" a="1"/>
  <c r="Q201" i="8" s="1"/>
  <c r="R201" i="8" s="1"/>
  <c r="Q10" i="8" a="1"/>
  <c r="Q10" i="8" s="1"/>
  <c r="R10" i="8" s="1"/>
  <c r="Q18" i="8" a="1"/>
  <c r="Q18" i="8" s="1"/>
  <c r="R18" i="8" s="1"/>
  <c r="Q50" i="8" a="1"/>
  <c r="Q50" i="8" s="1"/>
  <c r="R50" i="8" s="1"/>
  <c r="Q82" i="8" a="1"/>
  <c r="Q82" i="8" s="1"/>
  <c r="R82" i="8" s="1"/>
  <c r="Q114" i="8" a="1"/>
  <c r="Q114" i="8" s="1"/>
  <c r="R114" i="8" s="1"/>
  <c r="Q146" i="8" a="1"/>
  <c r="Q146" i="8" s="1"/>
  <c r="R146" i="8" s="1"/>
  <c r="Q178" i="8" a="1"/>
  <c r="Q178" i="8" s="1"/>
  <c r="R178" i="8" s="1"/>
  <c r="Q306" i="8" l="1" a="1"/>
  <c r="Q306" i="8" s="1"/>
  <c r="R306" i="8" s="1"/>
  <c r="Q210" i="8" a="1"/>
  <c r="Q210" i="8" s="1"/>
  <c r="R210" i="8" s="1"/>
  <c r="Q265" i="8" a="1"/>
  <c r="Q265" i="8" s="1"/>
  <c r="R265" i="8" s="1"/>
  <c r="Q292" i="8" a="1"/>
  <c r="Q292" i="8" s="1"/>
  <c r="R292" i="8" s="1"/>
  <c r="Q228" i="8" a="1"/>
  <c r="Q228" i="8" s="1"/>
  <c r="R228" i="8" s="1"/>
  <c r="Q246" i="8" a="1"/>
  <c r="Q246" i="8" s="1"/>
  <c r="R246" i="8" s="1"/>
  <c r="Q237" i="8" a="1"/>
  <c r="Q237" i="8" s="1"/>
  <c r="R237" i="8" s="1"/>
  <c r="Q296" i="8" a="1"/>
  <c r="Q296" i="8" s="1"/>
  <c r="R296" i="8" s="1"/>
  <c r="Q275" i="8" a="1"/>
  <c r="Q275" i="8" s="1"/>
  <c r="R275" i="8" s="1"/>
  <c r="Q211" i="8" a="1"/>
  <c r="Q211" i="8" s="1"/>
  <c r="R211" i="8" s="1"/>
  <c r="Q147" i="8" a="1"/>
  <c r="Q147" i="8" s="1"/>
  <c r="R147" i="8" s="1"/>
  <c r="Q206" i="8" a="1"/>
  <c r="Q206" i="8" s="1"/>
  <c r="R206" i="8" s="1"/>
  <c r="Q261" i="8" a="1"/>
  <c r="Q261" i="8" s="1"/>
  <c r="R261" i="8" s="1"/>
  <c r="Q133" i="8" a="1"/>
  <c r="Q133" i="8" s="1"/>
  <c r="R133" i="8" s="1"/>
  <c r="Q192" i="8" a="1"/>
  <c r="Q192" i="8" s="1"/>
  <c r="R192" i="8" s="1"/>
  <c r="Q36" i="8" a="1"/>
  <c r="Q36" i="8" s="1"/>
  <c r="R36" i="8" s="1"/>
  <c r="Q207" i="8" a="1"/>
  <c r="Q207" i="8" s="1"/>
  <c r="R207" i="8" s="1"/>
  <c r="Q95" i="8" a="1"/>
  <c r="Q95" i="8" s="1"/>
  <c r="R95" i="8" s="1"/>
  <c r="Q63" i="8" a="1"/>
  <c r="Q63" i="8" s="1"/>
  <c r="R63" i="8" s="1"/>
  <c r="Q31" i="8" a="1"/>
  <c r="Q31" i="8" s="1"/>
  <c r="R31" i="8" s="1"/>
  <c r="Q326" i="8" a="1"/>
  <c r="Q326" i="8" s="1"/>
  <c r="R326" i="8" s="1"/>
  <c r="Q323" i="8" a="1"/>
  <c r="Q323" i="8" s="1"/>
  <c r="R323" i="8" s="1"/>
  <c r="Q94" i="8" a="1"/>
  <c r="Q94" i="8" s="1"/>
  <c r="R94" i="8" s="1"/>
  <c r="Q149" i="8" a="1"/>
  <c r="Q149" i="8" s="1"/>
  <c r="R149" i="8" s="1"/>
  <c r="Q208" i="8" a="1"/>
  <c r="Q208" i="8" s="1"/>
  <c r="R208" i="8" s="1"/>
  <c r="Q44" i="8" a="1"/>
  <c r="Q44" i="8" s="1"/>
  <c r="R44" i="8" s="1"/>
  <c r="Q247" i="8" a="1"/>
  <c r="Q247" i="8" s="1"/>
  <c r="R247" i="8" s="1"/>
  <c r="Q119" i="8" a="1"/>
  <c r="Q119" i="8" s="1"/>
  <c r="R119" i="8" s="1"/>
  <c r="Q51" i="8" a="1"/>
  <c r="Q51" i="8" s="1"/>
  <c r="R51" i="8" s="1"/>
  <c r="Q320" i="8" a="1"/>
  <c r="Q320" i="8" s="1"/>
  <c r="R320" i="8" s="1"/>
  <c r="Q62" i="8" a="1"/>
  <c r="Q62" i="8" s="1"/>
  <c r="R62" i="8" s="1"/>
  <c r="Q117" i="8" a="1"/>
  <c r="Q117" i="8" s="1"/>
  <c r="R117" i="8" s="1"/>
  <c r="Q176" i="8" a="1"/>
  <c r="Q176" i="8" s="1"/>
  <c r="R176" i="8" s="1"/>
  <c r="Q28" i="8" a="1"/>
  <c r="Q28" i="8" s="1"/>
  <c r="R28" i="8" s="1"/>
  <c r="Q199" i="8" a="1"/>
  <c r="Q199" i="8" s="1"/>
  <c r="R199" i="8" s="1"/>
  <c r="Q91" i="8" a="1"/>
  <c r="Q91" i="8" s="1"/>
  <c r="R91" i="8" s="1"/>
  <c r="Q27" i="8" a="1"/>
  <c r="Q27" i="8" s="1"/>
  <c r="R27" i="8" s="1"/>
  <c r="Q319" i="8" a="1"/>
  <c r="Q319" i="8" s="1"/>
  <c r="R319" i="8" s="1"/>
  <c r="Q266" i="8" a="1"/>
  <c r="Q266" i="8" s="1"/>
  <c r="R266" i="8" s="1"/>
  <c r="Q234" i="8" a="1"/>
  <c r="Q234" i="8" s="1"/>
  <c r="R234" i="8" s="1"/>
  <c r="Q202" i="8" a="1"/>
  <c r="Q202" i="8" s="1"/>
  <c r="R202" i="8" s="1"/>
  <c r="Q170" i="8" a="1"/>
  <c r="Q170" i="8" s="1"/>
  <c r="R170" i="8" s="1"/>
  <c r="Q138" i="8" a="1"/>
  <c r="Q138" i="8" s="1"/>
  <c r="R138" i="8" s="1"/>
  <c r="Q106" i="8" a="1"/>
  <c r="Q106" i="8" s="1"/>
  <c r="R106" i="8" s="1"/>
  <c r="Q74" i="8" a="1"/>
  <c r="Q74" i="8" s="1"/>
  <c r="R74" i="8" s="1"/>
  <c r="Q42" i="8" a="1"/>
  <c r="Q42" i="8" s="1"/>
  <c r="R42" i="8" s="1"/>
  <c r="Q289" i="8" a="1"/>
  <c r="Q289" i="8" s="1"/>
  <c r="R289" i="8" s="1"/>
  <c r="Q257" i="8" a="1"/>
  <c r="Q257" i="8" s="1"/>
  <c r="R257" i="8" s="1"/>
  <c r="Q225" i="8" a="1"/>
  <c r="Q225" i="8" s="1"/>
  <c r="R225" i="8" s="1"/>
  <c r="Q193" i="8" a="1"/>
  <c r="Q193" i="8" s="1"/>
  <c r="R193" i="8" s="1"/>
  <c r="Q161" i="8" a="1"/>
  <c r="Q161" i="8" s="1"/>
  <c r="R161" i="8" s="1"/>
  <c r="Q129" i="8" a="1"/>
  <c r="Q129" i="8" s="1"/>
  <c r="R129" i="8" s="1"/>
  <c r="Q97" i="8" a="1"/>
  <c r="Q97" i="8" s="1"/>
  <c r="R97" i="8" s="1"/>
  <c r="Q65" i="8" a="1"/>
  <c r="Q65" i="8" s="1"/>
  <c r="R65" i="8" s="1"/>
  <c r="Q33" i="8" a="1"/>
  <c r="Q33" i="8" s="1"/>
  <c r="R33" i="8" s="1"/>
  <c r="Q316" i="8" a="1"/>
  <c r="Q316" i="8" s="1"/>
  <c r="R316" i="8" s="1"/>
  <c r="Q284" i="8" a="1"/>
  <c r="Q284" i="8" s="1"/>
  <c r="R284" i="8" s="1"/>
  <c r="Q252" i="8" a="1"/>
  <c r="Q252" i="8" s="1"/>
  <c r="R252" i="8" s="1"/>
  <c r="Q220" i="8" a="1"/>
  <c r="Q220" i="8" s="1"/>
  <c r="R220" i="8" s="1"/>
  <c r="Q188" i="8" a="1"/>
  <c r="Q188" i="8" s="1"/>
  <c r="R188" i="8" s="1"/>
  <c r="Q156" i="8" a="1"/>
  <c r="Q156" i="8" s="1"/>
  <c r="R156" i="8" s="1"/>
  <c r="Q294" i="8" a="1"/>
  <c r="Q294" i="8" s="1"/>
  <c r="R294" i="8" s="1"/>
  <c r="Q230" i="8" a="1"/>
  <c r="Q230" i="8" s="1"/>
  <c r="R230" i="8" s="1"/>
  <c r="Q166" i="8" a="1"/>
  <c r="Q166" i="8" s="1"/>
  <c r="R166" i="8" s="1"/>
  <c r="Q102" i="8" a="1"/>
  <c r="Q102" i="8" s="1"/>
  <c r="R102" i="8" s="1"/>
  <c r="Q38" i="8" a="1"/>
  <c r="Q38" i="8" s="1"/>
  <c r="R38" i="8" s="1"/>
  <c r="Q285" i="8" a="1"/>
  <c r="Q285" i="8" s="1"/>
  <c r="R285" i="8" s="1"/>
  <c r="Q157" i="8" a="1"/>
  <c r="Q157" i="8" s="1"/>
  <c r="R157" i="8" s="1"/>
  <c r="Q93" i="8" a="1"/>
  <c r="Q93" i="8" s="1"/>
  <c r="R93" i="8" s="1"/>
  <c r="Q29" i="8" a="1"/>
  <c r="Q29" i="8" s="1"/>
  <c r="R29" i="8" s="1"/>
  <c r="Q280" i="8" a="1"/>
  <c r="Q280" i="8" s="1"/>
  <c r="R280" i="8" s="1"/>
  <c r="Q216" i="8" a="1"/>
  <c r="Q216" i="8" s="1"/>
  <c r="R216" i="8" s="1"/>
  <c r="Q152" i="8" a="1"/>
  <c r="Q152" i="8" s="1"/>
  <c r="R152" i="8" s="1"/>
  <c r="Q112" i="8" a="1"/>
  <c r="Q112" i="8" s="1"/>
  <c r="R112" i="8" s="1"/>
  <c r="Q80" i="8" a="1"/>
  <c r="Q80" i="8" s="1"/>
  <c r="R80" i="8" s="1"/>
  <c r="Q48" i="8" a="1"/>
  <c r="Q48" i="8" s="1"/>
  <c r="R48" i="8" s="1"/>
  <c r="Q299" i="8" a="1"/>
  <c r="Q299" i="8" s="1"/>
  <c r="R299" i="8" s="1"/>
  <c r="Q267" i="8" a="1"/>
  <c r="Q267" i="8" s="1"/>
  <c r="R267" i="8" s="1"/>
  <c r="Q235" i="8" a="1"/>
  <c r="Q235" i="8" s="1"/>
  <c r="R235" i="8" s="1"/>
  <c r="Q203" i="8" a="1"/>
  <c r="Q203" i="8" s="1"/>
  <c r="R203" i="8" s="1"/>
  <c r="Q171" i="8" a="1"/>
  <c r="Q171" i="8" s="1"/>
  <c r="R171" i="8" s="1"/>
  <c r="Q139" i="8" a="1"/>
  <c r="Q139" i="8" s="1"/>
  <c r="R139" i="8" s="1"/>
  <c r="Q302" i="8" a="1"/>
  <c r="Q302" i="8" s="1"/>
  <c r="R302" i="8" s="1"/>
  <c r="Q174" i="8" a="1"/>
  <c r="Q174" i="8" s="1"/>
  <c r="R174" i="8" s="1"/>
  <c r="Q46" i="8" a="1"/>
  <c r="Q46" i="8" s="1"/>
  <c r="R46" i="8" s="1"/>
  <c r="Q229" i="8" a="1"/>
  <c r="Q229" i="8" s="1"/>
  <c r="R229" i="8" s="1"/>
  <c r="Q101" i="8" a="1"/>
  <c r="Q101" i="8" s="1"/>
  <c r="R101" i="8" s="1"/>
  <c r="Q288" i="8" a="1"/>
  <c r="Q288" i="8" s="1"/>
  <c r="R288" i="8" s="1"/>
  <c r="Q160" i="8" a="1"/>
  <c r="Q160" i="8" s="1"/>
  <c r="R160" i="8" s="1"/>
  <c r="Q84" i="8" a="1"/>
  <c r="Q84" i="8" s="1"/>
  <c r="R84" i="8" s="1"/>
  <c r="Q255" i="8" a="1"/>
  <c r="Q255" i="8" s="1"/>
  <c r="R255" i="8" s="1"/>
  <c r="Q191" i="8" a="1"/>
  <c r="Q191" i="8" s="1"/>
  <c r="R191" i="8" s="1"/>
  <c r="Q127" i="8" a="1"/>
  <c r="Q127" i="8" s="1"/>
  <c r="R127" i="8" s="1"/>
  <c r="Q87" i="8" a="1"/>
  <c r="Q87" i="8" s="1"/>
  <c r="R87" i="8" s="1"/>
  <c r="Q55" i="8" a="1"/>
  <c r="Q55" i="8" s="1"/>
  <c r="R55" i="8" s="1"/>
  <c r="Q318" i="8" a="1"/>
  <c r="Q318" i="8" s="1"/>
  <c r="R318" i="8" s="1"/>
  <c r="Q30" i="8" a="1"/>
  <c r="Q30" i="8" s="1"/>
  <c r="R30" i="8" s="1"/>
  <c r="Q85" i="8" a="1"/>
  <c r="Q85" i="8" s="1"/>
  <c r="R85" i="8" s="1"/>
  <c r="Q144" i="8" a="1"/>
  <c r="Q144" i="8" s="1"/>
  <c r="R144" i="8" s="1"/>
  <c r="Q215" i="8" a="1"/>
  <c r="Q215" i="8" s="1"/>
  <c r="R215" i="8" s="1"/>
  <c r="Q99" i="8" a="1"/>
  <c r="Q99" i="8" s="1"/>
  <c r="R99" i="8" s="1"/>
  <c r="Q35" i="8" a="1"/>
  <c r="Q35" i="8" s="1"/>
  <c r="R35" i="8" s="1"/>
  <c r="Q254" i="8" a="1"/>
  <c r="Q254" i="8" s="1"/>
  <c r="R254" i="8" s="1"/>
  <c r="Q309" i="8" a="1"/>
  <c r="Q309" i="8" s="1"/>
  <c r="R309" i="8" s="1"/>
  <c r="Q53" i="8" a="1"/>
  <c r="Q53" i="8" s="1"/>
  <c r="R53" i="8" s="1"/>
  <c r="Q124" i="8" a="1"/>
  <c r="Q124" i="8" s="1"/>
  <c r="R124" i="8" s="1"/>
  <c r="Q295" i="8" a="1"/>
  <c r="Q295" i="8" s="1"/>
  <c r="R295" i="8" s="1"/>
  <c r="Q167" i="8" a="1"/>
  <c r="Q167" i="8" s="1"/>
  <c r="R167" i="8" s="1"/>
  <c r="Q75" i="8" a="1"/>
  <c r="Q75" i="8" s="1"/>
  <c r="R75" i="8" s="1"/>
  <c r="Q314" i="8" a="1"/>
  <c r="Q314" i="8" s="1"/>
  <c r="R314" i="8" s="1"/>
  <c r="Q274" i="8" a="1"/>
  <c r="Q274" i="8" s="1"/>
  <c r="R274" i="8" s="1"/>
  <c r="Q297" i="8" a="1"/>
  <c r="Q297" i="8" s="1"/>
  <c r="R297" i="8" s="1"/>
  <c r="Q260" i="8" a="1"/>
  <c r="Q260" i="8" s="1"/>
  <c r="R260" i="8" s="1"/>
  <c r="Q301" i="8" a="1"/>
  <c r="Q301" i="8" s="1"/>
  <c r="R301" i="8" s="1"/>
  <c r="Q232" i="8" a="1"/>
  <c r="Q232" i="8" s="1"/>
  <c r="R232" i="8" s="1"/>
  <c r="Q258" i="8" a="1"/>
  <c r="Q258" i="8" s="1"/>
  <c r="R258" i="8" s="1"/>
  <c r="Q226" i="8" a="1"/>
  <c r="Q226" i="8" s="1"/>
  <c r="R226" i="8" s="1"/>
  <c r="Q194" i="8" a="1"/>
  <c r="Q194" i="8" s="1"/>
  <c r="R194" i="8" s="1"/>
  <c r="Q162" i="8" a="1"/>
  <c r="Q162" i="8" s="1"/>
  <c r="R162" i="8" s="1"/>
  <c r="Q130" i="8" a="1"/>
  <c r="Q130" i="8" s="1"/>
  <c r="R130" i="8" s="1"/>
  <c r="Q98" i="8" a="1"/>
  <c r="Q98" i="8" s="1"/>
  <c r="R98" i="8" s="1"/>
  <c r="Q66" i="8" a="1"/>
  <c r="Q66" i="8" s="1"/>
  <c r="R66" i="8" s="1"/>
  <c r="Q34" i="8" a="1"/>
  <c r="Q34" i="8" s="1"/>
  <c r="R34" i="8" s="1"/>
  <c r="Q313" i="8" a="1"/>
  <c r="Q313" i="8" s="1"/>
  <c r="R313" i="8" s="1"/>
  <c r="Q281" i="8" a="1"/>
  <c r="Q281" i="8" s="1"/>
  <c r="R281" i="8" s="1"/>
  <c r="Q249" i="8" a="1"/>
  <c r="Q249" i="8" s="1"/>
  <c r="R249" i="8" s="1"/>
  <c r="Q217" i="8" a="1"/>
  <c r="Q217" i="8" s="1"/>
  <c r="R217" i="8" s="1"/>
  <c r="Q185" i="8" a="1"/>
  <c r="Q185" i="8" s="1"/>
  <c r="R185" i="8" s="1"/>
  <c r="Q153" i="8" a="1"/>
  <c r="Q153" i="8" s="1"/>
  <c r="R153" i="8" s="1"/>
  <c r="Q121" i="8" a="1"/>
  <c r="Q121" i="8" s="1"/>
  <c r="R121" i="8" s="1"/>
  <c r="Q89" i="8" a="1"/>
  <c r="Q89" i="8" s="1"/>
  <c r="R89" i="8" s="1"/>
  <c r="Q57" i="8" a="1"/>
  <c r="Q57" i="8" s="1"/>
  <c r="R57" i="8" s="1"/>
  <c r="Q308" i="8" a="1"/>
  <c r="Q308" i="8" s="1"/>
  <c r="R308" i="8" s="1"/>
  <c r="Q276" i="8" a="1"/>
  <c r="Q276" i="8" s="1"/>
  <c r="R276" i="8" s="1"/>
  <c r="Q244" i="8" a="1"/>
  <c r="Q244" i="8" s="1"/>
  <c r="R244" i="8" s="1"/>
  <c r="Q212" i="8" a="1"/>
  <c r="Q212" i="8" s="1"/>
  <c r="R212" i="8" s="1"/>
  <c r="Q180" i="8" a="1"/>
  <c r="Q180" i="8" s="1"/>
  <c r="R180" i="8" s="1"/>
  <c r="Q148" i="8" a="1"/>
  <c r="Q148" i="8" s="1"/>
  <c r="R148" i="8" s="1"/>
  <c r="Q278" i="8" a="1"/>
  <c r="Q278" i="8" s="1"/>
  <c r="R278" i="8" s="1"/>
  <c r="Q214" i="8" a="1"/>
  <c r="Q214" i="8" s="1"/>
  <c r="R214" i="8" s="1"/>
  <c r="Q150" i="8" a="1"/>
  <c r="Q150" i="8" s="1"/>
  <c r="R150" i="8" s="1"/>
  <c r="Q86" i="8" a="1"/>
  <c r="Q86" i="8" s="1"/>
  <c r="R86" i="8" s="1"/>
  <c r="Q269" i="8" a="1"/>
  <c r="Q269" i="8" s="1"/>
  <c r="R269" i="8" s="1"/>
  <c r="Q205" i="8" a="1"/>
  <c r="Q205" i="8" s="1"/>
  <c r="R205" i="8" s="1"/>
  <c r="Q141" i="8" a="1"/>
  <c r="Q141" i="8" s="1"/>
  <c r="R141" i="8" s="1"/>
  <c r="Q77" i="8" a="1"/>
  <c r="Q77" i="8" s="1"/>
  <c r="R77" i="8" s="1"/>
  <c r="Q264" i="8" a="1"/>
  <c r="Q264" i="8" s="1"/>
  <c r="R264" i="8" s="1"/>
  <c r="Q200" i="8" a="1"/>
  <c r="Q200" i="8" s="1"/>
  <c r="R200" i="8" s="1"/>
  <c r="Q136" i="8" a="1"/>
  <c r="Q136" i="8" s="1"/>
  <c r="R136" i="8" s="1"/>
  <c r="Q104" i="8" a="1"/>
  <c r="Q104" i="8" s="1"/>
  <c r="R104" i="8" s="1"/>
  <c r="Q72" i="8" a="1"/>
  <c r="Q72" i="8" s="1"/>
  <c r="R72" i="8" s="1"/>
  <c r="Q40" i="8" a="1"/>
  <c r="Q40" i="8" s="1"/>
  <c r="R40" i="8" s="1"/>
  <c r="Q291" i="8" a="1"/>
  <c r="Q291" i="8" s="1"/>
  <c r="R291" i="8" s="1"/>
  <c r="Q259" i="8" a="1"/>
  <c r="Q259" i="8" s="1"/>
  <c r="R259" i="8" s="1"/>
  <c r="Q227" i="8" a="1"/>
  <c r="Q227" i="8" s="1"/>
  <c r="R227" i="8" s="1"/>
  <c r="Q195" i="8" a="1"/>
  <c r="Q195" i="8" s="1"/>
  <c r="R195" i="8" s="1"/>
  <c r="Q163" i="8" a="1"/>
  <c r="Q163" i="8" s="1"/>
  <c r="R163" i="8" s="1"/>
  <c r="Q131" i="8" a="1"/>
  <c r="Q131" i="8" s="1"/>
  <c r="R131" i="8" s="1"/>
  <c r="Q270" i="8" a="1"/>
  <c r="Q270" i="8" s="1"/>
  <c r="R270" i="8" s="1"/>
  <c r="Q142" i="8" a="1"/>
  <c r="Q142" i="8" s="1"/>
  <c r="R142" i="8" s="1"/>
  <c r="Q197" i="8" a="1"/>
  <c r="Q197" i="8" s="1"/>
  <c r="R197" i="8" s="1"/>
  <c r="Q69" i="8" a="1"/>
  <c r="Q69" i="8" s="1"/>
  <c r="R69" i="8" s="1"/>
  <c r="Q256" i="8" a="1"/>
  <c r="Q256" i="8" s="1"/>
  <c r="R256" i="8" s="1"/>
  <c r="Q132" i="8" a="1"/>
  <c r="Q132" i="8" s="1"/>
  <c r="R132" i="8" s="1"/>
  <c r="Q68" i="8" a="1"/>
  <c r="Q68" i="8" s="1"/>
  <c r="R68" i="8" s="1"/>
  <c r="Q303" i="8" a="1"/>
  <c r="Q303" i="8" s="1"/>
  <c r="R303" i="8" s="1"/>
  <c r="Q239" i="8" a="1"/>
  <c r="Q239" i="8" s="1"/>
  <c r="R239" i="8" s="1"/>
  <c r="Q175" i="8" a="1"/>
  <c r="Q175" i="8" s="1"/>
  <c r="R175" i="8" s="1"/>
  <c r="Q111" i="8" a="1"/>
  <c r="Q111" i="8" s="1"/>
  <c r="R111" i="8" s="1"/>
  <c r="Q79" i="8" a="1"/>
  <c r="Q79" i="8" s="1"/>
  <c r="R79" i="8" s="1"/>
  <c r="Q47" i="8" a="1"/>
  <c r="Q47" i="8" s="1"/>
  <c r="R47" i="8" s="1"/>
  <c r="Q321" i="8" a="1"/>
  <c r="Q321" i="8" s="1"/>
  <c r="R321" i="8" s="1"/>
  <c r="Q222" i="8" a="1"/>
  <c r="Q222" i="8" s="1"/>
  <c r="R222" i="8" s="1"/>
  <c r="Q277" i="8" a="1"/>
  <c r="Q277" i="8" s="1"/>
  <c r="R277" i="8" s="1"/>
  <c r="Q108" i="8" a="1"/>
  <c r="Q108" i="8" s="1"/>
  <c r="R108" i="8" s="1"/>
  <c r="Q311" i="8" a="1"/>
  <c r="Q311" i="8" s="1"/>
  <c r="R311" i="8" s="1"/>
  <c r="Q183" i="8" a="1"/>
  <c r="Q183" i="8" s="1"/>
  <c r="R183" i="8" s="1"/>
  <c r="Q83" i="8" a="1"/>
  <c r="Q83" i="8" s="1"/>
  <c r="R83" i="8" s="1"/>
  <c r="Q190" i="8" a="1"/>
  <c r="Q190" i="8" s="1"/>
  <c r="R190" i="8" s="1"/>
  <c r="Q245" i="8" a="1"/>
  <c r="Q245" i="8" s="1"/>
  <c r="R245" i="8" s="1"/>
  <c r="Q304" i="8" a="1"/>
  <c r="Q304" i="8" s="1"/>
  <c r="R304" i="8" s="1"/>
  <c r="Q92" i="8" a="1"/>
  <c r="Q92" i="8" s="1"/>
  <c r="R92" i="8" s="1"/>
  <c r="Q263" i="8" a="1"/>
  <c r="Q263" i="8" s="1"/>
  <c r="R263" i="8" s="1"/>
  <c r="Q135" i="8" a="1"/>
  <c r="Q135" i="8" s="1"/>
  <c r="R135" i="8" s="1"/>
  <c r="Q59" i="8" a="1"/>
  <c r="Q59" i="8" s="1"/>
  <c r="R59" i="8" s="1"/>
  <c r="Q322" i="8" a="1"/>
  <c r="Q322" i="8" s="1"/>
  <c r="R322" i="8" s="1"/>
  <c r="J336" i="8"/>
  <c r="J335" i="8"/>
  <c r="Q242" i="8" a="1"/>
  <c r="Q242" i="8" s="1"/>
  <c r="R242" i="8" s="1"/>
  <c r="Q233" i="8" a="1"/>
  <c r="Q233" i="8" s="1"/>
  <c r="R233" i="8" s="1"/>
  <c r="Q307" i="8" a="1"/>
  <c r="Q307" i="8" s="1"/>
  <c r="R307" i="8" s="1"/>
  <c r="Q243" i="8" a="1"/>
  <c r="Q243" i="8" s="1"/>
  <c r="R243" i="8" s="1"/>
  <c r="Q179" i="8" a="1"/>
  <c r="Q179" i="8" s="1"/>
  <c r="R179" i="8" s="1"/>
  <c r="Q115" i="8" a="1"/>
  <c r="Q115" i="8" s="1"/>
  <c r="R115" i="8" s="1"/>
  <c r="Q78" i="8" a="1"/>
  <c r="Q78" i="8" s="1"/>
  <c r="R78" i="8" s="1"/>
  <c r="Q100" i="8" a="1"/>
  <c r="Q100" i="8" s="1"/>
  <c r="R100" i="8" s="1"/>
  <c r="Q271" i="8" a="1"/>
  <c r="Q271" i="8" s="1"/>
  <c r="R271" i="8" s="1"/>
  <c r="Q143" i="8" a="1"/>
  <c r="Q143" i="8" s="1"/>
  <c r="R143" i="8" s="1"/>
  <c r="Q282" i="8" a="1"/>
  <c r="Q282" i="8" s="1"/>
  <c r="R282" i="8" s="1"/>
  <c r="Q250" i="8" a="1"/>
  <c r="Q250" i="8" s="1"/>
  <c r="R250" i="8" s="1"/>
  <c r="Q218" i="8" a="1"/>
  <c r="Q218" i="8" s="1"/>
  <c r="R218" i="8" s="1"/>
  <c r="Q186" i="8" a="1"/>
  <c r="Q186" i="8" s="1"/>
  <c r="R186" i="8" s="1"/>
  <c r="Q122" i="8" a="1"/>
  <c r="Q122" i="8" s="1"/>
  <c r="R122" i="8" s="1"/>
  <c r="Q90" i="8" a="1"/>
  <c r="Q90" i="8" s="1"/>
  <c r="R90" i="8" s="1"/>
  <c r="Q58" i="8" a="1"/>
  <c r="Q58" i="8" s="1"/>
  <c r="R58" i="8" s="1"/>
  <c r="Q26" i="8" a="1"/>
  <c r="Q26" i="8" s="1"/>
  <c r="R26" i="8" s="1"/>
  <c r="Q305" i="8" a="1"/>
  <c r="Q305" i="8" s="1"/>
  <c r="R305" i="8" s="1"/>
  <c r="Q273" i="8" a="1"/>
  <c r="Q273" i="8" s="1"/>
  <c r="R273" i="8" s="1"/>
  <c r="Q241" i="8" a="1"/>
  <c r="Q241" i="8" s="1"/>
  <c r="R241" i="8" s="1"/>
  <c r="Q209" i="8" a="1"/>
  <c r="Q209" i="8" s="1"/>
  <c r="R209" i="8" s="1"/>
  <c r="Q177" i="8" a="1"/>
  <c r="Q177" i="8" s="1"/>
  <c r="R177" i="8" s="1"/>
  <c r="Q145" i="8" a="1"/>
  <c r="Q145" i="8" s="1"/>
  <c r="R145" i="8" s="1"/>
  <c r="Q113" i="8" a="1"/>
  <c r="Q113" i="8" s="1"/>
  <c r="R113" i="8" s="1"/>
  <c r="Q81" i="8" a="1"/>
  <c r="Q81" i="8" s="1"/>
  <c r="R81" i="8" s="1"/>
  <c r="Q49" i="8" a="1"/>
  <c r="Q49" i="8" s="1"/>
  <c r="R49" i="8" s="1"/>
  <c r="Q300" i="8" a="1"/>
  <c r="Q300" i="8" s="1"/>
  <c r="R300" i="8" s="1"/>
  <c r="Q268" i="8" a="1"/>
  <c r="Q268" i="8" s="1"/>
  <c r="R268" i="8" s="1"/>
  <c r="Q236" i="8" a="1"/>
  <c r="Q236" i="8" s="1"/>
  <c r="R236" i="8" s="1"/>
  <c r="Q204" i="8" a="1"/>
  <c r="Q204" i="8" s="1"/>
  <c r="R204" i="8" s="1"/>
  <c r="Q172" i="8" a="1"/>
  <c r="Q172" i="8" s="1"/>
  <c r="R172" i="8" s="1"/>
  <c r="Q140" i="8" a="1"/>
  <c r="Q140" i="8" s="1"/>
  <c r="R140" i="8" s="1"/>
  <c r="Q262" i="8" a="1"/>
  <c r="Q262" i="8" s="1"/>
  <c r="R262" i="8" s="1"/>
  <c r="Q198" i="8" a="1"/>
  <c r="Q198" i="8" s="1"/>
  <c r="R198" i="8" s="1"/>
  <c r="Q134" i="8" a="1"/>
  <c r="Q134" i="8" s="1"/>
  <c r="R134" i="8" s="1"/>
  <c r="Q70" i="8" a="1"/>
  <c r="Q70" i="8" s="1"/>
  <c r="R70" i="8" s="1"/>
  <c r="Q253" i="8" a="1"/>
  <c r="Q253" i="8" s="1"/>
  <c r="R253" i="8" s="1"/>
  <c r="Q189" i="8" a="1"/>
  <c r="Q189" i="8" s="1"/>
  <c r="R189" i="8" s="1"/>
  <c r="Q125" i="8" a="1"/>
  <c r="Q125" i="8" s="1"/>
  <c r="R125" i="8" s="1"/>
  <c r="Q61" i="8" a="1"/>
  <c r="Q61" i="8" s="1"/>
  <c r="R61" i="8" s="1"/>
  <c r="Q312" i="8" a="1"/>
  <c r="Q312" i="8" s="1"/>
  <c r="R312" i="8" s="1"/>
  <c r="Q248" i="8" a="1"/>
  <c r="Q248" i="8" s="1"/>
  <c r="R248" i="8" s="1"/>
  <c r="Q184" i="8" a="1"/>
  <c r="Q184" i="8" s="1"/>
  <c r="R184" i="8" s="1"/>
  <c r="Q128" i="8" a="1"/>
  <c r="Q128" i="8" s="1"/>
  <c r="R128" i="8" s="1"/>
  <c r="Q96" i="8" a="1"/>
  <c r="Q96" i="8" s="1"/>
  <c r="R96" i="8" s="1"/>
  <c r="Q64" i="8" a="1"/>
  <c r="Q64" i="8" s="1"/>
  <c r="R64" i="8" s="1"/>
  <c r="Q32" i="8" a="1"/>
  <c r="Q32" i="8" s="1"/>
  <c r="R32" i="8" s="1"/>
  <c r="Q315" i="8" a="1"/>
  <c r="Q315" i="8" s="1"/>
  <c r="R315" i="8" s="1"/>
  <c r="Q283" i="8" a="1"/>
  <c r="Q283" i="8" s="1"/>
  <c r="R283" i="8" s="1"/>
  <c r="Q251" i="8" a="1"/>
  <c r="Q251" i="8" s="1"/>
  <c r="R251" i="8" s="1"/>
  <c r="Q219" i="8" a="1"/>
  <c r="Q219" i="8" s="1"/>
  <c r="R219" i="8" s="1"/>
  <c r="Q187" i="8" a="1"/>
  <c r="Q187" i="8" s="1"/>
  <c r="R187" i="8" s="1"/>
  <c r="Q155" i="8" a="1"/>
  <c r="Q155" i="8" s="1"/>
  <c r="R155" i="8" s="1"/>
  <c r="Q123" i="8" a="1"/>
  <c r="Q123" i="8" s="1"/>
  <c r="R123" i="8" s="1"/>
  <c r="Q238" i="8" a="1"/>
  <c r="Q238" i="8" s="1"/>
  <c r="R238" i="8" s="1"/>
  <c r="Q110" i="8" a="1"/>
  <c r="Q110" i="8" s="1"/>
  <c r="R110" i="8" s="1"/>
  <c r="Q293" i="8" a="1"/>
  <c r="Q293" i="8" s="1"/>
  <c r="R293" i="8" s="1"/>
  <c r="Q165" i="8" a="1"/>
  <c r="Q165" i="8" s="1"/>
  <c r="R165" i="8" s="1"/>
  <c r="Q37" i="8" a="1"/>
  <c r="Q37" i="8" s="1"/>
  <c r="R37" i="8" s="1"/>
  <c r="Q224" i="8" a="1"/>
  <c r="Q224" i="8" s="1"/>
  <c r="R224" i="8" s="1"/>
  <c r="Q116" i="8" a="1"/>
  <c r="Q116" i="8" s="1"/>
  <c r="R116" i="8" s="1"/>
  <c r="Q52" i="8" a="1"/>
  <c r="Q52" i="8" s="1"/>
  <c r="R52" i="8" s="1"/>
  <c r="Q287" i="8" a="1"/>
  <c r="Q287" i="8" s="1"/>
  <c r="R287" i="8" s="1"/>
  <c r="Q159" i="8" a="1"/>
  <c r="Q159" i="8" s="1"/>
  <c r="R159" i="8" s="1"/>
  <c r="Q103" i="8" a="1"/>
  <c r="Q103" i="8" s="1"/>
  <c r="R103" i="8" s="1"/>
  <c r="Q71" i="8" a="1"/>
  <c r="Q71" i="8" s="1"/>
  <c r="R71" i="8" s="1"/>
  <c r="Q39" i="8" a="1"/>
  <c r="Q39" i="8" s="1"/>
  <c r="R39" i="8" s="1"/>
  <c r="Q324" i="8" a="1"/>
  <c r="Q324" i="8" s="1"/>
  <c r="R324" i="8" s="1"/>
  <c r="Q158" i="8" a="1"/>
  <c r="Q158" i="8" s="1"/>
  <c r="R158" i="8" s="1"/>
  <c r="Q213" i="8" a="1"/>
  <c r="Q213" i="8" s="1"/>
  <c r="R213" i="8" s="1"/>
  <c r="Q272" i="8" a="1"/>
  <c r="Q272" i="8" s="1"/>
  <c r="R272" i="8" s="1"/>
  <c r="Q76" i="8" a="1"/>
  <c r="Q76" i="8" s="1"/>
  <c r="R76" i="8" s="1"/>
  <c r="Q279" i="8" a="1"/>
  <c r="Q279" i="8" s="1"/>
  <c r="R279" i="8" s="1"/>
  <c r="Q151" i="8" a="1"/>
  <c r="Q151" i="8" s="1"/>
  <c r="R151" i="8" s="1"/>
  <c r="Q67" i="8" a="1"/>
  <c r="Q67" i="8" s="1"/>
  <c r="R67" i="8" s="1"/>
  <c r="Q325" i="8" a="1"/>
  <c r="Q325" i="8" s="1"/>
  <c r="R325" i="8" s="1"/>
  <c r="Q126" i="8" a="1"/>
  <c r="Q126" i="8" s="1"/>
  <c r="R126" i="8" s="1"/>
  <c r="Q181" i="8" a="1"/>
  <c r="Q181" i="8" s="1"/>
  <c r="R181" i="8" s="1"/>
  <c r="Q240" i="8" a="1"/>
  <c r="Q240" i="8" s="1"/>
  <c r="R240" i="8" s="1"/>
  <c r="Q60" i="8" a="1"/>
  <c r="Q60" i="8" s="1"/>
  <c r="R60" i="8" s="1"/>
  <c r="Q231" i="8" a="1"/>
  <c r="Q231" i="8" s="1"/>
  <c r="R231" i="8" s="1"/>
  <c r="Q107" i="8" a="1"/>
  <c r="Q107" i="8" s="1"/>
  <c r="R107" i="8" s="1"/>
  <c r="Q43" i="8" a="1"/>
  <c r="Q43" i="8" s="1"/>
  <c r="R43" i="8" s="1"/>
  <c r="J334" i="8"/>
  <c r="J340" i="8" s="1"/>
  <c r="B46" i="6"/>
  <c r="B40" i="6"/>
  <c r="B39" i="6"/>
  <c r="B47" i="6"/>
  <c r="B38" i="6"/>
  <c r="B43" i="6"/>
  <c r="B41" i="6"/>
  <c r="B44" i="6"/>
  <c r="B42" i="6"/>
  <c r="B45" i="6"/>
</calcChain>
</file>

<file path=xl/sharedStrings.xml><?xml version="1.0" encoding="utf-8"?>
<sst xmlns="http://schemas.openxmlformats.org/spreadsheetml/2006/main" count="5514" uniqueCount="509">
  <si>
    <t>Name</t>
  </si>
  <si>
    <t>Adur</t>
  </si>
  <si>
    <t>Allerdale</t>
  </si>
  <si>
    <t>Amber Valley</t>
  </si>
  <si>
    <t>Arun</t>
  </si>
  <si>
    <t>Ashfield</t>
  </si>
  <si>
    <t>Ashford</t>
  </si>
  <si>
    <t>Aylesbury Vale</t>
  </si>
  <si>
    <t>Babergh</t>
  </si>
  <si>
    <t>Barking and Dagenham</t>
  </si>
  <si>
    <t>Barnet</t>
  </si>
  <si>
    <t>Barnsley</t>
  </si>
  <si>
    <t>Barrow-in-Furness</t>
  </si>
  <si>
    <t>Basildon</t>
  </si>
  <si>
    <t>Basingstoke and Deane</t>
  </si>
  <si>
    <t>Bassetlaw</t>
  </si>
  <si>
    <t>Bath and North East Somerset</t>
  </si>
  <si>
    <t>Bedford</t>
  </si>
  <si>
    <t>Bexley</t>
  </si>
  <si>
    <t>Birmingham</t>
  </si>
  <si>
    <t>Blaby</t>
  </si>
  <si>
    <t>Blackburn with Darwen</t>
  </si>
  <si>
    <t>Blackpool</t>
  </si>
  <si>
    <t>Bolsover</t>
  </si>
  <si>
    <t>Bolton</t>
  </si>
  <si>
    <t>Boston</t>
  </si>
  <si>
    <t>Bournemouth</t>
  </si>
  <si>
    <t>Bracknell Forest</t>
  </si>
  <si>
    <t>Bradford</t>
  </si>
  <si>
    <t>Braintree</t>
  </si>
  <si>
    <t>Breckland</t>
  </si>
  <si>
    <t>Brent</t>
  </si>
  <si>
    <t>Brentwood</t>
  </si>
  <si>
    <t>Brighton and Hove</t>
  </si>
  <si>
    <t>Bristol City of</t>
  </si>
  <si>
    <t>Broadland</t>
  </si>
  <si>
    <t>Bromley</t>
  </si>
  <si>
    <t>Bromsgrove</t>
  </si>
  <si>
    <t>Broxbourne</t>
  </si>
  <si>
    <t>Broxtowe</t>
  </si>
  <si>
    <t>Burnley</t>
  </si>
  <si>
    <t>Bury</t>
  </si>
  <si>
    <t>Calderdale</t>
  </si>
  <si>
    <t>Cambridge</t>
  </si>
  <si>
    <t>Camden</t>
  </si>
  <si>
    <t>Cannock Chase</t>
  </si>
  <si>
    <t>Canterbury</t>
  </si>
  <si>
    <t>Carlisle</t>
  </si>
  <si>
    <t>Castle Point</t>
  </si>
  <si>
    <t>Central Bedfordshire</t>
  </si>
  <si>
    <t>Charnwood</t>
  </si>
  <si>
    <t>Chelmsford</t>
  </si>
  <si>
    <t>Cheltenham</t>
  </si>
  <si>
    <t>Cherwell</t>
  </si>
  <si>
    <t>Cheshire West and Chester</t>
  </si>
  <si>
    <t>Chesterfield</t>
  </si>
  <si>
    <t>Chichester</t>
  </si>
  <si>
    <t>Chiltern</t>
  </si>
  <si>
    <t>Chorley</t>
  </si>
  <si>
    <t>Christchurch</t>
  </si>
  <si>
    <t>City of London</t>
  </si>
  <si>
    <t>Colchester</t>
  </si>
  <si>
    <t>Copeland</t>
  </si>
  <si>
    <t>Corby</t>
  </si>
  <si>
    <t>Cornwall</t>
  </si>
  <si>
    <t>Cotswold</t>
  </si>
  <si>
    <t>Coventry</t>
  </si>
  <si>
    <t>Craven</t>
  </si>
  <si>
    <t>Crawley</t>
  </si>
  <si>
    <t>Croydon</t>
  </si>
  <si>
    <t>Dacorum</t>
  </si>
  <si>
    <t>Darlington</t>
  </si>
  <si>
    <t>Dartford</t>
  </si>
  <si>
    <t>Daventry</t>
  </si>
  <si>
    <t>Derby</t>
  </si>
  <si>
    <t>Derbyshire Dales</t>
  </si>
  <si>
    <t>Doncaster</t>
  </si>
  <si>
    <t>Dover</t>
  </si>
  <si>
    <t>Dudley</t>
  </si>
  <si>
    <t>Durham</t>
  </si>
  <si>
    <t>Ealing</t>
  </si>
  <si>
    <t>East Cambridgeshire</t>
  </si>
  <si>
    <t>East Devon</t>
  </si>
  <si>
    <t>East Dorset</t>
  </si>
  <si>
    <t>East Hampshire</t>
  </si>
  <si>
    <t>East Hertfordshire</t>
  </si>
  <si>
    <t>East Lindsey</t>
  </si>
  <si>
    <t>East Northamptonshire</t>
  </si>
  <si>
    <t>East Riding of Yorkshire</t>
  </si>
  <si>
    <t>East Staffordshire</t>
  </si>
  <si>
    <t>Eastbourne</t>
  </si>
  <si>
    <t>Eastleigh</t>
  </si>
  <si>
    <t>Eden</t>
  </si>
  <si>
    <t>Elmbridge</t>
  </si>
  <si>
    <t>Enfield</t>
  </si>
  <si>
    <t>Epping Forest</t>
  </si>
  <si>
    <t>Epsom and Ewell</t>
  </si>
  <si>
    <t>Erewash</t>
  </si>
  <si>
    <t>Exeter</t>
  </si>
  <si>
    <t>Fareham</t>
  </si>
  <si>
    <t>Fenland</t>
  </si>
  <si>
    <t>Forest Heath</t>
  </si>
  <si>
    <t>Forest of Dean</t>
  </si>
  <si>
    <t>Fylde</t>
  </si>
  <si>
    <t>Gateshead</t>
  </si>
  <si>
    <t>Gedling</t>
  </si>
  <si>
    <t>Gloucester</t>
  </si>
  <si>
    <t>Gosport</t>
  </si>
  <si>
    <t>Gravesham</t>
  </si>
  <si>
    <t>Great Yarmouth</t>
  </si>
  <si>
    <t>Greenwich</t>
  </si>
  <si>
    <t>Guildford</t>
  </si>
  <si>
    <t>Hackney</t>
  </si>
  <si>
    <t>Halton</t>
  </si>
  <si>
    <t>Hambleton</t>
  </si>
  <si>
    <t>Hammersmith and Fulham</t>
  </si>
  <si>
    <t>Harborough</t>
  </si>
  <si>
    <t>Haringey</t>
  </si>
  <si>
    <t>Harlow</t>
  </si>
  <si>
    <t>Harrogate</t>
  </si>
  <si>
    <t>Harrow</t>
  </si>
  <si>
    <t>Hart</t>
  </si>
  <si>
    <t>Hartlepool</t>
  </si>
  <si>
    <t>Hastings</t>
  </si>
  <si>
    <t>Havant</t>
  </si>
  <si>
    <t>Havering</t>
  </si>
  <si>
    <t>Herefordshire County of</t>
  </si>
  <si>
    <t>Hertsmere</t>
  </si>
  <si>
    <t>High Peak</t>
  </si>
  <si>
    <t>Hillingdon</t>
  </si>
  <si>
    <t>Hinckley and Bosworth</t>
  </si>
  <si>
    <t>Horsham</t>
  </si>
  <si>
    <t>Hounslow</t>
  </si>
  <si>
    <t>Huntingdonshire</t>
  </si>
  <si>
    <t>Hyndburn</t>
  </si>
  <si>
    <t>Ipswich</t>
  </si>
  <si>
    <t>Isle of Wight</t>
  </si>
  <si>
    <t>Isles of Scilly</t>
  </si>
  <si>
    <t>Islington</t>
  </si>
  <si>
    <t>Kensington and Chelsea</t>
  </si>
  <si>
    <t>Kettering</t>
  </si>
  <si>
    <t>King`s Lynn and West Norfolk</t>
  </si>
  <si>
    <t>Kingston upon Hull City of</t>
  </si>
  <si>
    <t>Kingston upon Thames</t>
  </si>
  <si>
    <t>Kirklees</t>
  </si>
  <si>
    <t>Knowsley</t>
  </si>
  <si>
    <t>Lambeth</t>
  </si>
  <si>
    <t>Lancaster</t>
  </si>
  <si>
    <t>Leeds</t>
  </si>
  <si>
    <t>Leicester</t>
  </si>
  <si>
    <t>Lewes</t>
  </si>
  <si>
    <t>Lewisham</t>
  </si>
  <si>
    <t>Lichfield</t>
  </si>
  <si>
    <t>Lincoln</t>
  </si>
  <si>
    <t>Liverpool</t>
  </si>
  <si>
    <t>Luton</t>
  </si>
  <si>
    <t>Maidstone</t>
  </si>
  <si>
    <t>Maldon</t>
  </si>
  <si>
    <t>Malvern Hills</t>
  </si>
  <si>
    <t>Manchester</t>
  </si>
  <si>
    <t>Mansfield</t>
  </si>
  <si>
    <t>Medway</t>
  </si>
  <si>
    <t>Melton</t>
  </si>
  <si>
    <t>Mendip</t>
  </si>
  <si>
    <t>Merton</t>
  </si>
  <si>
    <t>Mid Devon</t>
  </si>
  <si>
    <t>Mid Suffolk</t>
  </si>
  <si>
    <t>Mid Sussex</t>
  </si>
  <si>
    <t>Middlesbrough</t>
  </si>
  <si>
    <t>Milton Keynes</t>
  </si>
  <si>
    <t>Mole Valley</t>
  </si>
  <si>
    <t>New Forest</t>
  </si>
  <si>
    <t>Newark and Sherwood</t>
  </si>
  <si>
    <t>Newcastle upon Tyne</t>
  </si>
  <si>
    <t>Newcastle-under-Lyme</t>
  </si>
  <si>
    <t>Newham</t>
  </si>
  <si>
    <t>North Devon</t>
  </si>
  <si>
    <t>North Dorset</t>
  </si>
  <si>
    <t>North East Derbyshire</t>
  </si>
  <si>
    <t>North East Lincolnshire</t>
  </si>
  <si>
    <t>North Hertfordshire</t>
  </si>
  <si>
    <t>North Kesteven</t>
  </si>
  <si>
    <t>North Lincolnshire</t>
  </si>
  <si>
    <t>North Norfolk</t>
  </si>
  <si>
    <t>North Somerset</t>
  </si>
  <si>
    <t>North Tyneside</t>
  </si>
  <si>
    <t>North Warwickshire</t>
  </si>
  <si>
    <t>North West Leicestershire</t>
  </si>
  <si>
    <t>Northampton</t>
  </si>
  <si>
    <t>Norwich</t>
  </si>
  <si>
    <t>Nottingham</t>
  </si>
  <si>
    <t>Nuneaton and Bedworth</t>
  </si>
  <si>
    <t>Oadby and Wigston</t>
  </si>
  <si>
    <t>Oldham</t>
  </si>
  <si>
    <t>Oxford</t>
  </si>
  <si>
    <t>Pendle</t>
  </si>
  <si>
    <t>Peterborough</t>
  </si>
  <si>
    <t>Plymouth</t>
  </si>
  <si>
    <t>Poole</t>
  </si>
  <si>
    <t>Portsmouth</t>
  </si>
  <si>
    <t>Preston</t>
  </si>
  <si>
    <t>Purbeck</t>
  </si>
  <si>
    <t>Reading</t>
  </si>
  <si>
    <t>Redbridge</t>
  </si>
  <si>
    <t>Redcar and Cleveland</t>
  </si>
  <si>
    <t>Redditch</t>
  </si>
  <si>
    <t>Reigate and Banstead</t>
  </si>
  <si>
    <t>Ribble Valley</t>
  </si>
  <si>
    <t>Richmond upon Thames</t>
  </si>
  <si>
    <t>Richmondshire</t>
  </si>
  <si>
    <t>Rochdale</t>
  </si>
  <si>
    <t>Rochford</t>
  </si>
  <si>
    <t>Rossendale</t>
  </si>
  <si>
    <t>Rother</t>
  </si>
  <si>
    <t>Rotherham</t>
  </si>
  <si>
    <t>Rugby</t>
  </si>
  <si>
    <t>Runnymede</t>
  </si>
  <si>
    <t>Rushcliffe</t>
  </si>
  <si>
    <t>Rushmoor</t>
  </si>
  <si>
    <t>Rutland</t>
  </si>
  <si>
    <t>Ryedale</t>
  </si>
  <si>
    <t>Salford</t>
  </si>
  <si>
    <t>Sandwell</t>
  </si>
  <si>
    <t>Scarborough</t>
  </si>
  <si>
    <t>Sedgemoor</t>
  </si>
  <si>
    <t>Sefton</t>
  </si>
  <si>
    <t>Selby</t>
  </si>
  <si>
    <t>Sevenoaks</t>
  </si>
  <si>
    <t>Sheffield</t>
  </si>
  <si>
    <t>Shepway</t>
  </si>
  <si>
    <t>Slough</t>
  </si>
  <si>
    <t>Solihull</t>
  </si>
  <si>
    <t>South Bucks</t>
  </si>
  <si>
    <t>South Cambridgeshire</t>
  </si>
  <si>
    <t>South Derbyshire</t>
  </si>
  <si>
    <t>South Gloucestershire</t>
  </si>
  <si>
    <t>South Hams</t>
  </si>
  <si>
    <t>South Holland</t>
  </si>
  <si>
    <t>South Kesteven</t>
  </si>
  <si>
    <t>South Lakeland</t>
  </si>
  <si>
    <t>South Norfolk</t>
  </si>
  <si>
    <t>South Northamptonshire</t>
  </si>
  <si>
    <t>South Oxfordshire</t>
  </si>
  <si>
    <t>South Ribble</t>
  </si>
  <si>
    <t>South Somerset</t>
  </si>
  <si>
    <t>South Staffordshire</t>
  </si>
  <si>
    <t>South Tyneside</t>
  </si>
  <si>
    <t>Southampton</t>
  </si>
  <si>
    <t>Southend-on-Sea</t>
  </si>
  <si>
    <t>Southwark</t>
  </si>
  <si>
    <t>Spelthorne</t>
  </si>
  <si>
    <t>St Albans</t>
  </si>
  <si>
    <t>St. Edmundsbury</t>
  </si>
  <si>
    <t>St. Helens</t>
  </si>
  <si>
    <t>Stafford</t>
  </si>
  <si>
    <t>Staffordshire Moorlands</t>
  </si>
  <si>
    <t>Stevenage</t>
  </si>
  <si>
    <t>Stockport</t>
  </si>
  <si>
    <t>Stockton-on-Tees</t>
  </si>
  <si>
    <t>Stoke-on-Trent</t>
  </si>
  <si>
    <t>Stratford-on-Avon</t>
  </si>
  <si>
    <t>Stroud</t>
  </si>
  <si>
    <t>Suffolk Coastal</t>
  </si>
  <si>
    <t>Sunderland</t>
  </si>
  <si>
    <t>Surrey Heath</t>
  </si>
  <si>
    <t>Sutton</t>
  </si>
  <si>
    <t>Swale</t>
  </si>
  <si>
    <t>Swindon</t>
  </si>
  <si>
    <t>Tameside</t>
  </si>
  <si>
    <t>Tamworth</t>
  </si>
  <si>
    <t>Tandridge</t>
  </si>
  <si>
    <t>Taunton Deane</t>
  </si>
  <si>
    <t>Teignbridge</t>
  </si>
  <si>
    <t>Telford and Wrekin</t>
  </si>
  <si>
    <t>Tendring</t>
  </si>
  <si>
    <t>Test Valley</t>
  </si>
  <si>
    <t>Tewkesbury</t>
  </si>
  <si>
    <t>Thanet</t>
  </si>
  <si>
    <t>Three Rivers</t>
  </si>
  <si>
    <t>Thurrock</t>
  </si>
  <si>
    <t>Tonbridge and Malling</t>
  </si>
  <si>
    <t>Torbay</t>
  </si>
  <si>
    <t>Torridge</t>
  </si>
  <si>
    <t>Tower Hamlets</t>
  </si>
  <si>
    <t>Trafford</t>
  </si>
  <si>
    <t>Tunbridge Wells</t>
  </si>
  <si>
    <t>Uttlesford</t>
  </si>
  <si>
    <t>Vale of White Horse</t>
  </si>
  <si>
    <t>Wakefield</t>
  </si>
  <si>
    <t>Walsall</t>
  </si>
  <si>
    <t>Waltham Forest</t>
  </si>
  <si>
    <t>Wandsworth</t>
  </si>
  <si>
    <t>Warrington</t>
  </si>
  <si>
    <t>Warwick</t>
  </si>
  <si>
    <t>Watford</t>
  </si>
  <si>
    <t>Waveney</t>
  </si>
  <si>
    <t>Waverley</t>
  </si>
  <si>
    <t>Wealden</t>
  </si>
  <si>
    <t>Wellingborough</t>
  </si>
  <si>
    <t>Welwyn Hatfield</t>
  </si>
  <si>
    <t>West Berkshire</t>
  </si>
  <si>
    <t>West Devon</t>
  </si>
  <si>
    <t>West Dorset</t>
  </si>
  <si>
    <t>West Lancashire</t>
  </si>
  <si>
    <t>West Lindsey</t>
  </si>
  <si>
    <t>West Oxfordshire</t>
  </si>
  <si>
    <t>West Somerset</t>
  </si>
  <si>
    <t>Westminster</t>
  </si>
  <si>
    <t>Weymouth and Portland</t>
  </si>
  <si>
    <t>Wigan</t>
  </si>
  <si>
    <t>Winchester</t>
  </si>
  <si>
    <t>Windsor and Maidenhead</t>
  </si>
  <si>
    <t>Wirral</t>
  </si>
  <si>
    <t>Woking</t>
  </si>
  <si>
    <t>Wokingham</t>
  </si>
  <si>
    <t>Wolverhampton</t>
  </si>
  <si>
    <t>Worcester</t>
  </si>
  <si>
    <t>Worthing</t>
  </si>
  <si>
    <t>Wychavon</t>
  </si>
  <si>
    <t>Wycombe</t>
  </si>
  <si>
    <t>Wyre</t>
  </si>
  <si>
    <t>Wyre Forest</t>
  </si>
  <si>
    <t>York</t>
  </si>
  <si>
    <t>Rural% (including Large Market Town population)2</t>
  </si>
  <si>
    <t>Classification</t>
  </si>
  <si>
    <t>LU</t>
  </si>
  <si>
    <t>R80</t>
  </si>
  <si>
    <t>SR</t>
  </si>
  <si>
    <t>OU</t>
  </si>
  <si>
    <t>R50</t>
  </si>
  <si>
    <t>MU</t>
  </si>
  <si>
    <t>St Edmundsbury</t>
  </si>
  <si>
    <t>Isle of Anglesey</t>
  </si>
  <si>
    <t>Gwynedd</t>
  </si>
  <si>
    <t>Conwy</t>
  </si>
  <si>
    <t>Denbighshire</t>
  </si>
  <si>
    <t>Flintshire</t>
  </si>
  <si>
    <t>Wrexham</t>
  </si>
  <si>
    <t>Ceredigion</t>
  </si>
  <si>
    <t>Pembrokeshire</t>
  </si>
  <si>
    <t>Carmarthenshire</t>
  </si>
  <si>
    <t>Swansea</t>
  </si>
  <si>
    <t>Neath Port Talbot</t>
  </si>
  <si>
    <t>Bridgend</t>
  </si>
  <si>
    <t>The Vale of Glamorgan</t>
  </si>
  <si>
    <t>Cardiff</t>
  </si>
  <si>
    <t>Rhondda Cynon Taf</t>
  </si>
  <si>
    <t>Caerphilly</t>
  </si>
  <si>
    <t>Blaenau Gwent</t>
  </si>
  <si>
    <t>Torfaen</t>
  </si>
  <si>
    <t>Monmouthshire</t>
  </si>
  <si>
    <t>Newport</t>
  </si>
  <si>
    <t>Powys</t>
  </si>
  <si>
    <t>Merthyr Tydfil</t>
  </si>
  <si>
    <t>AREA</t>
  </si>
  <si>
    <t>AV PRICE</t>
  </si>
  <si>
    <t>Barrow-In-Furness</t>
  </si>
  <si>
    <t>Buckinghamshire</t>
  </si>
  <si>
    <t>Cambridgeshire</t>
  </si>
  <si>
    <t>Cheshire East</t>
  </si>
  <si>
    <t>City of Bristol</t>
  </si>
  <si>
    <t>City of Derby</t>
  </si>
  <si>
    <t>City of Kingston upon Hull</t>
  </si>
  <si>
    <t>City of Nottingham</t>
  </si>
  <si>
    <t>City of Peterborough</t>
  </si>
  <si>
    <t>City of Plymouth</t>
  </si>
  <si>
    <t>City of Westminster</t>
  </si>
  <si>
    <t>County Durham</t>
  </si>
  <si>
    <t>Cumbria</t>
  </si>
  <si>
    <t>Derbyshire</t>
  </si>
  <si>
    <t>Devon</t>
  </si>
  <si>
    <t>Dorset</t>
  </si>
  <si>
    <t>East Sussex</t>
  </si>
  <si>
    <t>Essex</t>
  </si>
  <si>
    <t>Gloucestershire</t>
  </si>
  <si>
    <t>Greater London</t>
  </si>
  <si>
    <t>Greater Manchester</t>
  </si>
  <si>
    <t>Hampshire</t>
  </si>
  <si>
    <t>Herefordshire</t>
  </si>
  <si>
    <t>Hertfordshire</t>
  </si>
  <si>
    <t>Kent</t>
  </si>
  <si>
    <t>King's Lynn and West Norfolk</t>
  </si>
  <si>
    <t>Lancashire</t>
  </si>
  <si>
    <t>Leicestershire</t>
  </si>
  <si>
    <t>Lincolnshire</t>
  </si>
  <si>
    <t>Merseyside</t>
  </si>
  <si>
    <t>Newcastle-Under-Lyme</t>
  </si>
  <si>
    <t>Norfolk</t>
  </si>
  <si>
    <t>North Yorkshire</t>
  </si>
  <si>
    <t>Northamptonshire</t>
  </si>
  <si>
    <t>Northumberland</t>
  </si>
  <si>
    <t>Nottinghamshire</t>
  </si>
  <si>
    <t>Oxfordshire</t>
  </si>
  <si>
    <t>Shropshire</t>
  </si>
  <si>
    <t>Somerset</t>
  </si>
  <si>
    <t>South Yorkshire</t>
  </si>
  <si>
    <t>St Helens</t>
  </si>
  <si>
    <t>Staffordshire</t>
  </si>
  <si>
    <t>Suffolk</t>
  </si>
  <si>
    <t>Surrey</t>
  </si>
  <si>
    <t>Tyne and Wear</t>
  </si>
  <si>
    <t>Warwickshire</t>
  </si>
  <si>
    <t>West Midlands</t>
  </si>
  <si>
    <t>West Sussex</t>
  </si>
  <si>
    <t>West Yorkshire</t>
  </si>
  <si>
    <t>Wiltshire</t>
  </si>
  <si>
    <t>Worcestershire</t>
  </si>
  <si>
    <t>Wrekin</t>
  </si>
  <si>
    <t>LAU1 Area</t>
  </si>
  <si>
    <t>Blyth Valley</t>
  </si>
  <si>
    <t>Chester-le-Street</t>
  </si>
  <si>
    <t>Derwentside</t>
  </si>
  <si>
    <t>Easington</t>
  </si>
  <si>
    <t>Sedgefield</t>
  </si>
  <si>
    <t>Teesdale</t>
  </si>
  <si>
    <t>Wansbeck</t>
  </si>
  <si>
    <t>Wear Valley</t>
  </si>
  <si>
    <t>Kingston upon Hull, City of</t>
  </si>
  <si>
    <t>Herefordshire, County of</t>
  </si>
  <si>
    <t>Bristol, City of</t>
  </si>
  <si>
    <t>Domestic</t>
  </si>
  <si>
    <t>Transport</t>
  </si>
  <si>
    <t xml:space="preserve">PER HEAD </t>
  </si>
  <si>
    <t>RANK</t>
  </si>
  <si>
    <t>Rural% (including Large Market Town population)</t>
  </si>
  <si>
    <t>Average House Value (Sept2012)</t>
  </si>
  <si>
    <t>Average Council Tax for Area of billing authority (band D)</t>
  </si>
  <si>
    <t>Transport fuel consumption per head</t>
  </si>
  <si>
    <t>Domestic fuel consumption per head</t>
  </si>
  <si>
    <t>Relative Rurality</t>
  </si>
  <si>
    <t>Relative House Price</t>
  </si>
  <si>
    <t>Relative Band D Council Tax</t>
  </si>
  <si>
    <t>The Relative Cost of Rural Living</t>
  </si>
  <si>
    <t>Relative Domestic fuel consumption</t>
  </si>
  <si>
    <t>Relative Transport fuel consumption</t>
  </si>
  <si>
    <t>annual survey of hours and earnings  - resident analysis</t>
  </si>
  <si>
    <t>ONS Crown Copyright Reserved [from Nomis on 26 November 2012]</t>
  </si>
  <si>
    <t>date</t>
  </si>
  <si>
    <t>sex</t>
  </si>
  <si>
    <t>Total</t>
  </si>
  <si>
    <t>pay</t>
  </si>
  <si>
    <t>Annual pay - gross</t>
  </si>
  <si>
    <t>confidenc</t>
  </si>
  <si>
    <t>Standard error as a percentage of the figure</t>
  </si>
  <si>
    <t>Area</t>
  </si>
  <si>
    <t>Median</t>
  </si>
  <si>
    <t>Mean</t>
  </si>
  <si>
    <t>number</t>
  </si>
  <si>
    <t>conf %</t>
  </si>
  <si>
    <t>#</t>
  </si>
  <si>
    <t>-</t>
  </si>
  <si>
    <t>Relative Smallness of Residence based earnings</t>
  </si>
  <si>
    <t>average house price</t>
  </si>
  <si>
    <t>average council tax</t>
  </si>
  <si>
    <t>earnings</t>
  </si>
  <si>
    <t>domestic fuel</t>
  </si>
  <si>
    <t>transport fuel</t>
  </si>
  <si>
    <t>Rank</t>
  </si>
  <si>
    <t>(1 = least affordable, 332 = most affordable)</t>
  </si>
  <si>
    <t>rurality</t>
  </si>
  <si>
    <t>overall</t>
  </si>
  <si>
    <t>Overall Ranking</t>
  </si>
  <si>
    <t>Ten Least Affordable Local Authorities:</t>
  </si>
  <si>
    <t>#N/A = no data available</t>
  </si>
  <si>
    <t>Comparator 1:</t>
  </si>
  <si>
    <t>Comparator 2:</t>
  </si>
  <si>
    <t>ONS Crown Copyright Reserved [from Nomis on 21 January 2013]</t>
  </si>
  <si>
    <t>item name</t>
  </si>
  <si>
    <t>confidence</t>
  </si>
  <si>
    <t>local authority: district / unitary</t>
  </si>
  <si>
    <t>Anglesey</t>
  </si>
  <si>
    <t>Rhondda, Cynon, Taff</t>
  </si>
  <si>
    <t>Aberdeen City</t>
  </si>
  <si>
    <t>Aberdeenshire</t>
  </si>
  <si>
    <t>Angus</t>
  </si>
  <si>
    <t>Argyll and Bute</t>
  </si>
  <si>
    <t>Clackmannanshire</t>
  </si>
  <si>
    <t>Dumfries and Galloway</t>
  </si>
  <si>
    <t>Dundee City</t>
  </si>
  <si>
    <t>East Ayrshire</t>
  </si>
  <si>
    <t>East Dunbartonshire</t>
  </si>
  <si>
    <t>East Lothian</t>
  </si>
  <si>
    <t>East Renfrewshire</t>
  </si>
  <si>
    <t>Edinburgh, City of</t>
  </si>
  <si>
    <t>Eilean Siar</t>
  </si>
  <si>
    <t>Falkirk</t>
  </si>
  <si>
    <t>Fife</t>
  </si>
  <si>
    <t>Glasgow City</t>
  </si>
  <si>
    <t>Highland</t>
  </si>
  <si>
    <t>Inverclyde</t>
  </si>
  <si>
    <t>Midlothian</t>
  </si>
  <si>
    <t>Moray</t>
  </si>
  <si>
    <t>North Ayrshire</t>
  </si>
  <si>
    <t>North Lanarkshire</t>
  </si>
  <si>
    <t>Orkney Islands</t>
  </si>
  <si>
    <t>Perth and Kinross</t>
  </si>
  <si>
    <t>Renfrewshire</t>
  </si>
  <si>
    <t>Scottish Borders</t>
  </si>
  <si>
    <t>Shetland Islands</t>
  </si>
  <si>
    <t>South Ayrshire</t>
  </si>
  <si>
    <t>South Lanarkshire</t>
  </si>
  <si>
    <t>Stirling</t>
  </si>
  <si>
    <t>West Dunbartonshire</t>
  </si>
  <si>
    <t>West Lothian</t>
  </si>
  <si>
    <t>Column Total</t>
  </si>
  <si>
    <t># These figures are suppressed as statistically unreliable.</t>
  </si>
  <si>
    <t>- These figures are missing.</t>
  </si>
  <si>
    <t>Results for 2003 and earlier exclude supplementary surveys. In 2006 there were a number of methodological changes made. For further details goto : http://www.nomisweb.co.uk/articles/341.aspx.</t>
  </si>
  <si>
    <t>Estimates for 2011 and subsequent years use a weighting scheme based on a new occupation classification system. Therefore care should be taken when making comparisons with earlier years.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</si>
</sst>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b/>
      <sz val="14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u/>
      <sz val="2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i/>
      <sz val="8"/>
      <name val="Calibri"/>
      <family val="2"/>
      <scheme val="minor"/>
    </font>
    <font>
      <sz val="1"/>
      <color theme="0"/>
      <name val="Calibri"/>
      <family val="2"/>
      <scheme val="minor"/>
    </font>
    <font>
      <u/>
      <sz val="11"/>
      <name val="Calibri"/>
      <family val="2"/>
      <scheme val="minor"/>
    </font>
    <font>
      <b/>
      <u/>
      <sz val="26"/>
      <name val="Calibri"/>
      <family val="2"/>
      <scheme val="minor"/>
    </font>
    <font>
      <b/>
      <sz val="16"/>
      <name val="Calibri"/>
      <family val="2"/>
      <scheme val="minor"/>
    </font>
    <font>
      <b/>
      <i/>
      <sz val="16"/>
      <name val="Calibri"/>
      <family val="2"/>
      <scheme val="minor"/>
    </font>
    <font>
      <sz val="10"/>
      <name val="arial"/>
    </font>
    <font>
      <b/>
      <sz val="12"/>
      <name val="arial"/>
    </font>
    <font>
      <b/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</cellStyleXfs>
  <cellXfs count="60">
    <xf numFmtId="0" fontId="0" fillId="0" borderId="0" xfId="0"/>
    <xf numFmtId="164" fontId="0" fillId="0" borderId="0" xfId="0" applyNumberFormat="1"/>
    <xf numFmtId="0" fontId="2" fillId="2" borderId="0" xfId="0" applyFont="1" applyFill="1" applyBorder="1" applyAlignment="1" applyProtection="1">
      <alignment horizontal="left"/>
    </xf>
    <xf numFmtId="3" fontId="2" fillId="2" borderId="0" xfId="0" applyNumberFormat="1" applyFont="1" applyFill="1" applyBorder="1" applyAlignment="1">
      <alignment horizontal="right"/>
    </xf>
    <xf numFmtId="0" fontId="2" fillId="2" borderId="0" xfId="0" applyFont="1" applyFill="1" applyBorder="1" applyAlignment="1"/>
    <xf numFmtId="0" fontId="3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>
      <alignment horizontal="left"/>
    </xf>
    <xf numFmtId="0" fontId="0" fillId="0" borderId="0" xfId="0" applyFont="1"/>
    <xf numFmtId="0" fontId="6" fillId="0" borderId="0" xfId="1" applyFont="1" applyAlignment="1">
      <alignment horizontal="left" vertical="center"/>
    </xf>
    <xf numFmtId="0" fontId="5" fillId="0" borderId="0" xfId="2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3" applyFont="1" applyAlignment="1">
      <alignment horizontal="left" vertical="center" wrapText="1"/>
    </xf>
    <xf numFmtId="0" fontId="0" fillId="0" borderId="0" xfId="0"/>
    <xf numFmtId="0" fontId="7" fillId="0" borderId="0" xfId="3" applyFont="1" applyAlignment="1">
      <alignment horizontal="right" vertical="center" wrapText="1"/>
    </xf>
    <xf numFmtId="0" fontId="5" fillId="0" borderId="0" xfId="4" applyAlignment="1">
      <alignment horizontal="left" vertical="center"/>
    </xf>
    <xf numFmtId="3" fontId="0" fillId="0" borderId="0" xfId="0" applyNumberFormat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/>
    <xf numFmtId="0" fontId="0" fillId="0" borderId="0" xfId="0"/>
    <xf numFmtId="0" fontId="0" fillId="0" borderId="0" xfId="0"/>
    <xf numFmtId="1" fontId="0" fillId="0" borderId="0" xfId="0" applyNumberFormat="1"/>
    <xf numFmtId="0" fontId="1" fillId="3" borderId="0" xfId="0" applyFont="1" applyFill="1" applyBorder="1"/>
    <xf numFmtId="0" fontId="9" fillId="3" borderId="0" xfId="0" applyFont="1" applyFill="1" applyBorder="1"/>
    <xf numFmtId="0" fontId="9" fillId="3" borderId="5" xfId="0" applyFont="1" applyFill="1" applyBorder="1"/>
    <xf numFmtId="0" fontId="9" fillId="3" borderId="6" xfId="0" applyFont="1" applyFill="1" applyBorder="1"/>
    <xf numFmtId="0" fontId="9" fillId="3" borderId="7" xfId="0" applyFont="1" applyFill="1" applyBorder="1"/>
    <xf numFmtId="0" fontId="16" fillId="3" borderId="3" xfId="0" applyFont="1" applyFill="1" applyBorder="1"/>
    <xf numFmtId="0" fontId="15" fillId="3" borderId="0" xfId="0" applyFont="1" applyFill="1" applyBorder="1"/>
    <xf numFmtId="0" fontId="4" fillId="3" borderId="0" xfId="0" applyFont="1" applyFill="1" applyBorder="1"/>
    <xf numFmtId="0" fontId="10" fillId="3" borderId="0" xfId="0" applyFont="1" applyFill="1" applyBorder="1"/>
    <xf numFmtId="0" fontId="11" fillId="3" borderId="0" xfId="0" applyFont="1" applyFill="1" applyBorder="1" applyAlignment="1">
      <alignment vertical="top" wrapText="1"/>
    </xf>
    <xf numFmtId="0" fontId="13" fillId="3" borderId="0" xfId="0" applyFont="1" applyFill="1" applyBorder="1" applyAlignment="1">
      <alignment horizontal="left" wrapText="1"/>
    </xf>
    <xf numFmtId="0" fontId="12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vertical="center"/>
    </xf>
    <xf numFmtId="0" fontId="9" fillId="3" borderId="0" xfId="0" applyFont="1" applyFill="1" applyBorder="1" applyAlignment="1"/>
    <xf numFmtId="0" fontId="14" fillId="3" borderId="0" xfId="0" applyFont="1" applyFill="1" applyBorder="1" applyAlignment="1"/>
    <xf numFmtId="0" fontId="17" fillId="3" borderId="0" xfId="0" applyFont="1" applyFill="1" applyBorder="1" applyAlignment="1">
      <alignment vertical="center"/>
    </xf>
    <xf numFmtId="0" fontId="1" fillId="3" borderId="0" xfId="0" applyFont="1" applyFill="1" applyBorder="1" applyAlignment="1"/>
    <xf numFmtId="0" fontId="4" fillId="3" borderId="10" xfId="0" applyFont="1" applyFill="1" applyBorder="1" applyAlignment="1">
      <alignment vertical="center"/>
    </xf>
    <xf numFmtId="0" fontId="9" fillId="3" borderId="4" xfId="0" applyFont="1" applyFill="1" applyBorder="1"/>
    <xf numFmtId="0" fontId="9" fillId="3" borderId="8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3" borderId="9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center"/>
    </xf>
    <xf numFmtId="0" fontId="18" fillId="3" borderId="9" xfId="0" applyFont="1" applyFill="1" applyBorder="1" applyAlignment="1">
      <alignment horizontal="center" vertical="center"/>
    </xf>
    <xf numFmtId="0" fontId="19" fillId="3" borderId="10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left" vertical="center" wrapText="1"/>
    </xf>
    <xf numFmtId="0" fontId="0" fillId="0" borderId="0" xfId="0"/>
    <xf numFmtId="0" fontId="21" fillId="0" borderId="0" xfId="1" applyFont="1" applyAlignment="1">
      <alignment horizontal="left" vertical="center"/>
    </xf>
    <xf numFmtId="0" fontId="20" fillId="0" borderId="0" xfId="2" applyFont="1" applyAlignment="1">
      <alignment horizontal="left" vertical="center"/>
    </xf>
    <xf numFmtId="0" fontId="22" fillId="0" borderId="0" xfId="3" applyFont="1" applyAlignment="1">
      <alignment horizontal="left" vertical="center" wrapText="1"/>
    </xf>
    <xf numFmtId="0" fontId="22" fillId="0" borderId="0" xfId="3" applyFont="1" applyAlignment="1">
      <alignment horizontal="right" vertical="center" wrapText="1"/>
    </xf>
    <xf numFmtId="0" fontId="20" fillId="0" borderId="0" xfId="4" applyFont="1" applyAlignment="1">
      <alignment horizontal="left" vertical="center"/>
    </xf>
    <xf numFmtId="0" fontId="22" fillId="0" borderId="0" xfId="5" applyFont="1" applyAlignment="1">
      <alignment horizontal="right" vertical="center"/>
    </xf>
    <xf numFmtId="0" fontId="20" fillId="0" borderId="0" xfId="6" applyAlignment="1">
      <alignment horizontal="left"/>
    </xf>
    <xf numFmtId="3" fontId="0" fillId="0" borderId="0" xfId="0" applyNumberFormat="1"/>
    <xf numFmtId="0" fontId="7" fillId="0" borderId="0" xfId="3" applyFont="1" applyAlignment="1">
      <alignment horizontal="center" vertical="center" wrapText="1"/>
    </xf>
    <xf numFmtId="0" fontId="0" fillId="0" borderId="0" xfId="0"/>
    <xf numFmtId="0" fontId="22" fillId="0" borderId="0" xfId="3" applyFont="1" applyAlignment="1">
      <alignment horizontal="center" vertical="center" wrapText="1"/>
    </xf>
  </cellXfs>
  <cellStyles count="7">
    <cellStyle name="Data_Total" xfId="5"/>
    <cellStyle name="Headings" xfId="3"/>
    <cellStyle name="Normal" xfId="0" builtinId="0"/>
    <cellStyle name="Row_Headings" xfId="4"/>
    <cellStyle name="Source" xfId="2"/>
    <cellStyle name="Table_Name" xfId="1"/>
    <cellStyle name="Warnings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'all data &amp; averages'!$B$8</c:f>
              <c:strCache>
                <c:ptCount val="1"/>
                <c:pt idx="0">
                  <c:v>R80</c:v>
                </c:pt>
              </c:strCache>
            </c:strRef>
          </c:tx>
          <c:spPr>
            <a:ln w="63500"/>
          </c:spPr>
          <c:marker>
            <c:symbol val="none"/>
          </c:marker>
          <c:cat>
            <c:strRef>
              <c:f>'all data &amp; averages'!$E$7:$I$7</c:f>
              <c:strCache>
                <c:ptCount val="5"/>
                <c:pt idx="0">
                  <c:v>Relative House Price</c:v>
                </c:pt>
                <c:pt idx="1">
                  <c:v>Relative Band D Council Tax</c:v>
                </c:pt>
                <c:pt idx="2">
                  <c:v>Relative Domestic fuel consumption</c:v>
                </c:pt>
                <c:pt idx="3">
                  <c:v>Relative Transport fuel consumption</c:v>
                </c:pt>
                <c:pt idx="4">
                  <c:v>Relative Smallness of Residence based earnings</c:v>
                </c:pt>
              </c:strCache>
            </c:strRef>
          </c:cat>
          <c:val>
            <c:numRef>
              <c:f>'all data &amp; averages'!$E$8:$I$8</c:f>
              <c:numCache>
                <c:formatCode>General</c:formatCode>
                <c:ptCount val="5"/>
                <c:pt idx="0">
                  <c:v>196</c:v>
                </c:pt>
                <c:pt idx="1">
                  <c:v>203</c:v>
                </c:pt>
                <c:pt idx="2">
                  <c:v>194</c:v>
                </c:pt>
                <c:pt idx="3">
                  <c:v>263</c:v>
                </c:pt>
                <c:pt idx="4">
                  <c:v>222</c:v>
                </c:pt>
              </c:numCache>
            </c:numRef>
          </c:val>
        </c:ser>
        <c:ser>
          <c:idx val="1"/>
          <c:order val="1"/>
          <c:tx>
            <c:strRef>
              <c:f>'all data &amp; averages'!$B$9</c:f>
              <c:strCache>
                <c:ptCount val="1"/>
                <c:pt idx="0">
                  <c:v>OU</c:v>
                </c:pt>
              </c:strCache>
            </c:strRef>
          </c:tx>
          <c:spPr>
            <a:ln w="63500"/>
          </c:spPr>
          <c:marker>
            <c:symbol val="none"/>
          </c:marker>
          <c:cat>
            <c:strRef>
              <c:f>'all data &amp; averages'!$E$7:$I$7</c:f>
              <c:strCache>
                <c:ptCount val="5"/>
                <c:pt idx="0">
                  <c:v>Relative House Price</c:v>
                </c:pt>
                <c:pt idx="1">
                  <c:v>Relative Band D Council Tax</c:v>
                </c:pt>
                <c:pt idx="2">
                  <c:v>Relative Domestic fuel consumption</c:v>
                </c:pt>
                <c:pt idx="3">
                  <c:v>Relative Transport fuel consumption</c:v>
                </c:pt>
                <c:pt idx="4">
                  <c:v>Relative Smallness of Residence based earnings</c:v>
                </c:pt>
              </c:strCache>
            </c:strRef>
          </c:cat>
          <c:val>
            <c:numRef>
              <c:f>'all data &amp; averages'!$E$9:$I$9</c:f>
              <c:numCache>
                <c:formatCode>General</c:formatCode>
                <c:ptCount val="5"/>
                <c:pt idx="0">
                  <c:v>131</c:v>
                </c:pt>
                <c:pt idx="1">
                  <c:v>151</c:v>
                </c:pt>
                <c:pt idx="2">
                  <c:v>120</c:v>
                </c:pt>
                <c:pt idx="3">
                  <c:v>134</c:v>
                </c:pt>
                <c:pt idx="4">
                  <c:v>171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998144"/>
        <c:axId val="101036800"/>
      </c:radarChart>
      <c:catAx>
        <c:axId val="100998144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101036800"/>
        <c:crosses val="autoZero"/>
        <c:auto val="1"/>
        <c:lblAlgn val="ctr"/>
        <c:lblOffset val="100"/>
        <c:noMultiLvlLbl val="0"/>
      </c:catAx>
      <c:valAx>
        <c:axId val="101036800"/>
        <c:scaling>
          <c:orientation val="minMax"/>
        </c:scaling>
        <c:delete val="1"/>
        <c:axPos val="l"/>
        <c:majorGridlines/>
        <c:numFmt formatCode="General" sourceLinked="1"/>
        <c:majorTickMark val="cross"/>
        <c:minorTickMark val="none"/>
        <c:tickLblPos val="none"/>
        <c:crossAx val="100998144"/>
        <c:crosses val="autoZero"/>
        <c:crossBetween val="between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/>
              <a:t>Relative Rurality:</a:t>
            </a:r>
          </a:p>
        </c:rich>
      </c:tx>
      <c:layout>
        <c:manualLayout>
          <c:xMode val="edge"/>
          <c:yMode val="edge"/>
          <c:x val="2.6223960358043152E-3"/>
          <c:y val="2.22222222222222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6499386274735324E-4"/>
          <c:y val="0.11640740740740738"/>
          <c:w val="0.9995350061372521"/>
          <c:h val="0.6641919022131246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'all data &amp; averages'!$B$8</c:f>
              <c:strCache>
                <c:ptCount val="1"/>
                <c:pt idx="0">
                  <c:v>R80</c:v>
                </c:pt>
              </c:strCache>
            </c:strRef>
          </c:tx>
          <c:spPr>
            <a:ln w="63500"/>
          </c:spPr>
          <c:invertIfNegative val="0"/>
          <c:cat>
            <c:strRef>
              <c:f>'all data &amp; averages'!$C$7</c:f>
              <c:strCache>
                <c:ptCount val="1"/>
                <c:pt idx="0">
                  <c:v>Relative Rurality</c:v>
                </c:pt>
              </c:strCache>
            </c:strRef>
          </c:cat>
          <c:val>
            <c:numRef>
              <c:f>'all data &amp; averages'!$C$8</c:f>
              <c:numCache>
                <c:formatCode>General</c:formatCode>
                <c:ptCount val="1"/>
                <c:pt idx="0">
                  <c:v>295</c:v>
                </c:pt>
              </c:numCache>
            </c:numRef>
          </c:val>
        </c:ser>
        <c:ser>
          <c:idx val="1"/>
          <c:order val="1"/>
          <c:tx>
            <c:strRef>
              <c:f>'all data &amp; averages'!$B$9</c:f>
              <c:strCache>
                <c:ptCount val="1"/>
                <c:pt idx="0">
                  <c:v>OU</c:v>
                </c:pt>
              </c:strCache>
            </c:strRef>
          </c:tx>
          <c:spPr>
            <a:ln w="63500"/>
          </c:spPr>
          <c:invertIfNegative val="0"/>
          <c:cat>
            <c:strRef>
              <c:f>'all data &amp; averages'!$C$7</c:f>
              <c:strCache>
                <c:ptCount val="1"/>
                <c:pt idx="0">
                  <c:v>Relative Rurality</c:v>
                </c:pt>
              </c:strCache>
            </c:strRef>
          </c:cat>
          <c:val>
            <c:numRef>
              <c:f>'all data &amp; averages'!$C$9</c:f>
              <c:numCache>
                <c:formatCode>General</c:formatCode>
                <c:ptCount val="1"/>
                <c:pt idx="0">
                  <c:v>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053248"/>
        <c:axId val="44054784"/>
      </c:barChart>
      <c:catAx>
        <c:axId val="44053248"/>
        <c:scaling>
          <c:orientation val="minMax"/>
        </c:scaling>
        <c:delete val="1"/>
        <c:axPos val="l"/>
        <c:majorTickMark val="out"/>
        <c:minorTickMark val="none"/>
        <c:tickLblPos val="none"/>
        <c:crossAx val="44054784"/>
        <c:crosses val="autoZero"/>
        <c:auto val="1"/>
        <c:lblAlgn val="ctr"/>
        <c:lblOffset val="100"/>
        <c:noMultiLvlLbl val="0"/>
      </c:catAx>
      <c:valAx>
        <c:axId val="4405478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one"/>
        <c:crossAx val="440532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"/>
          <c:y val="0.78034073181510843"/>
          <c:w val="0.99984960280386126"/>
          <c:h val="0.21860020624086371"/>
        </c:manualLayout>
      </c:layout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Sheet1!$E$1</c:f>
              <c:strCache>
                <c:ptCount val="1"/>
                <c:pt idx="0">
                  <c:v>overall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Sheet1!$D$2:$D$327</c:f>
              <c:numCache>
                <c:formatCode>General</c:formatCode>
                <c:ptCount val="326"/>
                <c:pt idx="0">
                  <c:v>0.76379446374913973</c:v>
                </c:pt>
                <c:pt idx="1">
                  <c:v>100</c:v>
                </c:pt>
                <c:pt idx="2">
                  <c:v>43.285773153394459</c:v>
                </c:pt>
                <c:pt idx="3">
                  <c:v>7.2365291356920212</c:v>
                </c:pt>
                <c:pt idx="4">
                  <c:v>1.4457073543285861</c:v>
                </c:pt>
                <c:pt idx="5">
                  <c:v>42.697922050061919</c:v>
                </c:pt>
                <c:pt idx="6">
                  <c:v>58.408318698362692</c:v>
                </c:pt>
                <c:pt idx="7">
                  <c:v>94.680507165690884</c:v>
                </c:pt>
                <c:pt idx="8">
                  <c:v>0</c:v>
                </c:pt>
                <c:pt idx="9">
                  <c:v>0.11748418726344401</c:v>
                </c:pt>
                <c:pt idx="10">
                  <c:v>19.998074286683693</c:v>
                </c:pt>
                <c:pt idx="11">
                  <c:v>20.438616009345274</c:v>
                </c:pt>
                <c:pt idx="12">
                  <c:v>1.4616813860334925</c:v>
                </c:pt>
                <c:pt idx="13">
                  <c:v>28.167896896673788</c:v>
                </c:pt>
                <c:pt idx="14">
                  <c:v>63.750615837957923</c:v>
                </c:pt>
                <c:pt idx="15">
                  <c:v>45.897845643939391</c:v>
                </c:pt>
                <c:pt idx="16">
                  <c:v>30.489223030532493</c:v>
                </c:pt>
                <c:pt idx="17">
                  <c:v>5.44786983711327E-2</c:v>
                </c:pt>
                <c:pt idx="18">
                  <c:v>3.4071236509632036E-2</c:v>
                </c:pt>
                <c:pt idx="19">
                  <c:v>20.665035808768998</c:v>
                </c:pt>
                <c:pt idx="20">
                  <c:v>5.0269169212861922</c:v>
                </c:pt>
                <c:pt idx="21">
                  <c:v>0</c:v>
                </c:pt>
                <c:pt idx="22">
                  <c:v>47.121038989994709</c:v>
                </c:pt>
                <c:pt idx="23">
                  <c:v>3.6972350212764327</c:v>
                </c:pt>
                <c:pt idx="24">
                  <c:v>37.200230108222776</c:v>
                </c:pt>
                <c:pt idx="25">
                  <c:v>0.14073217443447084</c:v>
                </c:pt>
                <c:pt idx="26">
                  <c:v>6.5075289961945337</c:v>
                </c:pt>
                <c:pt idx="27">
                  <c:v>12.62384818512923</c:v>
                </c:pt>
                <c:pt idx="28">
                  <c:v>67.955454414866679</c:v>
                </c:pt>
                <c:pt idx="29">
                  <c:v>100</c:v>
                </c:pt>
                <c:pt idx="30">
                  <c:v>0</c:v>
                </c:pt>
                <c:pt idx="31">
                  <c:v>30.031276490017834</c:v>
                </c:pt>
                <c:pt idx="32">
                  <c:v>1.2071394831505129</c:v>
                </c:pt>
                <c:pt idx="33">
                  <c:v>0</c:v>
                </c:pt>
                <c:pt idx="34">
                  <c:v>48.257930755486633</c:v>
                </c:pt>
                <c:pt idx="35">
                  <c:v>1.0562570202860893</c:v>
                </c:pt>
                <c:pt idx="36">
                  <c:v>30.590926159833408</c:v>
                </c:pt>
                <c:pt idx="37">
                  <c:v>2.0205270840277221</c:v>
                </c:pt>
                <c:pt idx="38">
                  <c:v>2.9607863193818056</c:v>
                </c:pt>
                <c:pt idx="39">
                  <c:v>6.0886474887681885</c:v>
                </c:pt>
                <c:pt idx="40">
                  <c:v>2.8663936240867836</c:v>
                </c:pt>
                <c:pt idx="41">
                  <c:v>29.59008926944799</c:v>
                </c:pt>
                <c:pt idx="42">
                  <c:v>0</c:v>
                </c:pt>
                <c:pt idx="43">
                  <c:v>0</c:v>
                </c:pt>
                <c:pt idx="44">
                  <c:v>33.929886900376999</c:v>
                </c:pt>
                <c:pt idx="45">
                  <c:v>18.569516442722236</c:v>
                </c:pt>
                <c:pt idx="46">
                  <c:v>28.765681025834581</c:v>
                </c:pt>
                <c:pt idx="47">
                  <c:v>0.66930542252789738</c:v>
                </c:pt>
                <c:pt idx="48">
                  <c:v>53.888083105503426</c:v>
                </c:pt>
                <c:pt idx="49">
                  <c:v>25.920537578288101</c:v>
                </c:pt>
                <c:pt idx="50">
                  <c:v>23.760054046474867</c:v>
                </c:pt>
                <c:pt idx="51">
                  <c:v>0</c:v>
                </c:pt>
                <c:pt idx="52">
                  <c:v>43.118206882932427</c:v>
                </c:pt>
                <c:pt idx="53">
                  <c:v>50.879522731667372</c:v>
                </c:pt>
                <c:pt idx="54">
                  <c:v>40.427156027070382</c:v>
                </c:pt>
                <c:pt idx="55">
                  <c:v>1.8558454575828449</c:v>
                </c:pt>
                <c:pt idx="56">
                  <c:v>100</c:v>
                </c:pt>
                <c:pt idx="57">
                  <c:v>46.598887010267717</c:v>
                </c:pt>
                <c:pt idx="58">
                  <c:v>39.891369344229624</c:v>
                </c:pt>
                <c:pt idx="59">
                  <c:v>1.3971654949224417</c:v>
                </c:pt>
                <c:pt idx="60">
                  <c:v>0</c:v>
                </c:pt>
                <c:pt idx="61">
                  <c:v>33.09534052020264</c:v>
                </c:pt>
                <c:pt idx="62">
                  <c:v>100</c:v>
                </c:pt>
                <c:pt idx="63">
                  <c:v>7.3705965241897609</c:v>
                </c:pt>
                <c:pt idx="64">
                  <c:v>92.018606364850555</c:v>
                </c:pt>
                <c:pt idx="65">
                  <c:v>100</c:v>
                </c:pt>
                <c:pt idx="66">
                  <c:v>0.74688328163709905</c:v>
                </c:pt>
                <c:pt idx="67">
                  <c:v>86.464593676509011</c:v>
                </c:pt>
                <c:pt idx="68">
                  <c:v>0</c:v>
                </c:pt>
                <c:pt idx="69">
                  <c:v>0</c:v>
                </c:pt>
                <c:pt idx="70">
                  <c:v>35.672884162817049</c:v>
                </c:pt>
                <c:pt idx="71">
                  <c:v>12.071188799738005</c:v>
                </c:pt>
                <c:pt idx="72">
                  <c:v>12.322655794991263</c:v>
                </c:pt>
                <c:pt idx="73">
                  <c:v>94.34807406067857</c:v>
                </c:pt>
                <c:pt idx="74">
                  <c:v>0.16812707341699121</c:v>
                </c:pt>
                <c:pt idx="75">
                  <c:v>100</c:v>
                </c:pt>
                <c:pt idx="76">
                  <c:v>17.025949982741849</c:v>
                </c:pt>
                <c:pt idx="77">
                  <c:v>62.559341500765697</c:v>
                </c:pt>
                <c:pt idx="78">
                  <c:v>0</c:v>
                </c:pt>
                <c:pt idx="79">
                  <c:v>74.634442924456607</c:v>
                </c:pt>
                <c:pt idx="80">
                  <c:v>0</c:v>
                </c:pt>
                <c:pt idx="81">
                  <c:v>100</c:v>
                </c:pt>
                <c:pt idx="82">
                  <c:v>73.80669352586861</c:v>
                </c:pt>
                <c:pt idx="83">
                  <c:v>73.293715324277784</c:v>
                </c:pt>
                <c:pt idx="84">
                  <c:v>67.823736887911693</c:v>
                </c:pt>
                <c:pt idx="85">
                  <c:v>31.992104935969166</c:v>
                </c:pt>
                <c:pt idx="86">
                  <c:v>100</c:v>
                </c:pt>
                <c:pt idx="87">
                  <c:v>60.072694942733115</c:v>
                </c:pt>
                <c:pt idx="88">
                  <c:v>70.867272073310858</c:v>
                </c:pt>
                <c:pt idx="89">
                  <c:v>37.457425971845666</c:v>
                </c:pt>
                <c:pt idx="90">
                  <c:v>0</c:v>
                </c:pt>
                <c:pt idx="91">
                  <c:v>31.867045913500785</c:v>
                </c:pt>
                <c:pt idx="92">
                  <c:v>100</c:v>
                </c:pt>
                <c:pt idx="93">
                  <c:v>15.574005622443879</c:v>
                </c:pt>
                <c:pt idx="94">
                  <c:v>0.12833309567945245</c:v>
                </c:pt>
                <c:pt idx="95">
                  <c:v>35.37158750393192</c:v>
                </c:pt>
                <c:pt idx="96">
                  <c:v>3.8021058275127704</c:v>
                </c:pt>
                <c:pt idx="97">
                  <c:v>10.000454153231301</c:v>
                </c:pt>
                <c:pt idx="98">
                  <c:v>3.8996361540401314</c:v>
                </c:pt>
                <c:pt idx="99">
                  <c:v>1.6071758831144811</c:v>
                </c:pt>
                <c:pt idx="100">
                  <c:v>85.059613408835688</c:v>
                </c:pt>
                <c:pt idx="101">
                  <c:v>100</c:v>
                </c:pt>
                <c:pt idx="102">
                  <c:v>95.787699032157349</c:v>
                </c:pt>
                <c:pt idx="103">
                  <c:v>41.939097528654763</c:v>
                </c:pt>
                <c:pt idx="104">
                  <c:v>10.233538760947129</c:v>
                </c:pt>
                <c:pt idx="105">
                  <c:v>18.348960712142787</c:v>
                </c:pt>
                <c:pt idx="106">
                  <c:v>0.26913005528076811</c:v>
                </c:pt>
                <c:pt idx="107">
                  <c:v>0</c:v>
                </c:pt>
                <c:pt idx="108">
                  <c:v>19.701186465504612</c:v>
                </c:pt>
                <c:pt idx="109">
                  <c:v>26.530140634284834</c:v>
                </c:pt>
                <c:pt idx="110">
                  <c:v>0</c:v>
                </c:pt>
                <c:pt idx="111">
                  <c:v>29.146506826096335</c:v>
                </c:pt>
                <c:pt idx="112">
                  <c:v>0</c:v>
                </c:pt>
                <c:pt idx="113">
                  <c:v>3.6189025680077842</c:v>
                </c:pt>
                <c:pt idx="114">
                  <c:v>100</c:v>
                </c:pt>
                <c:pt idx="115">
                  <c:v>0</c:v>
                </c:pt>
                <c:pt idx="116">
                  <c:v>93.868960468521237</c:v>
                </c:pt>
                <c:pt idx="117">
                  <c:v>0</c:v>
                </c:pt>
                <c:pt idx="118">
                  <c:v>0</c:v>
                </c:pt>
                <c:pt idx="119">
                  <c:v>43.735383883625985</c:v>
                </c:pt>
                <c:pt idx="120">
                  <c:v>8.556718474293587E-2</c:v>
                </c:pt>
                <c:pt idx="121">
                  <c:v>30.841110327768952</c:v>
                </c:pt>
                <c:pt idx="122">
                  <c:v>2.8453450065436163</c:v>
                </c:pt>
                <c:pt idx="123">
                  <c:v>0</c:v>
                </c:pt>
                <c:pt idx="124">
                  <c:v>22.462731935370623</c:v>
                </c:pt>
                <c:pt idx="125">
                  <c:v>0.77675693962217118</c:v>
                </c:pt>
                <c:pt idx="126">
                  <c:v>66.527373650182071</c:v>
                </c:pt>
                <c:pt idx="127">
                  <c:v>40.860875923237508</c:v>
                </c:pt>
                <c:pt idx="128">
                  <c:v>66.764909460334479</c:v>
                </c:pt>
                <c:pt idx="129">
                  <c:v>2.9496008539294354</c:v>
                </c:pt>
                <c:pt idx="130">
                  <c:v>28.993841063562613</c:v>
                </c:pt>
                <c:pt idx="131">
                  <c:v>60.550361154056951</c:v>
                </c:pt>
                <c:pt idx="132">
                  <c:v>0</c:v>
                </c:pt>
                <c:pt idx="133">
                  <c:v>99.792812836679147</c:v>
                </c:pt>
                <c:pt idx="134">
                  <c:v>10.734324546648823</c:v>
                </c:pt>
                <c:pt idx="135">
                  <c:v>0.10506265321636928</c:v>
                </c:pt>
                <c:pt idx="136">
                  <c:v>85.609236582043152</c:v>
                </c:pt>
                <c:pt idx="137">
                  <c:v>100</c:v>
                </c:pt>
                <c:pt idx="138">
                  <c:v>0</c:v>
                </c:pt>
                <c:pt idx="139">
                  <c:v>0</c:v>
                </c:pt>
                <c:pt idx="140">
                  <c:v>29.350668393655759</c:v>
                </c:pt>
                <c:pt idx="141">
                  <c:v>69.757331085577391</c:v>
                </c:pt>
                <c:pt idx="142">
                  <c:v>0</c:v>
                </c:pt>
                <c:pt idx="143">
                  <c:v>0.25762158855317269</c:v>
                </c:pt>
                <c:pt idx="144">
                  <c:v>12.830539127034557</c:v>
                </c:pt>
                <c:pt idx="145">
                  <c:v>1.427262100844801</c:v>
                </c:pt>
                <c:pt idx="146">
                  <c:v>0</c:v>
                </c:pt>
                <c:pt idx="147">
                  <c:v>28.767941244523392</c:v>
                </c:pt>
                <c:pt idx="148">
                  <c:v>12.265823598996596</c:v>
                </c:pt>
                <c:pt idx="149">
                  <c:v>0.21238394734305896</c:v>
                </c:pt>
                <c:pt idx="150">
                  <c:v>64.591397499701827</c:v>
                </c:pt>
                <c:pt idx="151">
                  <c:v>0</c:v>
                </c:pt>
                <c:pt idx="152">
                  <c:v>59.343572570864325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32.980078133431178</c:v>
                </c:pt>
                <c:pt idx="157">
                  <c:v>100</c:v>
                </c:pt>
                <c:pt idx="158">
                  <c:v>52.906936456240039</c:v>
                </c:pt>
                <c:pt idx="159">
                  <c:v>2.4936704029313347E-2</c:v>
                </c:pt>
                <c:pt idx="160">
                  <c:v>14.643333435136263</c:v>
                </c:pt>
                <c:pt idx="161">
                  <c:v>10.405720079997756</c:v>
                </c:pt>
                <c:pt idx="162">
                  <c:v>100</c:v>
                </c:pt>
                <c:pt idx="163">
                  <c:v>100</c:v>
                </c:pt>
                <c:pt idx="164">
                  <c:v>0</c:v>
                </c:pt>
                <c:pt idx="165">
                  <c:v>100</c:v>
                </c:pt>
                <c:pt idx="166">
                  <c:v>99.672759840169007</c:v>
                </c:pt>
                <c:pt idx="167">
                  <c:v>100</c:v>
                </c:pt>
                <c:pt idx="168">
                  <c:v>0.3082920177564345</c:v>
                </c:pt>
                <c:pt idx="169">
                  <c:v>10.865057923455012</c:v>
                </c:pt>
                <c:pt idx="170">
                  <c:v>47.506692398680194</c:v>
                </c:pt>
                <c:pt idx="171">
                  <c:v>45.916780491843021</c:v>
                </c:pt>
                <c:pt idx="172">
                  <c:v>63.611880143887603</c:v>
                </c:pt>
                <c:pt idx="173">
                  <c:v>1.8286970100052049</c:v>
                </c:pt>
                <c:pt idx="174">
                  <c:v>19.657608829140091</c:v>
                </c:pt>
                <c:pt idx="175">
                  <c:v>0</c:v>
                </c:pt>
                <c:pt idx="176">
                  <c:v>64.84256243213899</c:v>
                </c:pt>
                <c:pt idx="177">
                  <c:v>100</c:v>
                </c:pt>
                <c:pt idx="178">
                  <c:v>73.913851682794089</c:v>
                </c:pt>
                <c:pt idx="179">
                  <c:v>12.131049831654101</c:v>
                </c:pt>
                <c:pt idx="180">
                  <c:v>31.320561067396511</c:v>
                </c:pt>
                <c:pt idx="181">
                  <c:v>80.376821142790348</c:v>
                </c:pt>
                <c:pt idx="182">
                  <c:v>52.383851078034795</c:v>
                </c:pt>
                <c:pt idx="183">
                  <c:v>100</c:v>
                </c:pt>
                <c:pt idx="184">
                  <c:v>55.04359184020219</c:v>
                </c:pt>
                <c:pt idx="185">
                  <c:v>8.6255889512228254</c:v>
                </c:pt>
                <c:pt idx="186">
                  <c:v>76.853910857584836</c:v>
                </c:pt>
                <c:pt idx="187">
                  <c:v>57.179339995079836</c:v>
                </c:pt>
                <c:pt idx="188">
                  <c:v>0.80918309569156333</c:v>
                </c:pt>
                <c:pt idx="189">
                  <c:v>79.558399916580854</c:v>
                </c:pt>
                <c:pt idx="190">
                  <c:v>0.23189454554425321</c:v>
                </c:pt>
                <c:pt idx="191">
                  <c:v>0</c:v>
                </c:pt>
                <c:pt idx="192">
                  <c:v>2.0135748504501181</c:v>
                </c:pt>
                <c:pt idx="193">
                  <c:v>0</c:v>
                </c:pt>
                <c:pt idx="194">
                  <c:v>8.4098231809051924</c:v>
                </c:pt>
                <c:pt idx="195">
                  <c:v>0.94143892916899052</c:v>
                </c:pt>
                <c:pt idx="196">
                  <c:v>14.298841300791143</c:v>
                </c:pt>
                <c:pt idx="197">
                  <c:v>12.903081016960021</c:v>
                </c:pt>
                <c:pt idx="198">
                  <c:v>0</c:v>
                </c:pt>
                <c:pt idx="199">
                  <c:v>4.59032791162912</c:v>
                </c:pt>
                <c:pt idx="200">
                  <c:v>0</c:v>
                </c:pt>
                <c:pt idx="201">
                  <c:v>6.5347222222222223</c:v>
                </c:pt>
                <c:pt idx="202">
                  <c:v>84.221579874441076</c:v>
                </c:pt>
                <c:pt idx="203">
                  <c:v>0.3395301070986943</c:v>
                </c:pt>
                <c:pt idx="204">
                  <c:v>0</c:v>
                </c:pt>
                <c:pt idx="205">
                  <c:v>44.315201850747556</c:v>
                </c:pt>
                <c:pt idx="206">
                  <c:v>2.4613979217681465</c:v>
                </c:pt>
                <c:pt idx="207">
                  <c:v>4.2591089288388329</c:v>
                </c:pt>
                <c:pt idx="208">
                  <c:v>92.677095303406603</c:v>
                </c:pt>
                <c:pt idx="209">
                  <c:v>0</c:v>
                </c:pt>
                <c:pt idx="210">
                  <c:v>100</c:v>
                </c:pt>
                <c:pt idx="211">
                  <c:v>1.5990506852379609</c:v>
                </c:pt>
                <c:pt idx="212">
                  <c:v>22.858379369160666</c:v>
                </c:pt>
                <c:pt idx="213">
                  <c:v>15.33829098042794</c:v>
                </c:pt>
                <c:pt idx="214">
                  <c:v>51.650383197800267</c:v>
                </c:pt>
                <c:pt idx="215">
                  <c:v>12.059102179040092</c:v>
                </c:pt>
                <c:pt idx="216">
                  <c:v>26.09302112869295</c:v>
                </c:pt>
                <c:pt idx="217">
                  <c:v>7.3733367451381788</c:v>
                </c:pt>
                <c:pt idx="218">
                  <c:v>56.837898246012806</c:v>
                </c:pt>
                <c:pt idx="219">
                  <c:v>0</c:v>
                </c:pt>
                <c:pt idx="220">
                  <c:v>100</c:v>
                </c:pt>
                <c:pt idx="221">
                  <c:v>100</c:v>
                </c:pt>
                <c:pt idx="222">
                  <c:v>0.45647091502511516</c:v>
                </c:pt>
                <c:pt idx="223">
                  <c:v>0</c:v>
                </c:pt>
                <c:pt idx="224">
                  <c:v>45.74674164488161</c:v>
                </c:pt>
                <c:pt idx="225">
                  <c:v>65.440433587959248</c:v>
                </c:pt>
                <c:pt idx="226">
                  <c:v>11.682421532278607</c:v>
                </c:pt>
                <c:pt idx="227">
                  <c:v>100</c:v>
                </c:pt>
                <c:pt idx="228">
                  <c:v>69.764804857529541</c:v>
                </c:pt>
                <c:pt idx="229">
                  <c:v>1.8371987444152391</c:v>
                </c:pt>
                <c:pt idx="230">
                  <c:v>37.542201215395004</c:v>
                </c:pt>
                <c:pt idx="231">
                  <c:v>74.452438839350293</c:v>
                </c:pt>
                <c:pt idx="232">
                  <c:v>0.25903912412920099</c:v>
                </c:pt>
                <c:pt idx="233">
                  <c:v>9.5176271849137564</c:v>
                </c:pt>
                <c:pt idx="234">
                  <c:v>58.52766272904546</c:v>
                </c:pt>
                <c:pt idx="235">
                  <c:v>82.556993981189294</c:v>
                </c:pt>
                <c:pt idx="236">
                  <c:v>43.204436120597848</c:v>
                </c:pt>
                <c:pt idx="237">
                  <c:v>18.860218819093532</c:v>
                </c:pt>
                <c:pt idx="238">
                  <c:v>96.243896484375</c:v>
                </c:pt>
                <c:pt idx="239">
                  <c:v>100</c:v>
                </c:pt>
                <c:pt idx="240">
                  <c:v>67.593349686563101</c:v>
                </c:pt>
                <c:pt idx="241">
                  <c:v>100</c:v>
                </c:pt>
                <c:pt idx="242">
                  <c:v>88.963467514634672</c:v>
                </c:pt>
                <c:pt idx="243">
                  <c:v>99.664866642216694</c:v>
                </c:pt>
                <c:pt idx="244">
                  <c:v>99.128407824059991</c:v>
                </c:pt>
                <c:pt idx="245">
                  <c:v>7.9431148109608056</c:v>
                </c:pt>
                <c:pt idx="246">
                  <c:v>72.218284434846552</c:v>
                </c:pt>
                <c:pt idx="247">
                  <c:v>40.138036375979411</c:v>
                </c:pt>
                <c:pt idx="248">
                  <c:v>0.19047245022189058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0.96506081432539814</c:v>
                </c:pt>
                <c:pt idx="253">
                  <c:v>31.772067592893759</c:v>
                </c:pt>
                <c:pt idx="254">
                  <c:v>62.379506409341943</c:v>
                </c:pt>
                <c:pt idx="255">
                  <c:v>23.770524278218939</c:v>
                </c:pt>
                <c:pt idx="256">
                  <c:v>43.168981961434795</c:v>
                </c:pt>
                <c:pt idx="257">
                  <c:v>64.31785533209397</c:v>
                </c:pt>
                <c:pt idx="258">
                  <c:v>0.4167503514762001</c:v>
                </c:pt>
                <c:pt idx="259">
                  <c:v>8.5755262158856045</c:v>
                </c:pt>
                <c:pt idx="260">
                  <c:v>14.076459879568686</c:v>
                </c:pt>
                <c:pt idx="261">
                  <c:v>0.39193845360953283</c:v>
                </c:pt>
                <c:pt idx="262">
                  <c:v>99.698895052379712</c:v>
                </c:pt>
                <c:pt idx="263">
                  <c:v>51.619455729311589</c:v>
                </c:pt>
                <c:pt idx="264">
                  <c:v>82.459735185587149</c:v>
                </c:pt>
                <c:pt idx="265">
                  <c:v>0.5979105200895084</c:v>
                </c:pt>
                <c:pt idx="266">
                  <c:v>22.168040607111234</c:v>
                </c:pt>
                <c:pt idx="267">
                  <c:v>0.2494763219744745</c:v>
                </c:pt>
                <c:pt idx="268">
                  <c:v>49.429072089327192</c:v>
                </c:pt>
                <c:pt idx="269">
                  <c:v>13.800819553798489</c:v>
                </c:pt>
                <c:pt idx="270">
                  <c:v>1.0957424324260854</c:v>
                </c:pt>
                <c:pt idx="271">
                  <c:v>0.13304305757135945</c:v>
                </c:pt>
                <c:pt idx="272">
                  <c:v>55.80836364093981</c:v>
                </c:pt>
                <c:pt idx="273">
                  <c:v>43.175152510558426</c:v>
                </c:pt>
                <c:pt idx="274">
                  <c:v>91.30743919175886</c:v>
                </c:pt>
                <c:pt idx="275">
                  <c:v>15.980182753434526</c:v>
                </c:pt>
                <c:pt idx="276">
                  <c:v>60.911156801211987</c:v>
                </c:pt>
                <c:pt idx="277">
                  <c:v>52.582065652522012</c:v>
                </c:pt>
                <c:pt idx="278">
                  <c:v>55.322040987034718</c:v>
                </c:pt>
                <c:pt idx="279">
                  <c:v>5.9686888454011742</c:v>
                </c:pt>
                <c:pt idx="280">
                  <c:v>7.4744694720069536</c:v>
                </c:pt>
                <c:pt idx="281">
                  <c:v>13.850469774242519</c:v>
                </c:pt>
                <c:pt idx="282">
                  <c:v>63.03960009663092</c:v>
                </c:pt>
                <c:pt idx="283">
                  <c:v>14.928187681839871</c:v>
                </c:pt>
                <c:pt idx="284">
                  <c:v>100</c:v>
                </c:pt>
                <c:pt idx="285">
                  <c:v>0</c:v>
                </c:pt>
                <c:pt idx="286">
                  <c:v>0.36343024806615098</c:v>
                </c:pt>
                <c:pt idx="287">
                  <c:v>42.145439163205658</c:v>
                </c:pt>
                <c:pt idx="288">
                  <c:v>100</c:v>
                </c:pt>
                <c:pt idx="289">
                  <c:v>61.170908272213232</c:v>
                </c:pt>
                <c:pt idx="290">
                  <c:v>29.964402875689256</c:v>
                </c:pt>
                <c:pt idx="291">
                  <c:v>1.0231441444643203</c:v>
                </c:pt>
                <c:pt idx="292">
                  <c:v>0</c:v>
                </c:pt>
                <c:pt idx="293">
                  <c:v>0</c:v>
                </c:pt>
                <c:pt idx="294">
                  <c:v>17.211780530825234</c:v>
                </c:pt>
                <c:pt idx="295">
                  <c:v>30.135321865916996</c:v>
                </c:pt>
                <c:pt idx="296">
                  <c:v>0</c:v>
                </c:pt>
                <c:pt idx="297">
                  <c:v>39.177862799181426</c:v>
                </c:pt>
                <c:pt idx="298">
                  <c:v>68.895368960265813</c:v>
                </c:pt>
                <c:pt idx="299">
                  <c:v>87.8876017465751</c:v>
                </c:pt>
                <c:pt idx="300">
                  <c:v>33.860032729623057</c:v>
                </c:pt>
                <c:pt idx="301">
                  <c:v>14.038794916245243</c:v>
                </c:pt>
                <c:pt idx="302">
                  <c:v>42.79997788436286</c:v>
                </c:pt>
                <c:pt idx="303">
                  <c:v>100</c:v>
                </c:pt>
                <c:pt idx="304">
                  <c:v>94.049593945505208</c:v>
                </c:pt>
                <c:pt idx="305">
                  <c:v>62.195301840174054</c:v>
                </c:pt>
                <c:pt idx="306">
                  <c:v>99.768515606325565</c:v>
                </c:pt>
                <c:pt idx="307">
                  <c:v>86.483199664517485</c:v>
                </c:pt>
                <c:pt idx="308">
                  <c:v>100</c:v>
                </c:pt>
                <c:pt idx="309">
                  <c:v>0</c:v>
                </c:pt>
                <c:pt idx="310">
                  <c:v>20.65757213805243</c:v>
                </c:pt>
                <c:pt idx="311">
                  <c:v>14.342671770411108</c:v>
                </c:pt>
                <c:pt idx="312">
                  <c:v>68.618320504947434</c:v>
                </c:pt>
                <c:pt idx="313">
                  <c:v>59.052753320399944</c:v>
                </c:pt>
                <c:pt idx="314">
                  <c:v>18.11976558816265</c:v>
                </c:pt>
                <c:pt idx="315">
                  <c:v>18.839238244092421</c:v>
                </c:pt>
                <c:pt idx="316">
                  <c:v>2.1347275017557159</c:v>
                </c:pt>
                <c:pt idx="317">
                  <c:v>17.670824403296017</c:v>
                </c:pt>
                <c:pt idx="318">
                  <c:v>0</c:v>
                </c:pt>
                <c:pt idx="319">
                  <c:v>0.13719185423365488</c:v>
                </c:pt>
                <c:pt idx="320">
                  <c:v>0</c:v>
                </c:pt>
                <c:pt idx="321">
                  <c:v>99.330742468639627</c:v>
                </c:pt>
                <c:pt idx="322">
                  <c:v>34.083801604974063</c:v>
                </c:pt>
                <c:pt idx="323">
                  <c:v>27.807831136964367</c:v>
                </c:pt>
                <c:pt idx="324">
                  <c:v>42.982338843230231</c:v>
                </c:pt>
                <c:pt idx="325">
                  <c:v>17.223792281197561</c:v>
                </c:pt>
              </c:numCache>
            </c:numRef>
          </c:xVal>
          <c:yVal>
            <c:numRef>
              <c:f>Sheet1!$E$2:$E$327</c:f>
              <c:numCache>
                <c:formatCode>General</c:formatCode>
                <c:ptCount val="326"/>
                <c:pt idx="0">
                  <c:v>248</c:v>
                </c:pt>
                <c:pt idx="1">
                  <c:v>297</c:v>
                </c:pt>
                <c:pt idx="2">
                  <c:v>193</c:v>
                </c:pt>
                <c:pt idx="3">
                  <c:v>275</c:v>
                </c:pt>
                <c:pt idx="4">
                  <c:v>232</c:v>
                </c:pt>
                <c:pt idx="5">
                  <c:v>120</c:v>
                </c:pt>
                <c:pt idx="6">
                  <c:v>165</c:v>
                </c:pt>
                <c:pt idx="7">
                  <c:v>183</c:v>
                </c:pt>
                <c:pt idx="8">
                  <c:v>1</c:v>
                </c:pt>
                <c:pt idx="9">
                  <c:v>145</c:v>
                </c:pt>
                <c:pt idx="10">
                  <c:v>99</c:v>
                </c:pt>
                <c:pt idx="11">
                  <c:v>131</c:v>
                </c:pt>
                <c:pt idx="12">
                  <c:v>165</c:v>
                </c:pt>
                <c:pt idx="13">
                  <c:v>148</c:v>
                </c:pt>
                <c:pt idx="14">
                  <c:v>267</c:v>
                </c:pt>
                <c:pt idx="15">
                  <c:v>163</c:v>
                </c:pt>
                <c:pt idx="16">
                  <c:v>161</c:v>
                </c:pt>
                <c:pt idx="17">
                  <c:v>32</c:v>
                </c:pt>
                <c:pt idx="18">
                  <c:v>19</c:v>
                </c:pt>
                <c:pt idx="19">
                  <c:v>204</c:v>
                </c:pt>
                <c:pt idx="20">
                  <c:v>104</c:v>
                </c:pt>
                <c:pt idx="21">
                  <c:v>177</c:v>
                </c:pt>
                <c:pt idx="22">
                  <c:v>250</c:v>
                </c:pt>
                <c:pt idx="23">
                  <c:v>115</c:v>
                </c:pt>
                <c:pt idx="24">
                  <c:v>73</c:v>
                </c:pt>
                <c:pt idx="25">
                  <c:v>84</c:v>
                </c:pt>
                <c:pt idx="26">
                  <c:v>50</c:v>
                </c:pt>
                <c:pt idx="27">
                  <c:v>55</c:v>
                </c:pt>
                <c:pt idx="28">
                  <c:v>118</c:v>
                </c:pt>
                <c:pt idx="29">
                  <c:v>178</c:v>
                </c:pt>
                <c:pt idx="30">
                  <c:v>36</c:v>
                </c:pt>
                <c:pt idx="31">
                  <c:v>272</c:v>
                </c:pt>
                <c:pt idx="32">
                  <c:v>71</c:v>
                </c:pt>
                <c:pt idx="33">
                  <c:v>122</c:v>
                </c:pt>
                <c:pt idx="34">
                  <c:v>168</c:v>
                </c:pt>
                <c:pt idx="35">
                  <c:v>92</c:v>
                </c:pt>
                <c:pt idx="36">
                  <c:v>314</c:v>
                </c:pt>
                <c:pt idx="37">
                  <c:v>46</c:v>
                </c:pt>
                <c:pt idx="38">
                  <c:v>248</c:v>
                </c:pt>
                <c:pt idx="39">
                  <c:v>228</c:v>
                </c:pt>
                <c:pt idx="40">
                  <c:v>128</c:v>
                </c:pt>
                <c:pt idx="41">
                  <c:v>172</c:v>
                </c:pt>
                <c:pt idx="42">
                  <c:v>21</c:v>
                </c:pt>
                <c:pt idx="43">
                  <c:v>9</c:v>
                </c:pt>
                <c:pt idx="44">
                  <c:v>135</c:v>
                </c:pt>
                <c:pt idx="45">
                  <c:v>117</c:v>
                </c:pt>
                <c:pt idx="46">
                  <c:v>311</c:v>
                </c:pt>
                <c:pt idx="47">
                  <c:v>181</c:v>
                </c:pt>
                <c:pt idx="48">
                  <c:v>243</c:v>
                </c:pt>
                <c:pt idx="49">
                  <c:v>111</c:v>
                </c:pt>
                <c:pt idx="50">
                  <c:v>146</c:v>
                </c:pt>
                <c:pt idx="51">
                  <c:v>72</c:v>
                </c:pt>
                <c:pt idx="52">
                  <c:v>262</c:v>
                </c:pt>
                <c:pt idx="53">
                  <c:v>279</c:v>
                </c:pt>
                <c:pt idx="54">
                  <c:v>244</c:v>
                </c:pt>
                <c:pt idx="55">
                  <c:v>96</c:v>
                </c:pt>
                <c:pt idx="56">
                  <c:v>318</c:v>
                </c:pt>
                <c:pt idx="57">
                  <c:v>265</c:v>
                </c:pt>
                <c:pt idx="58">
                  <c:v>285</c:v>
                </c:pt>
                <c:pt idx="59">
                  <c:v>296</c:v>
                </c:pt>
                <c:pt idx="60">
                  <c:v>288</c:v>
                </c:pt>
                <c:pt idx="61">
                  <c:v>93</c:v>
                </c:pt>
                <c:pt idx="62">
                  <c:v>112</c:v>
                </c:pt>
                <c:pt idx="63">
                  <c:v>65</c:v>
                </c:pt>
                <c:pt idx="64">
                  <c:v>205</c:v>
                </c:pt>
                <c:pt idx="65">
                  <c:v>331</c:v>
                </c:pt>
                <c:pt idx="66">
                  <c:v>34</c:v>
                </c:pt>
                <c:pt idx="67">
                  <c:v>321</c:v>
                </c:pt>
                <c:pt idx="68">
                  <c:v>74</c:v>
                </c:pt>
                <c:pt idx="69">
                  <c:v>69</c:v>
                </c:pt>
                <c:pt idx="70">
                  <c:v>188</c:v>
                </c:pt>
                <c:pt idx="71">
                  <c:v>179</c:v>
                </c:pt>
                <c:pt idx="72">
                  <c:v>100</c:v>
                </c:pt>
                <c:pt idx="73">
                  <c:v>118</c:v>
                </c:pt>
                <c:pt idx="74">
                  <c:v>16</c:v>
                </c:pt>
                <c:pt idx="75">
                  <c:v>308</c:v>
                </c:pt>
                <c:pt idx="76">
                  <c:v>182</c:v>
                </c:pt>
                <c:pt idx="77">
                  <c:v>37</c:v>
                </c:pt>
                <c:pt idx="78">
                  <c:v>62</c:v>
                </c:pt>
                <c:pt idx="79">
                  <c:v>43</c:v>
                </c:pt>
                <c:pt idx="80">
                  <c:v>27</c:v>
                </c:pt>
                <c:pt idx="81">
                  <c:v>101</c:v>
                </c:pt>
                <c:pt idx="82">
                  <c:v>300</c:v>
                </c:pt>
                <c:pt idx="83">
                  <c:v>324</c:v>
                </c:pt>
                <c:pt idx="84">
                  <c:v>236</c:v>
                </c:pt>
                <c:pt idx="85">
                  <c:v>196</c:v>
                </c:pt>
                <c:pt idx="86">
                  <c:v>135</c:v>
                </c:pt>
                <c:pt idx="87">
                  <c:v>83</c:v>
                </c:pt>
                <c:pt idx="88">
                  <c:v>237</c:v>
                </c:pt>
                <c:pt idx="89">
                  <c:v>176</c:v>
                </c:pt>
                <c:pt idx="90">
                  <c:v>157</c:v>
                </c:pt>
                <c:pt idx="91">
                  <c:v>87</c:v>
                </c:pt>
                <c:pt idx="92">
                  <c:v>332</c:v>
                </c:pt>
                <c:pt idx="93">
                  <c:v>292</c:v>
                </c:pt>
                <c:pt idx="94">
                  <c:v>60</c:v>
                </c:pt>
                <c:pt idx="95">
                  <c:v>307</c:v>
                </c:pt>
                <c:pt idx="96">
                  <c:v>162</c:v>
                </c:pt>
                <c:pt idx="97">
                  <c:v>169</c:v>
                </c:pt>
                <c:pt idx="98">
                  <c:v>63</c:v>
                </c:pt>
                <c:pt idx="99">
                  <c:v>75</c:v>
                </c:pt>
                <c:pt idx="100">
                  <c:v>172</c:v>
                </c:pt>
                <c:pt idx="101">
                  <c:v>239</c:v>
                </c:pt>
                <c:pt idx="102">
                  <c:v>217</c:v>
                </c:pt>
                <c:pt idx="103">
                  <c:v>277</c:v>
                </c:pt>
                <c:pt idx="104">
                  <c:v>268</c:v>
                </c:pt>
                <c:pt idx="105">
                  <c:v>179</c:v>
                </c:pt>
                <c:pt idx="106">
                  <c:v>42</c:v>
                </c:pt>
                <c:pt idx="107">
                  <c:v>23</c:v>
                </c:pt>
                <c:pt idx="108">
                  <c:v>45</c:v>
                </c:pt>
                <c:pt idx="109">
                  <c:v>108</c:v>
                </c:pt>
                <c:pt idx="110">
                  <c:v>10</c:v>
                </c:pt>
                <c:pt idx="111">
                  <c:v>264</c:v>
                </c:pt>
                <c:pt idx="112">
                  <c:v>4</c:v>
                </c:pt>
                <c:pt idx="113">
                  <c:v>127</c:v>
                </c:pt>
                <c:pt idx="114">
                  <c:v>290</c:v>
                </c:pt>
                <c:pt idx="115">
                  <c:v>14</c:v>
                </c:pt>
                <c:pt idx="116">
                  <c:v>250</c:v>
                </c:pt>
                <c:pt idx="117">
                  <c:v>90</c:v>
                </c:pt>
                <c:pt idx="118">
                  <c:v>144</c:v>
                </c:pt>
                <c:pt idx="119">
                  <c:v>326</c:v>
                </c:pt>
                <c:pt idx="120">
                  <c:v>142</c:v>
                </c:pt>
                <c:pt idx="121">
                  <c:v>241</c:v>
                </c:pt>
                <c:pt idx="122">
                  <c:v>244</c:v>
                </c:pt>
                <c:pt idx="123">
                  <c:v>112</c:v>
                </c:pt>
                <c:pt idx="124">
                  <c:v>78</c:v>
                </c:pt>
                <c:pt idx="125">
                  <c:v>200</c:v>
                </c:pt>
                <c:pt idx="126">
                  <c:v>283</c:v>
                </c:pt>
                <c:pt idx="127">
                  <c:v>293</c:v>
                </c:pt>
                <c:pt idx="128">
                  <c:v>222</c:v>
                </c:pt>
                <c:pt idx="129">
                  <c:v>89</c:v>
                </c:pt>
                <c:pt idx="130">
                  <c:v>159</c:v>
                </c:pt>
                <c:pt idx="131">
                  <c:v>184</c:v>
                </c:pt>
                <c:pt idx="132">
                  <c:v>51</c:v>
                </c:pt>
                <c:pt idx="133">
                  <c:v>140</c:v>
                </c:pt>
                <c:pt idx="134">
                  <c:v>284</c:v>
                </c:pt>
                <c:pt idx="135">
                  <c:v>125</c:v>
                </c:pt>
                <c:pt idx="136">
                  <c:v>116</c:v>
                </c:pt>
                <c:pt idx="137">
                  <c:v>48</c:v>
                </c:pt>
                <c:pt idx="138">
                  <c:v>2</c:v>
                </c:pt>
                <c:pt idx="139">
                  <c:v>81</c:v>
                </c:pt>
                <c:pt idx="140">
                  <c:v>120</c:v>
                </c:pt>
                <c:pt idx="141">
                  <c:v>218</c:v>
                </c:pt>
                <c:pt idx="142">
                  <c:v>33</c:v>
                </c:pt>
                <c:pt idx="143">
                  <c:v>201</c:v>
                </c:pt>
                <c:pt idx="144">
                  <c:v>103</c:v>
                </c:pt>
                <c:pt idx="145">
                  <c:v>66</c:v>
                </c:pt>
                <c:pt idx="146">
                  <c:v>4</c:v>
                </c:pt>
                <c:pt idx="147">
                  <c:v>250</c:v>
                </c:pt>
                <c:pt idx="148">
                  <c:v>77</c:v>
                </c:pt>
                <c:pt idx="149">
                  <c:v>24</c:v>
                </c:pt>
                <c:pt idx="150">
                  <c:v>224</c:v>
                </c:pt>
                <c:pt idx="151">
                  <c:v>13</c:v>
                </c:pt>
                <c:pt idx="152">
                  <c:v>221</c:v>
                </c:pt>
                <c:pt idx="153">
                  <c:v>39</c:v>
                </c:pt>
                <c:pt idx="154">
                  <c:v>94</c:v>
                </c:pt>
                <c:pt idx="155">
                  <c:v>12</c:v>
                </c:pt>
                <c:pt idx="156">
                  <c:v>160</c:v>
                </c:pt>
                <c:pt idx="157">
                  <c:v>96</c:v>
                </c:pt>
                <c:pt idx="158">
                  <c:v>325</c:v>
                </c:pt>
                <c:pt idx="159">
                  <c:v>18</c:v>
                </c:pt>
                <c:pt idx="160">
                  <c:v>218</c:v>
                </c:pt>
                <c:pt idx="161">
                  <c:v>7</c:v>
                </c:pt>
                <c:pt idx="162">
                  <c:v>208</c:v>
                </c:pt>
                <c:pt idx="163">
                  <c:v>260</c:v>
                </c:pt>
                <c:pt idx="164">
                  <c:v>57</c:v>
                </c:pt>
                <c:pt idx="165">
                  <c:v>320</c:v>
                </c:pt>
                <c:pt idx="166">
                  <c:v>149</c:v>
                </c:pt>
                <c:pt idx="167">
                  <c:v>206</c:v>
                </c:pt>
                <c:pt idx="168">
                  <c:v>198</c:v>
                </c:pt>
                <c:pt idx="169">
                  <c:v>51</c:v>
                </c:pt>
                <c:pt idx="170">
                  <c:v>287</c:v>
                </c:pt>
                <c:pt idx="171">
                  <c:v>269</c:v>
                </c:pt>
                <c:pt idx="172">
                  <c:v>310</c:v>
                </c:pt>
                <c:pt idx="173">
                  <c:v>215</c:v>
                </c:pt>
                <c:pt idx="174">
                  <c:v>214</c:v>
                </c:pt>
                <c:pt idx="175">
                  <c:v>8</c:v>
                </c:pt>
                <c:pt idx="176">
                  <c:v>305</c:v>
                </c:pt>
                <c:pt idx="177">
                  <c:v>312</c:v>
                </c:pt>
                <c:pt idx="178">
                  <c:v>266</c:v>
                </c:pt>
                <c:pt idx="179">
                  <c:v>165</c:v>
                </c:pt>
                <c:pt idx="180">
                  <c:v>195</c:v>
                </c:pt>
                <c:pt idx="181">
                  <c:v>95</c:v>
                </c:pt>
                <c:pt idx="182">
                  <c:v>246</c:v>
                </c:pt>
                <c:pt idx="183">
                  <c:v>274</c:v>
                </c:pt>
                <c:pt idx="184">
                  <c:v>138</c:v>
                </c:pt>
                <c:pt idx="185">
                  <c:v>190</c:v>
                </c:pt>
                <c:pt idx="186">
                  <c:v>263</c:v>
                </c:pt>
                <c:pt idx="187">
                  <c:v>259</c:v>
                </c:pt>
                <c:pt idx="188">
                  <c:v>47</c:v>
                </c:pt>
                <c:pt idx="189">
                  <c:v>64</c:v>
                </c:pt>
                <c:pt idx="190">
                  <c:v>107</c:v>
                </c:pt>
                <c:pt idx="191">
                  <c:v>75</c:v>
                </c:pt>
                <c:pt idx="192">
                  <c:v>137</c:v>
                </c:pt>
                <c:pt idx="193">
                  <c:v>80</c:v>
                </c:pt>
                <c:pt idx="194">
                  <c:v>151</c:v>
                </c:pt>
                <c:pt idx="195">
                  <c:v>129</c:v>
                </c:pt>
                <c:pt idx="196">
                  <c:v>224</c:v>
                </c:pt>
                <c:pt idx="197">
                  <c:v>40</c:v>
                </c:pt>
                <c:pt idx="198">
                  <c:v>38</c:v>
                </c:pt>
                <c:pt idx="199">
                  <c:v>139</c:v>
                </c:pt>
                <c:pt idx="200">
                  <c:v>20</c:v>
                </c:pt>
                <c:pt idx="201">
                  <c:v>260</c:v>
                </c:pt>
                <c:pt idx="202">
                  <c:v>323</c:v>
                </c:pt>
                <c:pt idx="203">
                  <c:v>59</c:v>
                </c:pt>
                <c:pt idx="204">
                  <c:v>26</c:v>
                </c:pt>
                <c:pt idx="205">
                  <c:v>230</c:v>
                </c:pt>
                <c:pt idx="206">
                  <c:v>126</c:v>
                </c:pt>
                <c:pt idx="207">
                  <c:v>285</c:v>
                </c:pt>
                <c:pt idx="208">
                  <c:v>255</c:v>
                </c:pt>
                <c:pt idx="209">
                  <c:v>255</c:v>
                </c:pt>
                <c:pt idx="210">
                  <c:v>319</c:v>
                </c:pt>
                <c:pt idx="211">
                  <c:v>112</c:v>
                </c:pt>
                <c:pt idx="212">
                  <c:v>202</c:v>
                </c:pt>
                <c:pt idx="213">
                  <c:v>282</c:v>
                </c:pt>
                <c:pt idx="214">
                  <c:v>300</c:v>
                </c:pt>
                <c:pt idx="215">
                  <c:v>170</c:v>
                </c:pt>
                <c:pt idx="216">
                  <c:v>211</c:v>
                </c:pt>
                <c:pt idx="217">
                  <c:v>231</c:v>
                </c:pt>
                <c:pt idx="218">
                  <c:v>273</c:v>
                </c:pt>
                <c:pt idx="219">
                  <c:v>24</c:v>
                </c:pt>
                <c:pt idx="220">
                  <c:v>299</c:v>
                </c:pt>
                <c:pt idx="221">
                  <c:v>328</c:v>
                </c:pt>
                <c:pt idx="222">
                  <c:v>213</c:v>
                </c:pt>
                <c:pt idx="223">
                  <c:v>30</c:v>
                </c:pt>
                <c:pt idx="224">
                  <c:v>270</c:v>
                </c:pt>
                <c:pt idx="225">
                  <c:v>226</c:v>
                </c:pt>
                <c:pt idx="226">
                  <c:v>153</c:v>
                </c:pt>
                <c:pt idx="227">
                  <c:v>247</c:v>
                </c:pt>
                <c:pt idx="228">
                  <c:v>317</c:v>
                </c:pt>
                <c:pt idx="229">
                  <c:v>109</c:v>
                </c:pt>
                <c:pt idx="230">
                  <c:v>158</c:v>
                </c:pt>
                <c:pt idx="231">
                  <c:v>276</c:v>
                </c:pt>
                <c:pt idx="232">
                  <c:v>15</c:v>
                </c:pt>
                <c:pt idx="233">
                  <c:v>164</c:v>
                </c:pt>
                <c:pt idx="234">
                  <c:v>315</c:v>
                </c:pt>
                <c:pt idx="235">
                  <c:v>153</c:v>
                </c:pt>
                <c:pt idx="236">
                  <c:v>156</c:v>
                </c:pt>
                <c:pt idx="237">
                  <c:v>193</c:v>
                </c:pt>
                <c:pt idx="238">
                  <c:v>327</c:v>
                </c:pt>
                <c:pt idx="239">
                  <c:v>28</c:v>
                </c:pt>
                <c:pt idx="240">
                  <c:v>84</c:v>
                </c:pt>
                <c:pt idx="241">
                  <c:v>329</c:v>
                </c:pt>
                <c:pt idx="242">
                  <c:v>199</c:v>
                </c:pt>
                <c:pt idx="243">
                  <c:v>185</c:v>
                </c:pt>
                <c:pt idx="244">
                  <c:v>291</c:v>
                </c:pt>
                <c:pt idx="245">
                  <c:v>271</c:v>
                </c:pt>
                <c:pt idx="246">
                  <c:v>240</c:v>
                </c:pt>
                <c:pt idx="247">
                  <c:v>216</c:v>
                </c:pt>
                <c:pt idx="248">
                  <c:v>105</c:v>
                </c:pt>
                <c:pt idx="249">
                  <c:v>21</c:v>
                </c:pt>
                <c:pt idx="250">
                  <c:v>54</c:v>
                </c:pt>
                <c:pt idx="251">
                  <c:v>2</c:v>
                </c:pt>
                <c:pt idx="252">
                  <c:v>174</c:v>
                </c:pt>
                <c:pt idx="253">
                  <c:v>294</c:v>
                </c:pt>
                <c:pt idx="254">
                  <c:v>175</c:v>
                </c:pt>
                <c:pt idx="255">
                  <c:v>70</c:v>
                </c:pt>
                <c:pt idx="256">
                  <c:v>228</c:v>
                </c:pt>
                <c:pt idx="257">
                  <c:v>191</c:v>
                </c:pt>
                <c:pt idx="258">
                  <c:v>49</c:v>
                </c:pt>
                <c:pt idx="259">
                  <c:v>232</c:v>
                </c:pt>
                <c:pt idx="260">
                  <c:v>143</c:v>
                </c:pt>
                <c:pt idx="261">
                  <c:v>58</c:v>
                </c:pt>
                <c:pt idx="262">
                  <c:v>297</c:v>
                </c:pt>
                <c:pt idx="263">
                  <c:v>279</c:v>
                </c:pt>
                <c:pt idx="264">
                  <c:v>185</c:v>
                </c:pt>
                <c:pt idx="265">
                  <c:v>90</c:v>
                </c:pt>
                <c:pt idx="266">
                  <c:v>295</c:v>
                </c:pt>
                <c:pt idx="267">
                  <c:v>78</c:v>
                </c:pt>
                <c:pt idx="268">
                  <c:v>61</c:v>
                </c:pt>
                <c:pt idx="269">
                  <c:v>44</c:v>
                </c:pt>
                <c:pt idx="270">
                  <c:v>55</c:v>
                </c:pt>
                <c:pt idx="271">
                  <c:v>16</c:v>
                </c:pt>
                <c:pt idx="272">
                  <c:v>322</c:v>
                </c:pt>
                <c:pt idx="273">
                  <c:v>153</c:v>
                </c:pt>
                <c:pt idx="274">
                  <c:v>313</c:v>
                </c:pt>
                <c:pt idx="275">
                  <c:v>68</c:v>
                </c:pt>
                <c:pt idx="276">
                  <c:v>141</c:v>
                </c:pt>
                <c:pt idx="277">
                  <c:v>211</c:v>
                </c:pt>
                <c:pt idx="278">
                  <c:v>227</c:v>
                </c:pt>
                <c:pt idx="279">
                  <c:v>151</c:v>
                </c:pt>
                <c:pt idx="280">
                  <c:v>303</c:v>
                </c:pt>
                <c:pt idx="281">
                  <c:v>31</c:v>
                </c:pt>
                <c:pt idx="282">
                  <c:v>192</c:v>
                </c:pt>
                <c:pt idx="283">
                  <c:v>133</c:v>
                </c:pt>
                <c:pt idx="284">
                  <c:v>309</c:v>
                </c:pt>
                <c:pt idx="285">
                  <c:v>4</c:v>
                </c:pt>
                <c:pt idx="286">
                  <c:v>124</c:v>
                </c:pt>
                <c:pt idx="287">
                  <c:v>82</c:v>
                </c:pt>
                <c:pt idx="288">
                  <c:v>254</c:v>
                </c:pt>
                <c:pt idx="289">
                  <c:v>257</c:v>
                </c:pt>
                <c:pt idx="290">
                  <c:v>130</c:v>
                </c:pt>
                <c:pt idx="291">
                  <c:v>150</c:v>
                </c:pt>
                <c:pt idx="292">
                  <c:v>34</c:v>
                </c:pt>
                <c:pt idx="293">
                  <c:v>11</c:v>
                </c:pt>
                <c:pt idx="294">
                  <c:v>147</c:v>
                </c:pt>
                <c:pt idx="295">
                  <c:v>220</c:v>
                </c:pt>
                <c:pt idx="296">
                  <c:v>106</c:v>
                </c:pt>
                <c:pt idx="297">
                  <c:v>88</c:v>
                </c:pt>
                <c:pt idx="298">
                  <c:v>278</c:v>
                </c:pt>
                <c:pt idx="299">
                  <c:v>304</c:v>
                </c:pt>
                <c:pt idx="300">
                  <c:v>102</c:v>
                </c:pt>
                <c:pt idx="301">
                  <c:v>222</c:v>
                </c:pt>
                <c:pt idx="302">
                  <c:v>306</c:v>
                </c:pt>
                <c:pt idx="303">
                  <c:v>330</c:v>
                </c:pt>
                <c:pt idx="304">
                  <c:v>316</c:v>
                </c:pt>
                <c:pt idx="305">
                  <c:v>253</c:v>
                </c:pt>
                <c:pt idx="306">
                  <c:v>197</c:v>
                </c:pt>
                <c:pt idx="307">
                  <c:v>185</c:v>
                </c:pt>
                <c:pt idx="308">
                  <c:v>281</c:v>
                </c:pt>
                <c:pt idx="309">
                  <c:v>29</c:v>
                </c:pt>
                <c:pt idx="310">
                  <c:v>171</c:v>
                </c:pt>
                <c:pt idx="311">
                  <c:v>53</c:v>
                </c:pt>
                <c:pt idx="312">
                  <c:v>302</c:v>
                </c:pt>
                <c:pt idx="313">
                  <c:v>232</c:v>
                </c:pt>
                <c:pt idx="314">
                  <c:v>209</c:v>
                </c:pt>
                <c:pt idx="315">
                  <c:v>134</c:v>
                </c:pt>
                <c:pt idx="316">
                  <c:v>189</c:v>
                </c:pt>
                <c:pt idx="317">
                  <c:v>206</c:v>
                </c:pt>
                <c:pt idx="318">
                  <c:v>123</c:v>
                </c:pt>
                <c:pt idx="319">
                  <c:v>41</c:v>
                </c:pt>
                <c:pt idx="320">
                  <c:v>98</c:v>
                </c:pt>
                <c:pt idx="321">
                  <c:v>242</c:v>
                </c:pt>
                <c:pt idx="322">
                  <c:v>210</c:v>
                </c:pt>
                <c:pt idx="323">
                  <c:v>289</c:v>
                </c:pt>
                <c:pt idx="324">
                  <c:v>238</c:v>
                </c:pt>
                <c:pt idx="325">
                  <c:v>67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819200"/>
        <c:axId val="44820736"/>
      </c:scatterChart>
      <c:valAx>
        <c:axId val="44819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4820736"/>
        <c:crosses val="autoZero"/>
        <c:crossBetween val="midCat"/>
      </c:valAx>
      <c:valAx>
        <c:axId val="448207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481920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3</xdr:col>
      <xdr:colOff>0</xdr:colOff>
      <xdr:row>19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17</xdr:row>
      <xdr:rowOff>0</xdr:rowOff>
    </xdr:from>
    <xdr:to>
      <xdr:col>3</xdr:col>
      <xdr:colOff>0</xdr:colOff>
      <xdr:row>26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307</xdr:row>
      <xdr:rowOff>171450</xdr:rowOff>
    </xdr:from>
    <xdr:to>
      <xdr:col>13</xdr:col>
      <xdr:colOff>361950</xdr:colOff>
      <xdr:row>322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336"/>
  <sheetViews>
    <sheetView workbookViewId="0">
      <selection activeCell="C334" sqref="C334"/>
    </sheetView>
  </sheetViews>
  <sheetFormatPr defaultRowHeight="15" x14ac:dyDescent="0.25"/>
  <cols>
    <col min="1" max="1" width="27.7109375" bestFit="1" customWidth="1"/>
    <col min="2" max="2" width="12.7109375" bestFit="1" customWidth="1"/>
    <col min="3" max="3" width="46.7109375" bestFit="1" customWidth="1"/>
    <col min="4" max="4" width="46.7109375" style="20" customWidth="1"/>
  </cols>
  <sheetData>
    <row r="1" spans="1:5" x14ac:dyDescent="0.25">
      <c r="A1" t="s">
        <v>0</v>
      </c>
      <c r="B1" t="s">
        <v>324</v>
      </c>
      <c r="C1" t="s">
        <v>323</v>
      </c>
    </row>
    <row r="2" spans="1:5" x14ac:dyDescent="0.25">
      <c r="A2" t="s">
        <v>1</v>
      </c>
      <c r="B2" t="s">
        <v>325</v>
      </c>
      <c r="C2" s="1">
        <v>0.76379446374913973</v>
      </c>
      <c r="D2" s="21">
        <f>RANK(C2,C$2:C$333,1)</f>
        <v>77</v>
      </c>
      <c r="E2">
        <f>RANK(C2,C$2:C$333,1)</f>
        <v>77</v>
      </c>
    </row>
    <row r="3" spans="1:5" x14ac:dyDescent="0.25">
      <c r="A3" t="s">
        <v>2</v>
      </c>
      <c r="B3" t="s">
        <v>326</v>
      </c>
      <c r="C3" s="1">
        <v>100</v>
      </c>
      <c r="D3" s="21">
        <f t="shared" ref="D3:D66" si="0">RANK(C3,C$2:C$333,1)</f>
        <v>304</v>
      </c>
      <c r="E3">
        <f t="shared" ref="E3:E66" si="1">RANK(C3,C$2:C$333,1)</f>
        <v>304</v>
      </c>
    </row>
    <row r="4" spans="1:5" x14ac:dyDescent="0.25">
      <c r="A4" t="s">
        <v>3</v>
      </c>
      <c r="B4" t="s">
        <v>327</v>
      </c>
      <c r="C4" s="1">
        <v>43.285773153394459</v>
      </c>
      <c r="D4" s="21">
        <f t="shared" si="0"/>
        <v>217</v>
      </c>
      <c r="E4">
        <f t="shared" si="1"/>
        <v>217</v>
      </c>
    </row>
    <row r="5" spans="1:5" x14ac:dyDescent="0.25">
      <c r="A5" t="s">
        <v>4</v>
      </c>
      <c r="B5" t="s">
        <v>325</v>
      </c>
      <c r="C5" s="1">
        <v>7.2365291356920212</v>
      </c>
      <c r="D5" s="21">
        <f t="shared" si="0"/>
        <v>116</v>
      </c>
      <c r="E5">
        <f t="shared" si="1"/>
        <v>116</v>
      </c>
    </row>
    <row r="6" spans="1:5" x14ac:dyDescent="0.25">
      <c r="A6" t="s">
        <v>5</v>
      </c>
      <c r="B6" t="s">
        <v>328</v>
      </c>
      <c r="C6" s="1">
        <v>1.4457073543285861</v>
      </c>
      <c r="D6" s="21">
        <f t="shared" si="0"/>
        <v>88</v>
      </c>
      <c r="E6">
        <f t="shared" si="1"/>
        <v>88</v>
      </c>
    </row>
    <row r="7" spans="1:5" x14ac:dyDescent="0.25">
      <c r="A7" t="s">
        <v>6</v>
      </c>
      <c r="B7" t="s">
        <v>327</v>
      </c>
      <c r="C7" s="1">
        <v>42.697922050061919</v>
      </c>
      <c r="D7" s="21">
        <f t="shared" si="0"/>
        <v>210</v>
      </c>
      <c r="E7">
        <f t="shared" si="1"/>
        <v>210</v>
      </c>
    </row>
    <row r="8" spans="1:5" x14ac:dyDescent="0.25">
      <c r="A8" t="s">
        <v>7</v>
      </c>
      <c r="B8" t="s">
        <v>329</v>
      </c>
      <c r="C8" s="1">
        <v>58.408318698362692</v>
      </c>
      <c r="D8" s="21">
        <f t="shared" si="0"/>
        <v>240</v>
      </c>
      <c r="E8">
        <f t="shared" si="1"/>
        <v>240</v>
      </c>
    </row>
    <row r="9" spans="1:5" x14ac:dyDescent="0.25">
      <c r="A9" t="s">
        <v>8</v>
      </c>
      <c r="B9" t="s">
        <v>326</v>
      </c>
      <c r="C9" s="1">
        <v>94.680507165690884</v>
      </c>
      <c r="D9" s="21">
        <f t="shared" si="0"/>
        <v>293</v>
      </c>
      <c r="E9">
        <f t="shared" si="1"/>
        <v>293</v>
      </c>
    </row>
    <row r="10" spans="1:5" x14ac:dyDescent="0.25">
      <c r="A10" t="s">
        <v>9</v>
      </c>
      <c r="B10" t="s">
        <v>330</v>
      </c>
      <c r="C10" s="1">
        <v>0</v>
      </c>
      <c r="D10" s="21">
        <f t="shared" si="0"/>
        <v>1</v>
      </c>
      <c r="E10">
        <f t="shared" si="1"/>
        <v>1</v>
      </c>
    </row>
    <row r="11" spans="1:5" x14ac:dyDescent="0.25">
      <c r="A11" t="s">
        <v>10</v>
      </c>
      <c r="B11" t="s">
        <v>330</v>
      </c>
      <c r="C11" s="1">
        <v>0.11748418726344401</v>
      </c>
      <c r="D11" s="21">
        <f t="shared" si="0"/>
        <v>55</v>
      </c>
      <c r="E11">
        <f t="shared" si="1"/>
        <v>55</v>
      </c>
    </row>
    <row r="12" spans="1:5" x14ac:dyDescent="0.25">
      <c r="A12" t="s">
        <v>11</v>
      </c>
      <c r="B12" t="s">
        <v>328</v>
      </c>
      <c r="C12" s="1">
        <v>19.998074286683693</v>
      </c>
      <c r="D12" s="21">
        <f t="shared" si="0"/>
        <v>162</v>
      </c>
      <c r="E12">
        <f t="shared" si="1"/>
        <v>162</v>
      </c>
    </row>
    <row r="13" spans="1:5" x14ac:dyDescent="0.25">
      <c r="A13" t="s">
        <v>12</v>
      </c>
      <c r="B13" t="s">
        <v>328</v>
      </c>
      <c r="C13" s="1">
        <v>20.438616009345274</v>
      </c>
      <c r="D13" s="21">
        <f t="shared" si="0"/>
        <v>163</v>
      </c>
      <c r="E13">
        <f t="shared" si="1"/>
        <v>163</v>
      </c>
    </row>
    <row r="14" spans="1:5" x14ac:dyDescent="0.25">
      <c r="A14" t="s">
        <v>13</v>
      </c>
      <c r="B14" t="s">
        <v>328</v>
      </c>
      <c r="C14" s="1">
        <v>1.4616813860334925</v>
      </c>
      <c r="D14" s="21">
        <f t="shared" si="0"/>
        <v>89</v>
      </c>
      <c r="E14">
        <f t="shared" si="1"/>
        <v>89</v>
      </c>
    </row>
    <row r="15" spans="1:5" x14ac:dyDescent="0.25">
      <c r="A15" t="s">
        <v>14</v>
      </c>
      <c r="B15" t="s">
        <v>327</v>
      </c>
      <c r="C15" s="1">
        <v>28.167896896673788</v>
      </c>
      <c r="D15" s="21">
        <f t="shared" si="0"/>
        <v>175</v>
      </c>
      <c r="E15">
        <f t="shared" si="1"/>
        <v>175</v>
      </c>
    </row>
    <row r="16" spans="1:5" x14ac:dyDescent="0.25">
      <c r="A16" t="s">
        <v>15</v>
      </c>
      <c r="B16" t="s">
        <v>329</v>
      </c>
      <c r="C16" s="1">
        <v>63.750615837957923</v>
      </c>
      <c r="D16" s="21">
        <f t="shared" si="0"/>
        <v>254</v>
      </c>
      <c r="E16">
        <f t="shared" si="1"/>
        <v>254</v>
      </c>
    </row>
    <row r="17" spans="1:5" x14ac:dyDescent="0.25">
      <c r="A17" t="s">
        <v>16</v>
      </c>
      <c r="B17" t="s">
        <v>327</v>
      </c>
      <c r="C17" s="1">
        <v>45.897845643939391</v>
      </c>
      <c r="D17" s="21">
        <f t="shared" si="0"/>
        <v>221</v>
      </c>
      <c r="E17">
        <f t="shared" si="1"/>
        <v>221</v>
      </c>
    </row>
    <row r="18" spans="1:5" x14ac:dyDescent="0.25">
      <c r="A18" t="s">
        <v>17</v>
      </c>
      <c r="B18" t="s">
        <v>327</v>
      </c>
      <c r="C18" s="1">
        <v>30.489223030532493</v>
      </c>
      <c r="D18" s="21">
        <f t="shared" si="0"/>
        <v>185</v>
      </c>
      <c r="E18">
        <f t="shared" si="1"/>
        <v>185</v>
      </c>
    </row>
    <row r="19" spans="1:5" x14ac:dyDescent="0.25">
      <c r="A19" t="s">
        <v>18</v>
      </c>
      <c r="B19" t="s">
        <v>330</v>
      </c>
      <c r="C19" s="1">
        <v>5.44786983711327E-2</v>
      </c>
      <c r="D19" s="21">
        <f t="shared" si="0"/>
        <v>52</v>
      </c>
      <c r="E19">
        <f t="shared" si="1"/>
        <v>52</v>
      </c>
    </row>
    <row r="20" spans="1:5" x14ac:dyDescent="0.25">
      <c r="A20" t="s">
        <v>19</v>
      </c>
      <c r="B20" t="s">
        <v>330</v>
      </c>
      <c r="C20" s="1">
        <v>3.4071236509632036E-2</v>
      </c>
      <c r="D20" s="21">
        <f t="shared" si="0"/>
        <v>51</v>
      </c>
      <c r="E20">
        <f t="shared" si="1"/>
        <v>51</v>
      </c>
    </row>
    <row r="21" spans="1:5" x14ac:dyDescent="0.25">
      <c r="A21" t="s">
        <v>20</v>
      </c>
      <c r="B21" t="s">
        <v>325</v>
      </c>
      <c r="C21" s="1">
        <v>20.665035808768998</v>
      </c>
      <c r="D21" s="21">
        <f t="shared" si="0"/>
        <v>165</v>
      </c>
      <c r="E21">
        <f t="shared" si="1"/>
        <v>165</v>
      </c>
    </row>
    <row r="22" spans="1:5" x14ac:dyDescent="0.25">
      <c r="A22" t="s">
        <v>21</v>
      </c>
      <c r="B22" t="s">
        <v>328</v>
      </c>
      <c r="C22" s="1">
        <v>5.0269169212861922</v>
      </c>
      <c r="D22" s="21">
        <f t="shared" si="0"/>
        <v>110</v>
      </c>
      <c r="E22">
        <f t="shared" si="1"/>
        <v>110</v>
      </c>
    </row>
    <row r="23" spans="1:5" x14ac:dyDescent="0.25">
      <c r="A23" t="s">
        <v>22</v>
      </c>
      <c r="B23" t="s">
        <v>325</v>
      </c>
      <c r="C23" s="1">
        <v>0</v>
      </c>
      <c r="D23" s="21">
        <f t="shared" si="0"/>
        <v>1</v>
      </c>
      <c r="E23">
        <f t="shared" si="1"/>
        <v>1</v>
      </c>
    </row>
    <row r="24" spans="1:5" x14ac:dyDescent="0.25">
      <c r="A24" t="s">
        <v>23</v>
      </c>
      <c r="B24" t="s">
        <v>327</v>
      </c>
      <c r="C24" s="1">
        <v>47.121038989994709</v>
      </c>
      <c r="D24" s="21">
        <f t="shared" si="0"/>
        <v>224</v>
      </c>
      <c r="E24">
        <f t="shared" si="1"/>
        <v>224</v>
      </c>
    </row>
    <row r="25" spans="1:5" x14ac:dyDescent="0.25">
      <c r="A25" t="s">
        <v>24</v>
      </c>
      <c r="B25" t="s">
        <v>330</v>
      </c>
      <c r="C25" s="1">
        <v>3.6972350212764327</v>
      </c>
      <c r="D25" s="21">
        <f t="shared" si="0"/>
        <v>105</v>
      </c>
      <c r="E25">
        <f t="shared" si="1"/>
        <v>105</v>
      </c>
    </row>
    <row r="26" spans="1:5" x14ac:dyDescent="0.25">
      <c r="A26" t="s">
        <v>25</v>
      </c>
      <c r="B26" t="s">
        <v>327</v>
      </c>
      <c r="C26" s="1">
        <v>37.200230108222776</v>
      </c>
      <c r="D26" s="21">
        <f t="shared" si="0"/>
        <v>200</v>
      </c>
      <c r="E26">
        <f t="shared" si="1"/>
        <v>200</v>
      </c>
    </row>
    <row r="27" spans="1:5" x14ac:dyDescent="0.25">
      <c r="A27" t="s">
        <v>26</v>
      </c>
      <c r="B27" t="s">
        <v>325</v>
      </c>
      <c r="C27" s="1">
        <v>0.14073217443447084</v>
      </c>
      <c r="D27" s="21">
        <f t="shared" si="0"/>
        <v>59</v>
      </c>
      <c r="E27">
        <f t="shared" si="1"/>
        <v>59</v>
      </c>
    </row>
    <row r="28" spans="1:5" x14ac:dyDescent="0.25">
      <c r="A28" t="s">
        <v>27</v>
      </c>
      <c r="B28" t="s">
        <v>325</v>
      </c>
      <c r="C28" s="1">
        <v>6.5075289961945337</v>
      </c>
      <c r="D28" s="21">
        <f t="shared" si="0"/>
        <v>114</v>
      </c>
      <c r="E28">
        <f t="shared" si="1"/>
        <v>114</v>
      </c>
    </row>
    <row r="29" spans="1:5" x14ac:dyDescent="0.25">
      <c r="A29" t="s">
        <v>28</v>
      </c>
      <c r="B29" t="s">
        <v>330</v>
      </c>
      <c r="C29" s="1">
        <v>12.62384818512923</v>
      </c>
      <c r="D29" s="21">
        <f t="shared" si="0"/>
        <v>137</v>
      </c>
      <c r="E29">
        <f t="shared" si="1"/>
        <v>137</v>
      </c>
    </row>
    <row r="30" spans="1:5" x14ac:dyDescent="0.25">
      <c r="A30" t="s">
        <v>29</v>
      </c>
      <c r="B30" t="s">
        <v>329</v>
      </c>
      <c r="C30" s="1">
        <v>67.955454414866679</v>
      </c>
      <c r="D30" s="21">
        <f t="shared" si="0"/>
        <v>263</v>
      </c>
      <c r="E30">
        <f t="shared" si="1"/>
        <v>263</v>
      </c>
    </row>
    <row r="31" spans="1:5" x14ac:dyDescent="0.25">
      <c r="A31" t="s">
        <v>30</v>
      </c>
      <c r="B31" t="s">
        <v>326</v>
      </c>
      <c r="C31" s="1">
        <v>100</v>
      </c>
      <c r="D31" s="21">
        <f t="shared" si="0"/>
        <v>304</v>
      </c>
      <c r="E31">
        <f t="shared" si="1"/>
        <v>304</v>
      </c>
    </row>
    <row r="32" spans="1:5" x14ac:dyDescent="0.25">
      <c r="A32" t="s">
        <v>31</v>
      </c>
      <c r="B32" t="s">
        <v>330</v>
      </c>
      <c r="C32" s="1">
        <v>0</v>
      </c>
      <c r="D32" s="21">
        <f t="shared" si="0"/>
        <v>1</v>
      </c>
      <c r="E32">
        <f t="shared" si="1"/>
        <v>1</v>
      </c>
    </row>
    <row r="33" spans="1:5" x14ac:dyDescent="0.25">
      <c r="A33" t="s">
        <v>32</v>
      </c>
      <c r="B33" t="s">
        <v>327</v>
      </c>
      <c r="C33" s="1">
        <v>30.031276490017834</v>
      </c>
      <c r="D33" s="21">
        <f t="shared" si="0"/>
        <v>183</v>
      </c>
      <c r="E33">
        <f t="shared" si="1"/>
        <v>183</v>
      </c>
    </row>
    <row r="34" spans="1:5" x14ac:dyDescent="0.25">
      <c r="A34" t="s">
        <v>33</v>
      </c>
      <c r="B34" t="s">
        <v>325</v>
      </c>
      <c r="C34" s="1">
        <v>1.2071394831505129</v>
      </c>
      <c r="D34" s="21">
        <f t="shared" si="0"/>
        <v>85</v>
      </c>
      <c r="E34">
        <f t="shared" si="1"/>
        <v>85</v>
      </c>
    </row>
    <row r="35" spans="1:5" x14ac:dyDescent="0.25">
      <c r="A35" t="s">
        <v>34</v>
      </c>
      <c r="B35" t="s">
        <v>325</v>
      </c>
      <c r="C35" s="1">
        <v>0</v>
      </c>
      <c r="D35" s="21">
        <f t="shared" si="0"/>
        <v>1</v>
      </c>
      <c r="E35">
        <f t="shared" si="1"/>
        <v>1</v>
      </c>
    </row>
    <row r="36" spans="1:5" x14ac:dyDescent="0.25">
      <c r="A36" t="s">
        <v>35</v>
      </c>
      <c r="B36" t="s">
        <v>327</v>
      </c>
      <c r="C36" s="1">
        <v>48.257930755486633</v>
      </c>
      <c r="D36" s="21">
        <f t="shared" si="0"/>
        <v>226</v>
      </c>
      <c r="E36">
        <f t="shared" si="1"/>
        <v>226</v>
      </c>
    </row>
    <row r="37" spans="1:5" x14ac:dyDescent="0.25">
      <c r="A37" t="s">
        <v>36</v>
      </c>
      <c r="B37" t="s">
        <v>330</v>
      </c>
      <c r="C37" s="1">
        <v>1.0562570202860893</v>
      </c>
      <c r="D37" s="21">
        <f t="shared" si="0"/>
        <v>83</v>
      </c>
      <c r="E37">
        <f t="shared" si="1"/>
        <v>83</v>
      </c>
    </row>
    <row r="38" spans="1:5" x14ac:dyDescent="0.25">
      <c r="A38" t="s">
        <v>37</v>
      </c>
      <c r="B38" t="s">
        <v>327</v>
      </c>
      <c r="C38" s="1">
        <v>30.590926159833408</v>
      </c>
      <c r="D38" s="21">
        <f t="shared" si="0"/>
        <v>186</v>
      </c>
      <c r="E38">
        <f t="shared" si="1"/>
        <v>186</v>
      </c>
    </row>
    <row r="39" spans="1:5" x14ac:dyDescent="0.25">
      <c r="A39" t="s">
        <v>38</v>
      </c>
      <c r="B39" t="s">
        <v>330</v>
      </c>
      <c r="C39" s="1">
        <v>2.0205270840277221</v>
      </c>
      <c r="D39" s="21">
        <f t="shared" si="0"/>
        <v>96</v>
      </c>
      <c r="E39">
        <f t="shared" si="1"/>
        <v>96</v>
      </c>
    </row>
    <row r="40" spans="1:5" x14ac:dyDescent="0.25">
      <c r="A40" t="s">
        <v>39</v>
      </c>
      <c r="B40" t="s">
        <v>325</v>
      </c>
      <c r="C40" s="1">
        <v>2.9607863193818056</v>
      </c>
      <c r="D40" s="21">
        <f t="shared" si="0"/>
        <v>102</v>
      </c>
      <c r="E40">
        <f t="shared" si="1"/>
        <v>102</v>
      </c>
    </row>
    <row r="41" spans="1:5" x14ac:dyDescent="0.25">
      <c r="A41" t="s">
        <v>40</v>
      </c>
      <c r="B41" t="s">
        <v>328</v>
      </c>
      <c r="C41" s="1">
        <v>6.0886474887681885</v>
      </c>
      <c r="D41" s="21">
        <f t="shared" si="0"/>
        <v>112</v>
      </c>
      <c r="E41">
        <f t="shared" si="1"/>
        <v>112</v>
      </c>
    </row>
    <row r="42" spans="1:5" x14ac:dyDescent="0.25">
      <c r="A42" t="s">
        <v>41</v>
      </c>
      <c r="B42" t="s">
        <v>330</v>
      </c>
      <c r="C42" s="1">
        <v>2.8663936240867836</v>
      </c>
      <c r="D42" s="21">
        <f t="shared" si="0"/>
        <v>100</v>
      </c>
      <c r="E42">
        <f t="shared" si="1"/>
        <v>100</v>
      </c>
    </row>
    <row r="43" spans="1:5" x14ac:dyDescent="0.25">
      <c r="A43" t="s">
        <v>42</v>
      </c>
      <c r="B43" t="s">
        <v>327</v>
      </c>
      <c r="C43" s="1">
        <v>29.59008926944799</v>
      </c>
      <c r="D43" s="21">
        <f t="shared" si="0"/>
        <v>181</v>
      </c>
      <c r="E43">
        <f t="shared" si="1"/>
        <v>181</v>
      </c>
    </row>
    <row r="44" spans="1:5" x14ac:dyDescent="0.25">
      <c r="A44" t="s">
        <v>43</v>
      </c>
      <c r="B44" t="s">
        <v>328</v>
      </c>
      <c r="C44" s="1">
        <v>0</v>
      </c>
      <c r="D44" s="21">
        <f t="shared" si="0"/>
        <v>1</v>
      </c>
      <c r="E44">
        <f t="shared" si="1"/>
        <v>1</v>
      </c>
    </row>
    <row r="45" spans="1:5" x14ac:dyDescent="0.25">
      <c r="A45" t="s">
        <v>44</v>
      </c>
      <c r="B45" t="s">
        <v>330</v>
      </c>
      <c r="C45" s="1">
        <v>0</v>
      </c>
      <c r="D45" s="21">
        <f t="shared" si="0"/>
        <v>1</v>
      </c>
      <c r="E45">
        <f t="shared" si="1"/>
        <v>1</v>
      </c>
    </row>
    <row r="46" spans="1:5" x14ac:dyDescent="0.25">
      <c r="A46" t="s">
        <v>45</v>
      </c>
      <c r="B46" t="s">
        <v>327</v>
      </c>
      <c r="C46" s="1">
        <v>33.929886900376999</v>
      </c>
      <c r="D46" s="21">
        <f t="shared" si="0"/>
        <v>195</v>
      </c>
      <c r="E46">
        <f t="shared" si="1"/>
        <v>195</v>
      </c>
    </row>
    <row r="47" spans="1:5" x14ac:dyDescent="0.25">
      <c r="A47" t="s">
        <v>46</v>
      </c>
      <c r="B47" t="s">
        <v>328</v>
      </c>
      <c r="C47" s="1">
        <v>18.569516442722236</v>
      </c>
      <c r="D47" s="21">
        <f t="shared" si="0"/>
        <v>157</v>
      </c>
      <c r="E47">
        <f t="shared" si="1"/>
        <v>157</v>
      </c>
    </row>
    <row r="48" spans="1:5" x14ac:dyDescent="0.25">
      <c r="A48" t="s">
        <v>47</v>
      </c>
      <c r="B48" t="s">
        <v>327</v>
      </c>
      <c r="C48" s="1">
        <v>28.765681025834581</v>
      </c>
      <c r="D48" s="21">
        <f t="shared" si="0"/>
        <v>176</v>
      </c>
      <c r="E48">
        <f t="shared" si="1"/>
        <v>176</v>
      </c>
    </row>
    <row r="49" spans="1:5" x14ac:dyDescent="0.25">
      <c r="A49" t="s">
        <v>48</v>
      </c>
      <c r="B49" t="s">
        <v>325</v>
      </c>
      <c r="C49" s="1">
        <v>0.66930542252789738</v>
      </c>
      <c r="D49" s="21">
        <f t="shared" si="0"/>
        <v>75</v>
      </c>
      <c r="E49">
        <f t="shared" si="1"/>
        <v>75</v>
      </c>
    </row>
    <row r="50" spans="1:5" x14ac:dyDescent="0.25">
      <c r="A50" t="s">
        <v>49</v>
      </c>
      <c r="B50" t="s">
        <v>329</v>
      </c>
      <c r="C50" s="1">
        <v>53.888083105503426</v>
      </c>
      <c r="D50" s="21">
        <f t="shared" si="0"/>
        <v>234</v>
      </c>
      <c r="E50">
        <f t="shared" si="1"/>
        <v>234</v>
      </c>
    </row>
    <row r="51" spans="1:5" x14ac:dyDescent="0.25">
      <c r="A51" t="s">
        <v>50</v>
      </c>
      <c r="B51" t="s">
        <v>328</v>
      </c>
      <c r="C51" s="1">
        <v>25.920537578288101</v>
      </c>
      <c r="D51" s="21">
        <f t="shared" si="0"/>
        <v>171</v>
      </c>
      <c r="E51">
        <f t="shared" si="1"/>
        <v>171</v>
      </c>
    </row>
    <row r="52" spans="1:5" x14ac:dyDescent="0.25">
      <c r="A52" t="s">
        <v>51</v>
      </c>
      <c r="B52" t="s">
        <v>328</v>
      </c>
      <c r="C52" s="1">
        <v>23.760054046474867</v>
      </c>
      <c r="D52" s="21">
        <f t="shared" si="0"/>
        <v>169</v>
      </c>
      <c r="E52">
        <f t="shared" si="1"/>
        <v>169</v>
      </c>
    </row>
    <row r="53" spans="1:5" x14ac:dyDescent="0.25">
      <c r="A53" t="s">
        <v>52</v>
      </c>
      <c r="B53" t="s">
        <v>328</v>
      </c>
      <c r="C53" s="1">
        <v>0</v>
      </c>
      <c r="D53" s="21">
        <f t="shared" si="0"/>
        <v>1</v>
      </c>
      <c r="E53">
        <f t="shared" si="1"/>
        <v>1</v>
      </c>
    </row>
    <row r="54" spans="1:5" x14ac:dyDescent="0.25">
      <c r="A54" t="s">
        <v>53</v>
      </c>
      <c r="B54" t="s">
        <v>327</v>
      </c>
      <c r="C54" s="1">
        <v>43.118206882932427</v>
      </c>
      <c r="D54" s="21">
        <f t="shared" si="0"/>
        <v>213</v>
      </c>
      <c r="E54">
        <f t="shared" si="1"/>
        <v>213</v>
      </c>
    </row>
    <row r="55" spans="1:5" x14ac:dyDescent="0.25">
      <c r="A55" t="s">
        <v>359</v>
      </c>
      <c r="B55" t="s">
        <v>329</v>
      </c>
      <c r="C55" s="1">
        <v>50.879522731667372</v>
      </c>
      <c r="D55" s="21">
        <f t="shared" si="0"/>
        <v>228</v>
      </c>
      <c r="E55">
        <f t="shared" si="1"/>
        <v>228</v>
      </c>
    </row>
    <row r="56" spans="1:5" x14ac:dyDescent="0.25">
      <c r="A56" t="s">
        <v>54</v>
      </c>
      <c r="B56" t="s">
        <v>327</v>
      </c>
      <c r="C56" s="1">
        <v>40.427156027070382</v>
      </c>
      <c r="D56" s="21">
        <f t="shared" si="0"/>
        <v>206</v>
      </c>
      <c r="E56">
        <f t="shared" si="1"/>
        <v>206</v>
      </c>
    </row>
    <row r="57" spans="1:5" x14ac:dyDescent="0.25">
      <c r="A57" t="s">
        <v>55</v>
      </c>
      <c r="B57" t="s">
        <v>328</v>
      </c>
      <c r="C57" s="1">
        <v>1.8558454575828449</v>
      </c>
      <c r="D57" s="21">
        <f t="shared" si="0"/>
        <v>94</v>
      </c>
      <c r="E57">
        <f t="shared" si="1"/>
        <v>94</v>
      </c>
    </row>
    <row r="58" spans="1:5" x14ac:dyDescent="0.25">
      <c r="A58" t="s">
        <v>56</v>
      </c>
      <c r="B58" t="s">
        <v>326</v>
      </c>
      <c r="C58" s="1">
        <v>100</v>
      </c>
      <c r="D58" s="21">
        <f t="shared" si="0"/>
        <v>304</v>
      </c>
      <c r="E58">
        <f t="shared" si="1"/>
        <v>304</v>
      </c>
    </row>
    <row r="59" spans="1:5" x14ac:dyDescent="0.25">
      <c r="A59" t="s">
        <v>57</v>
      </c>
      <c r="B59" t="s">
        <v>327</v>
      </c>
      <c r="C59" s="1">
        <v>46.598887010267717</v>
      </c>
      <c r="D59" s="21">
        <f t="shared" si="0"/>
        <v>223</v>
      </c>
      <c r="E59">
        <f t="shared" si="1"/>
        <v>223</v>
      </c>
    </row>
    <row r="60" spans="1:5" x14ac:dyDescent="0.25">
      <c r="A60" t="s">
        <v>58</v>
      </c>
      <c r="B60" t="s">
        <v>327</v>
      </c>
      <c r="C60" s="1">
        <v>39.891369344229624</v>
      </c>
      <c r="D60" s="21">
        <f t="shared" si="0"/>
        <v>204</v>
      </c>
      <c r="E60">
        <f t="shared" si="1"/>
        <v>204</v>
      </c>
    </row>
    <row r="61" spans="1:5" x14ac:dyDescent="0.25">
      <c r="A61" t="s">
        <v>59</v>
      </c>
      <c r="B61" t="s">
        <v>325</v>
      </c>
      <c r="C61" s="1">
        <v>1.3971654949224417</v>
      </c>
      <c r="D61" s="21">
        <f t="shared" si="0"/>
        <v>86</v>
      </c>
      <c r="E61">
        <f t="shared" si="1"/>
        <v>86</v>
      </c>
    </row>
    <row r="62" spans="1:5" x14ac:dyDescent="0.25">
      <c r="A62" t="s">
        <v>60</v>
      </c>
      <c r="B62" t="s">
        <v>330</v>
      </c>
      <c r="C62" s="1">
        <v>0</v>
      </c>
      <c r="D62" s="21">
        <f t="shared" si="0"/>
        <v>1</v>
      </c>
      <c r="E62">
        <f t="shared" si="1"/>
        <v>1</v>
      </c>
    </row>
    <row r="63" spans="1:5" x14ac:dyDescent="0.25">
      <c r="A63" t="s">
        <v>61</v>
      </c>
      <c r="B63" t="s">
        <v>327</v>
      </c>
      <c r="C63" s="1">
        <v>33.09534052020264</v>
      </c>
      <c r="D63" s="21">
        <f t="shared" si="0"/>
        <v>193</v>
      </c>
      <c r="E63">
        <f t="shared" si="1"/>
        <v>193</v>
      </c>
    </row>
    <row r="64" spans="1:5" x14ac:dyDescent="0.25">
      <c r="A64" t="s">
        <v>62</v>
      </c>
      <c r="B64" t="s">
        <v>326</v>
      </c>
      <c r="C64" s="1">
        <v>100</v>
      </c>
      <c r="D64" s="21">
        <f t="shared" si="0"/>
        <v>304</v>
      </c>
      <c r="E64">
        <f t="shared" si="1"/>
        <v>304</v>
      </c>
    </row>
    <row r="65" spans="1:5" x14ac:dyDescent="0.25">
      <c r="A65" t="s">
        <v>63</v>
      </c>
      <c r="B65" t="s">
        <v>328</v>
      </c>
      <c r="C65" s="1">
        <v>7.3705965241897609</v>
      </c>
      <c r="D65" s="21">
        <f t="shared" si="0"/>
        <v>117</v>
      </c>
      <c r="E65">
        <f t="shared" si="1"/>
        <v>117</v>
      </c>
    </row>
    <row r="66" spans="1:5" x14ac:dyDescent="0.25">
      <c r="A66" t="s">
        <v>64</v>
      </c>
      <c r="B66" t="s">
        <v>326</v>
      </c>
      <c r="C66" s="1">
        <v>92.018606364850555</v>
      </c>
      <c r="D66" s="21">
        <f t="shared" si="0"/>
        <v>288</v>
      </c>
      <c r="E66">
        <f t="shared" si="1"/>
        <v>288</v>
      </c>
    </row>
    <row r="67" spans="1:5" x14ac:dyDescent="0.25">
      <c r="A67" t="s">
        <v>65</v>
      </c>
      <c r="B67" t="s">
        <v>326</v>
      </c>
      <c r="C67" s="1">
        <v>100</v>
      </c>
      <c r="D67" s="21">
        <f t="shared" ref="D67:D130" si="2">RANK(C67,C$2:C$333,1)</f>
        <v>304</v>
      </c>
      <c r="E67">
        <f t="shared" ref="E67:E130" si="3">RANK(C67,C$2:C$333,1)</f>
        <v>304</v>
      </c>
    </row>
    <row r="68" spans="1:5" x14ac:dyDescent="0.25">
      <c r="A68" t="s">
        <v>66</v>
      </c>
      <c r="B68" t="s">
        <v>325</v>
      </c>
      <c r="C68" s="1">
        <v>0.74688328163709905</v>
      </c>
      <c r="D68" s="21">
        <f t="shared" si="2"/>
        <v>76</v>
      </c>
      <c r="E68">
        <f t="shared" si="3"/>
        <v>76</v>
      </c>
    </row>
    <row r="69" spans="1:5" x14ac:dyDescent="0.25">
      <c r="A69" t="s">
        <v>67</v>
      </c>
      <c r="B69" t="s">
        <v>326</v>
      </c>
      <c r="C69" s="1">
        <v>86.464593676509011</v>
      </c>
      <c r="D69" s="21">
        <f t="shared" si="2"/>
        <v>283</v>
      </c>
      <c r="E69">
        <f t="shared" si="3"/>
        <v>283</v>
      </c>
    </row>
    <row r="70" spans="1:5" x14ac:dyDescent="0.25">
      <c r="A70" t="s">
        <v>68</v>
      </c>
      <c r="B70" t="s">
        <v>328</v>
      </c>
      <c r="C70" s="1">
        <v>0</v>
      </c>
      <c r="D70" s="21">
        <f t="shared" si="2"/>
        <v>1</v>
      </c>
      <c r="E70">
        <f t="shared" si="3"/>
        <v>1</v>
      </c>
    </row>
    <row r="71" spans="1:5" x14ac:dyDescent="0.25">
      <c r="A71" t="s">
        <v>69</v>
      </c>
      <c r="B71" t="s">
        <v>330</v>
      </c>
      <c r="C71" s="1">
        <v>0</v>
      </c>
      <c r="D71" s="21">
        <f t="shared" si="2"/>
        <v>1</v>
      </c>
      <c r="E71">
        <f t="shared" si="3"/>
        <v>1</v>
      </c>
    </row>
    <row r="72" spans="1:5" x14ac:dyDescent="0.25">
      <c r="A72" t="s">
        <v>70</v>
      </c>
      <c r="B72" t="s">
        <v>327</v>
      </c>
      <c r="C72" s="1">
        <v>35.672884162817049</v>
      </c>
      <c r="D72" s="21">
        <f t="shared" si="2"/>
        <v>198</v>
      </c>
      <c r="E72">
        <f t="shared" si="3"/>
        <v>198</v>
      </c>
    </row>
    <row r="73" spans="1:5" x14ac:dyDescent="0.25">
      <c r="A73" t="s">
        <v>71</v>
      </c>
      <c r="B73" t="s">
        <v>328</v>
      </c>
      <c r="C73" s="1">
        <v>12.071188799738005</v>
      </c>
      <c r="D73" s="21">
        <f t="shared" si="2"/>
        <v>133</v>
      </c>
      <c r="E73">
        <f t="shared" si="3"/>
        <v>133</v>
      </c>
    </row>
    <row r="74" spans="1:5" x14ac:dyDescent="0.25">
      <c r="A74" t="s">
        <v>72</v>
      </c>
      <c r="B74" t="s">
        <v>330</v>
      </c>
      <c r="C74" s="1">
        <v>12.322655794991263</v>
      </c>
      <c r="D74" s="21">
        <f t="shared" si="2"/>
        <v>136</v>
      </c>
      <c r="E74">
        <f t="shared" si="3"/>
        <v>136</v>
      </c>
    </row>
    <row r="75" spans="1:5" x14ac:dyDescent="0.25">
      <c r="A75" t="s">
        <v>73</v>
      </c>
      <c r="B75" t="s">
        <v>326</v>
      </c>
      <c r="C75" s="1">
        <v>94.34807406067857</v>
      </c>
      <c r="D75" s="21">
        <f t="shared" si="2"/>
        <v>292</v>
      </c>
      <c r="E75">
        <f t="shared" si="3"/>
        <v>292</v>
      </c>
    </row>
    <row r="76" spans="1:5" x14ac:dyDescent="0.25">
      <c r="A76" t="s">
        <v>74</v>
      </c>
      <c r="B76" t="s">
        <v>328</v>
      </c>
      <c r="C76" s="1">
        <v>0.16812707341699121</v>
      </c>
      <c r="D76" s="21">
        <f t="shared" si="2"/>
        <v>60</v>
      </c>
      <c r="E76">
        <f t="shared" si="3"/>
        <v>60</v>
      </c>
    </row>
    <row r="77" spans="1:5" x14ac:dyDescent="0.25">
      <c r="A77" t="s">
        <v>75</v>
      </c>
      <c r="B77" t="s">
        <v>326</v>
      </c>
      <c r="C77" s="1">
        <v>100</v>
      </c>
      <c r="D77" s="21">
        <f t="shared" si="2"/>
        <v>304</v>
      </c>
      <c r="E77">
        <f t="shared" si="3"/>
        <v>304</v>
      </c>
    </row>
    <row r="78" spans="1:5" x14ac:dyDescent="0.25">
      <c r="A78" t="s">
        <v>76</v>
      </c>
      <c r="B78" t="s">
        <v>328</v>
      </c>
      <c r="C78" s="1">
        <v>17.025949982741849</v>
      </c>
      <c r="D78" s="21">
        <f t="shared" si="2"/>
        <v>151</v>
      </c>
      <c r="E78">
        <f t="shared" si="3"/>
        <v>151</v>
      </c>
    </row>
    <row r="79" spans="1:5" x14ac:dyDescent="0.25">
      <c r="A79" t="s">
        <v>77</v>
      </c>
      <c r="B79" t="s">
        <v>329</v>
      </c>
      <c r="C79" s="1">
        <v>62.559341500765697</v>
      </c>
      <c r="D79" s="21">
        <f t="shared" si="2"/>
        <v>250</v>
      </c>
      <c r="E79">
        <f t="shared" si="3"/>
        <v>250</v>
      </c>
    </row>
    <row r="80" spans="1:5" x14ac:dyDescent="0.25">
      <c r="A80" t="s">
        <v>78</v>
      </c>
      <c r="B80" t="s">
        <v>330</v>
      </c>
      <c r="C80" s="1">
        <v>0</v>
      </c>
      <c r="D80" s="21">
        <f t="shared" si="2"/>
        <v>1</v>
      </c>
      <c r="E80">
        <f t="shared" si="3"/>
        <v>1</v>
      </c>
    </row>
    <row r="81" spans="1:5" x14ac:dyDescent="0.25">
      <c r="A81" t="s">
        <v>79</v>
      </c>
      <c r="B81" t="s">
        <v>329</v>
      </c>
      <c r="C81" s="1">
        <v>74.634442924456607</v>
      </c>
      <c r="D81" s="21">
        <f t="shared" si="2"/>
        <v>274</v>
      </c>
      <c r="E81">
        <f t="shared" si="3"/>
        <v>274</v>
      </c>
    </row>
    <row r="82" spans="1:5" x14ac:dyDescent="0.25">
      <c r="A82" t="s">
        <v>80</v>
      </c>
      <c r="B82" t="s">
        <v>330</v>
      </c>
      <c r="C82" s="1">
        <v>0</v>
      </c>
      <c r="D82" s="21">
        <f t="shared" si="2"/>
        <v>1</v>
      </c>
      <c r="E82">
        <f t="shared" si="3"/>
        <v>1</v>
      </c>
    </row>
    <row r="83" spans="1:5" x14ac:dyDescent="0.25">
      <c r="A83" t="s">
        <v>81</v>
      </c>
      <c r="B83" t="s">
        <v>326</v>
      </c>
      <c r="C83" s="1">
        <v>100</v>
      </c>
      <c r="D83" s="21">
        <f t="shared" si="2"/>
        <v>304</v>
      </c>
      <c r="E83">
        <f t="shared" si="3"/>
        <v>304</v>
      </c>
    </row>
    <row r="84" spans="1:5" x14ac:dyDescent="0.25">
      <c r="A84" t="s">
        <v>82</v>
      </c>
      <c r="B84" t="s">
        <v>329</v>
      </c>
      <c r="C84" s="1">
        <v>73.80669352586861</v>
      </c>
      <c r="D84" s="21">
        <f t="shared" si="2"/>
        <v>271</v>
      </c>
      <c r="E84">
        <f t="shared" si="3"/>
        <v>271</v>
      </c>
    </row>
    <row r="85" spans="1:5" x14ac:dyDescent="0.25">
      <c r="A85" t="s">
        <v>83</v>
      </c>
      <c r="B85" t="s">
        <v>329</v>
      </c>
      <c r="C85" s="1">
        <v>73.293715324277784</v>
      </c>
      <c r="D85" s="21">
        <f t="shared" si="2"/>
        <v>270</v>
      </c>
      <c r="E85">
        <f t="shared" si="3"/>
        <v>270</v>
      </c>
    </row>
    <row r="86" spans="1:5" x14ac:dyDescent="0.25">
      <c r="A86" t="s">
        <v>84</v>
      </c>
      <c r="B86" t="s">
        <v>329</v>
      </c>
      <c r="C86" s="1">
        <v>67.823736887911693</v>
      </c>
      <c r="D86" s="21">
        <f t="shared" si="2"/>
        <v>262</v>
      </c>
      <c r="E86">
        <f t="shared" si="3"/>
        <v>262</v>
      </c>
    </row>
    <row r="87" spans="1:5" x14ac:dyDescent="0.25">
      <c r="A87" t="s">
        <v>85</v>
      </c>
      <c r="B87" t="s">
        <v>327</v>
      </c>
      <c r="C87" s="1">
        <v>31.992104935969166</v>
      </c>
      <c r="D87" s="21">
        <f t="shared" si="2"/>
        <v>191</v>
      </c>
      <c r="E87">
        <f t="shared" si="3"/>
        <v>191</v>
      </c>
    </row>
    <row r="88" spans="1:5" x14ac:dyDescent="0.25">
      <c r="A88" t="s">
        <v>86</v>
      </c>
      <c r="B88" t="s">
        <v>326</v>
      </c>
      <c r="C88" s="1">
        <v>100</v>
      </c>
      <c r="D88" s="21">
        <f t="shared" si="2"/>
        <v>304</v>
      </c>
      <c r="E88">
        <f t="shared" si="3"/>
        <v>304</v>
      </c>
    </row>
    <row r="89" spans="1:5" x14ac:dyDescent="0.25">
      <c r="A89" t="s">
        <v>87</v>
      </c>
      <c r="B89" t="s">
        <v>329</v>
      </c>
      <c r="C89" s="1">
        <v>60.072694942733115</v>
      </c>
      <c r="D89" s="21">
        <f t="shared" si="2"/>
        <v>244</v>
      </c>
      <c r="E89">
        <f t="shared" si="3"/>
        <v>244</v>
      </c>
    </row>
    <row r="90" spans="1:5" x14ac:dyDescent="0.25">
      <c r="A90" t="s">
        <v>88</v>
      </c>
      <c r="B90" t="s">
        <v>329</v>
      </c>
      <c r="C90" s="1">
        <v>70.867272073310858</v>
      </c>
      <c r="D90" s="21">
        <f t="shared" si="2"/>
        <v>268</v>
      </c>
      <c r="E90">
        <f t="shared" si="3"/>
        <v>268</v>
      </c>
    </row>
    <row r="91" spans="1:5" x14ac:dyDescent="0.25">
      <c r="A91" t="s">
        <v>89</v>
      </c>
      <c r="B91" t="s">
        <v>327</v>
      </c>
      <c r="C91" s="1">
        <v>37.457425971845666</v>
      </c>
      <c r="D91" s="21">
        <f t="shared" si="2"/>
        <v>201</v>
      </c>
      <c r="E91">
        <f t="shared" si="3"/>
        <v>201</v>
      </c>
    </row>
    <row r="92" spans="1:5" x14ac:dyDescent="0.25">
      <c r="A92" t="s">
        <v>90</v>
      </c>
      <c r="B92" t="s">
        <v>328</v>
      </c>
      <c r="C92" s="1">
        <v>0</v>
      </c>
      <c r="D92" s="21">
        <f t="shared" si="2"/>
        <v>1</v>
      </c>
      <c r="E92">
        <f t="shared" si="3"/>
        <v>1</v>
      </c>
    </row>
    <row r="93" spans="1:5" x14ac:dyDescent="0.25">
      <c r="A93" t="s">
        <v>91</v>
      </c>
      <c r="B93" t="s">
        <v>327</v>
      </c>
      <c r="C93" s="1">
        <v>31.867045913500785</v>
      </c>
      <c r="D93" s="21">
        <f t="shared" si="2"/>
        <v>190</v>
      </c>
      <c r="E93">
        <f t="shared" si="3"/>
        <v>190</v>
      </c>
    </row>
    <row r="94" spans="1:5" x14ac:dyDescent="0.25">
      <c r="A94" t="s">
        <v>92</v>
      </c>
      <c r="B94" t="s">
        <v>326</v>
      </c>
      <c r="C94" s="1">
        <v>100</v>
      </c>
      <c r="D94" s="21">
        <f t="shared" si="2"/>
        <v>304</v>
      </c>
      <c r="E94">
        <f t="shared" si="3"/>
        <v>304</v>
      </c>
    </row>
    <row r="95" spans="1:5" x14ac:dyDescent="0.25">
      <c r="A95" t="s">
        <v>93</v>
      </c>
      <c r="B95" t="s">
        <v>330</v>
      </c>
      <c r="C95" s="1">
        <v>15.574005622443879</v>
      </c>
      <c r="D95" s="21">
        <f t="shared" si="2"/>
        <v>149</v>
      </c>
      <c r="E95">
        <f t="shared" si="3"/>
        <v>149</v>
      </c>
    </row>
    <row r="96" spans="1:5" x14ac:dyDescent="0.25">
      <c r="A96" t="s">
        <v>94</v>
      </c>
      <c r="B96" t="s">
        <v>330</v>
      </c>
      <c r="C96" s="1">
        <v>0.12833309567945245</v>
      </c>
      <c r="D96" s="21">
        <f t="shared" si="2"/>
        <v>56</v>
      </c>
      <c r="E96">
        <f t="shared" si="3"/>
        <v>56</v>
      </c>
    </row>
    <row r="97" spans="1:5" x14ac:dyDescent="0.25">
      <c r="A97" t="s">
        <v>95</v>
      </c>
      <c r="B97" t="s">
        <v>327</v>
      </c>
      <c r="C97" s="1">
        <v>35.37158750393192</v>
      </c>
      <c r="D97" s="21">
        <f t="shared" si="2"/>
        <v>197</v>
      </c>
      <c r="E97">
        <f t="shared" si="3"/>
        <v>197</v>
      </c>
    </row>
    <row r="98" spans="1:5" x14ac:dyDescent="0.25">
      <c r="A98" t="s">
        <v>96</v>
      </c>
      <c r="B98" t="s">
        <v>330</v>
      </c>
      <c r="C98" s="1">
        <v>3.8021058275127704</v>
      </c>
      <c r="D98" s="21">
        <f t="shared" si="2"/>
        <v>106</v>
      </c>
      <c r="E98">
        <f t="shared" si="3"/>
        <v>106</v>
      </c>
    </row>
    <row r="99" spans="1:5" x14ac:dyDescent="0.25">
      <c r="A99" t="s">
        <v>97</v>
      </c>
      <c r="B99" t="s">
        <v>325</v>
      </c>
      <c r="C99" s="1">
        <v>10.000454153231301</v>
      </c>
      <c r="D99" s="21">
        <f t="shared" si="2"/>
        <v>126</v>
      </c>
      <c r="E99">
        <f t="shared" si="3"/>
        <v>126</v>
      </c>
    </row>
    <row r="100" spans="1:5" x14ac:dyDescent="0.25">
      <c r="A100" t="s">
        <v>98</v>
      </c>
      <c r="B100" t="s">
        <v>328</v>
      </c>
      <c r="C100" s="1">
        <v>3.8996361540401314</v>
      </c>
      <c r="D100" s="21">
        <f t="shared" si="2"/>
        <v>107</v>
      </c>
      <c r="E100">
        <f t="shared" si="3"/>
        <v>107</v>
      </c>
    </row>
    <row r="101" spans="1:5" x14ac:dyDescent="0.25">
      <c r="A101" t="s">
        <v>99</v>
      </c>
      <c r="B101" t="s">
        <v>325</v>
      </c>
      <c r="C101" s="1">
        <v>1.6071758831144811</v>
      </c>
      <c r="D101" s="21">
        <f t="shared" si="2"/>
        <v>91</v>
      </c>
      <c r="E101">
        <f t="shared" si="3"/>
        <v>91</v>
      </c>
    </row>
    <row r="102" spans="1:5" x14ac:dyDescent="0.25">
      <c r="A102" t="s">
        <v>100</v>
      </c>
      <c r="B102" t="s">
        <v>326</v>
      </c>
      <c r="C102" s="1">
        <v>85.059613408835688</v>
      </c>
      <c r="D102" s="21">
        <f t="shared" si="2"/>
        <v>281</v>
      </c>
      <c r="E102">
        <f t="shared" si="3"/>
        <v>281</v>
      </c>
    </row>
    <row r="103" spans="1:5" x14ac:dyDescent="0.25">
      <c r="A103" t="s">
        <v>101</v>
      </c>
      <c r="B103" t="s">
        <v>326</v>
      </c>
      <c r="C103" s="1">
        <v>100</v>
      </c>
      <c r="D103" s="21">
        <f t="shared" si="2"/>
        <v>304</v>
      </c>
      <c r="E103">
        <f t="shared" si="3"/>
        <v>304</v>
      </c>
    </row>
    <row r="104" spans="1:5" x14ac:dyDescent="0.25">
      <c r="A104" t="s">
        <v>102</v>
      </c>
      <c r="B104" t="s">
        <v>326</v>
      </c>
      <c r="C104" s="1">
        <v>95.787699032157349</v>
      </c>
      <c r="D104" s="21">
        <f t="shared" si="2"/>
        <v>294</v>
      </c>
      <c r="E104">
        <f t="shared" si="3"/>
        <v>294</v>
      </c>
    </row>
    <row r="105" spans="1:5" x14ac:dyDescent="0.25">
      <c r="A105" t="s">
        <v>103</v>
      </c>
      <c r="B105" t="s">
        <v>327</v>
      </c>
      <c r="C105" s="1">
        <v>41.939097528654763</v>
      </c>
      <c r="D105" s="21">
        <f t="shared" si="2"/>
        <v>208</v>
      </c>
      <c r="E105">
        <f t="shared" si="3"/>
        <v>208</v>
      </c>
    </row>
    <row r="106" spans="1:5" x14ac:dyDescent="0.25">
      <c r="A106" t="s">
        <v>104</v>
      </c>
      <c r="B106" t="s">
        <v>330</v>
      </c>
      <c r="C106" s="1">
        <v>10.233538760947129</v>
      </c>
      <c r="D106" s="21">
        <f t="shared" si="2"/>
        <v>127</v>
      </c>
      <c r="E106">
        <f t="shared" si="3"/>
        <v>127</v>
      </c>
    </row>
    <row r="107" spans="1:5" x14ac:dyDescent="0.25">
      <c r="A107" t="s">
        <v>105</v>
      </c>
      <c r="B107" t="s">
        <v>325</v>
      </c>
      <c r="C107" s="1">
        <v>18.348960712142787</v>
      </c>
      <c r="D107" s="21">
        <f t="shared" si="2"/>
        <v>156</v>
      </c>
      <c r="E107">
        <f t="shared" si="3"/>
        <v>156</v>
      </c>
    </row>
    <row r="108" spans="1:5" x14ac:dyDescent="0.25">
      <c r="A108" t="s">
        <v>106</v>
      </c>
      <c r="B108" t="s">
        <v>328</v>
      </c>
      <c r="C108" s="1">
        <v>0.26913005528076811</v>
      </c>
      <c r="D108" s="21">
        <f t="shared" si="2"/>
        <v>67</v>
      </c>
      <c r="E108">
        <f t="shared" si="3"/>
        <v>67</v>
      </c>
    </row>
    <row r="109" spans="1:5" x14ac:dyDescent="0.25">
      <c r="A109" t="s">
        <v>107</v>
      </c>
      <c r="B109" t="s">
        <v>325</v>
      </c>
      <c r="C109" s="1">
        <v>0</v>
      </c>
      <c r="D109" s="21">
        <f t="shared" si="2"/>
        <v>1</v>
      </c>
      <c r="E109">
        <f t="shared" si="3"/>
        <v>1</v>
      </c>
    </row>
    <row r="110" spans="1:5" x14ac:dyDescent="0.25">
      <c r="A110" t="s">
        <v>108</v>
      </c>
      <c r="B110" t="s">
        <v>330</v>
      </c>
      <c r="C110" s="1">
        <v>19.701186465504612</v>
      </c>
      <c r="D110" s="21">
        <f t="shared" si="2"/>
        <v>161</v>
      </c>
      <c r="E110">
        <f t="shared" si="3"/>
        <v>161</v>
      </c>
    </row>
    <row r="111" spans="1:5" x14ac:dyDescent="0.25">
      <c r="A111" t="s">
        <v>109</v>
      </c>
      <c r="B111" t="s">
        <v>327</v>
      </c>
      <c r="C111" s="1">
        <v>26.530140634284834</v>
      </c>
      <c r="D111" s="21">
        <f t="shared" si="2"/>
        <v>173</v>
      </c>
      <c r="E111">
        <f t="shared" si="3"/>
        <v>173</v>
      </c>
    </row>
    <row r="112" spans="1:5" x14ac:dyDescent="0.25">
      <c r="A112" t="s">
        <v>110</v>
      </c>
      <c r="B112" t="s">
        <v>330</v>
      </c>
      <c r="C112" s="1">
        <v>0</v>
      </c>
      <c r="D112" s="21">
        <f t="shared" si="2"/>
        <v>1</v>
      </c>
      <c r="E112">
        <f t="shared" si="3"/>
        <v>1</v>
      </c>
    </row>
    <row r="113" spans="1:5" x14ac:dyDescent="0.25">
      <c r="A113" t="s">
        <v>111</v>
      </c>
      <c r="B113" t="s">
        <v>327</v>
      </c>
      <c r="C113" s="1">
        <v>29.146506826096335</v>
      </c>
      <c r="D113" s="21">
        <f t="shared" si="2"/>
        <v>179</v>
      </c>
      <c r="E113">
        <f t="shared" si="3"/>
        <v>179</v>
      </c>
    </row>
    <row r="114" spans="1:5" x14ac:dyDescent="0.25">
      <c r="A114" t="s">
        <v>112</v>
      </c>
      <c r="B114" t="s">
        <v>330</v>
      </c>
      <c r="C114" s="1">
        <v>0</v>
      </c>
      <c r="D114" s="21">
        <f t="shared" si="2"/>
        <v>1</v>
      </c>
      <c r="E114">
        <f t="shared" si="3"/>
        <v>1</v>
      </c>
    </row>
    <row r="115" spans="1:5" x14ac:dyDescent="0.25">
      <c r="A115" t="s">
        <v>113</v>
      </c>
      <c r="B115" t="s">
        <v>328</v>
      </c>
      <c r="C115" s="1">
        <v>3.6189025680077842</v>
      </c>
      <c r="D115" s="21">
        <f t="shared" si="2"/>
        <v>104</v>
      </c>
      <c r="E115">
        <f t="shared" si="3"/>
        <v>104</v>
      </c>
    </row>
    <row r="116" spans="1:5" x14ac:dyDescent="0.25">
      <c r="A116" t="s">
        <v>114</v>
      </c>
      <c r="B116" t="s">
        <v>326</v>
      </c>
      <c r="C116" s="1">
        <v>100</v>
      </c>
      <c r="D116" s="21">
        <f t="shared" si="2"/>
        <v>304</v>
      </c>
      <c r="E116">
        <f t="shared" si="3"/>
        <v>304</v>
      </c>
    </row>
    <row r="117" spans="1:5" x14ac:dyDescent="0.25">
      <c r="A117" t="s">
        <v>115</v>
      </c>
      <c r="B117" t="s">
        <v>330</v>
      </c>
      <c r="C117" s="1">
        <v>0</v>
      </c>
      <c r="D117" s="21">
        <f t="shared" si="2"/>
        <v>1</v>
      </c>
      <c r="E117">
        <f t="shared" si="3"/>
        <v>1</v>
      </c>
    </row>
    <row r="118" spans="1:5" x14ac:dyDescent="0.25">
      <c r="A118" t="s">
        <v>116</v>
      </c>
      <c r="B118" t="s">
        <v>326</v>
      </c>
      <c r="C118" s="1">
        <v>93.868960468521237</v>
      </c>
      <c r="D118" s="21">
        <f t="shared" si="2"/>
        <v>290</v>
      </c>
      <c r="E118">
        <f t="shared" si="3"/>
        <v>290</v>
      </c>
    </row>
    <row r="119" spans="1:5" x14ac:dyDescent="0.25">
      <c r="A119" t="s">
        <v>117</v>
      </c>
      <c r="B119" t="s">
        <v>330</v>
      </c>
      <c r="C119" s="1">
        <v>0</v>
      </c>
      <c r="D119" s="21">
        <f t="shared" si="2"/>
        <v>1</v>
      </c>
      <c r="E119">
        <f t="shared" si="3"/>
        <v>1</v>
      </c>
    </row>
    <row r="120" spans="1:5" x14ac:dyDescent="0.25">
      <c r="A120" t="s">
        <v>118</v>
      </c>
      <c r="B120" t="s">
        <v>328</v>
      </c>
      <c r="C120" s="1">
        <v>0</v>
      </c>
      <c r="D120" s="21">
        <f t="shared" si="2"/>
        <v>1</v>
      </c>
      <c r="E120">
        <f t="shared" si="3"/>
        <v>1</v>
      </c>
    </row>
    <row r="121" spans="1:5" x14ac:dyDescent="0.25">
      <c r="A121" t="s">
        <v>119</v>
      </c>
      <c r="B121" t="s">
        <v>327</v>
      </c>
      <c r="C121" s="1">
        <v>43.735383883625985</v>
      </c>
      <c r="D121" s="21">
        <f t="shared" si="2"/>
        <v>218</v>
      </c>
      <c r="E121">
        <f t="shared" si="3"/>
        <v>218</v>
      </c>
    </row>
    <row r="122" spans="1:5" x14ac:dyDescent="0.25">
      <c r="A122" t="s">
        <v>120</v>
      </c>
      <c r="B122" t="s">
        <v>330</v>
      </c>
      <c r="C122" s="1">
        <v>8.556718474293587E-2</v>
      </c>
      <c r="D122" s="21">
        <f t="shared" si="2"/>
        <v>53</v>
      </c>
      <c r="E122">
        <f t="shared" si="3"/>
        <v>53</v>
      </c>
    </row>
    <row r="123" spans="1:5" x14ac:dyDescent="0.25">
      <c r="A123" t="s">
        <v>121</v>
      </c>
      <c r="B123" t="s">
        <v>327</v>
      </c>
      <c r="C123" s="1">
        <v>30.841110327768952</v>
      </c>
      <c r="D123" s="21">
        <f t="shared" si="2"/>
        <v>187</v>
      </c>
      <c r="E123">
        <f t="shared" si="3"/>
        <v>187</v>
      </c>
    </row>
    <row r="124" spans="1:5" x14ac:dyDescent="0.25">
      <c r="A124" t="s">
        <v>122</v>
      </c>
      <c r="B124" t="s">
        <v>328</v>
      </c>
      <c r="C124" s="1">
        <v>2.8453450065436163</v>
      </c>
      <c r="D124" s="21">
        <f t="shared" si="2"/>
        <v>99</v>
      </c>
      <c r="E124">
        <f t="shared" si="3"/>
        <v>99</v>
      </c>
    </row>
    <row r="125" spans="1:5" x14ac:dyDescent="0.25">
      <c r="A125" t="s">
        <v>123</v>
      </c>
      <c r="B125" t="s">
        <v>328</v>
      </c>
      <c r="C125" s="1">
        <v>0</v>
      </c>
      <c r="D125" s="21">
        <f t="shared" si="2"/>
        <v>1</v>
      </c>
      <c r="E125">
        <f t="shared" si="3"/>
        <v>1</v>
      </c>
    </row>
    <row r="126" spans="1:5" x14ac:dyDescent="0.25">
      <c r="A126" t="s">
        <v>124</v>
      </c>
      <c r="B126" t="s">
        <v>325</v>
      </c>
      <c r="C126" s="1">
        <v>22.462731935370623</v>
      </c>
      <c r="D126" s="21">
        <f t="shared" si="2"/>
        <v>167</v>
      </c>
      <c r="E126">
        <f t="shared" si="3"/>
        <v>167</v>
      </c>
    </row>
    <row r="127" spans="1:5" x14ac:dyDescent="0.25">
      <c r="A127" t="s">
        <v>125</v>
      </c>
      <c r="B127" t="s">
        <v>330</v>
      </c>
      <c r="C127" s="1">
        <v>0.77675693962217118</v>
      </c>
      <c r="D127" s="21">
        <f t="shared" si="2"/>
        <v>78</v>
      </c>
      <c r="E127">
        <f t="shared" si="3"/>
        <v>78</v>
      </c>
    </row>
    <row r="128" spans="1:5" x14ac:dyDescent="0.25">
      <c r="A128" t="s">
        <v>126</v>
      </c>
      <c r="B128" t="s">
        <v>329</v>
      </c>
      <c r="C128" s="1">
        <v>66.527373650182071</v>
      </c>
      <c r="D128" s="21">
        <f t="shared" si="2"/>
        <v>259</v>
      </c>
      <c r="E128">
        <f t="shared" si="3"/>
        <v>259</v>
      </c>
    </row>
    <row r="129" spans="1:5" x14ac:dyDescent="0.25">
      <c r="A129" t="s">
        <v>127</v>
      </c>
      <c r="B129" t="s">
        <v>327</v>
      </c>
      <c r="C129" s="1">
        <v>40.860875923237508</v>
      </c>
      <c r="D129" s="21">
        <f t="shared" si="2"/>
        <v>207</v>
      </c>
      <c r="E129">
        <f t="shared" si="3"/>
        <v>207</v>
      </c>
    </row>
    <row r="130" spans="1:5" x14ac:dyDescent="0.25">
      <c r="A130" t="s">
        <v>128</v>
      </c>
      <c r="B130" t="s">
        <v>329</v>
      </c>
      <c r="C130" s="1">
        <v>66.764909460334479</v>
      </c>
      <c r="D130" s="21">
        <f t="shared" si="2"/>
        <v>260</v>
      </c>
      <c r="E130">
        <f t="shared" si="3"/>
        <v>260</v>
      </c>
    </row>
    <row r="131" spans="1:5" x14ac:dyDescent="0.25">
      <c r="A131" t="s">
        <v>129</v>
      </c>
      <c r="B131" t="s">
        <v>330</v>
      </c>
      <c r="C131" s="1">
        <v>2.9496008539294354</v>
      </c>
      <c r="D131" s="21">
        <f t="shared" ref="D131:D194" si="4">RANK(C131,C$2:C$333,1)</f>
        <v>101</v>
      </c>
      <c r="E131">
        <f t="shared" ref="E131:E194" si="5">RANK(C131,C$2:C$333,1)</f>
        <v>101</v>
      </c>
    </row>
    <row r="132" spans="1:5" x14ac:dyDescent="0.25">
      <c r="A132" t="s">
        <v>130</v>
      </c>
      <c r="B132" t="s">
        <v>327</v>
      </c>
      <c r="C132" s="1">
        <v>28.993841063562613</v>
      </c>
      <c r="D132" s="21">
        <f t="shared" si="4"/>
        <v>178</v>
      </c>
      <c r="E132">
        <f t="shared" si="5"/>
        <v>178</v>
      </c>
    </row>
    <row r="133" spans="1:5" x14ac:dyDescent="0.25">
      <c r="A133" t="s">
        <v>131</v>
      </c>
      <c r="B133" t="s">
        <v>329</v>
      </c>
      <c r="C133" s="1">
        <v>60.550361154056951</v>
      </c>
      <c r="D133" s="21">
        <f t="shared" si="4"/>
        <v>245</v>
      </c>
      <c r="E133">
        <f t="shared" si="5"/>
        <v>245</v>
      </c>
    </row>
    <row r="134" spans="1:5" x14ac:dyDescent="0.25">
      <c r="A134" t="s">
        <v>132</v>
      </c>
      <c r="B134" t="s">
        <v>330</v>
      </c>
      <c r="C134" s="1">
        <v>0</v>
      </c>
      <c r="D134" s="21">
        <f t="shared" si="4"/>
        <v>1</v>
      </c>
      <c r="E134">
        <f t="shared" si="5"/>
        <v>1</v>
      </c>
    </row>
    <row r="135" spans="1:5" x14ac:dyDescent="0.25">
      <c r="A135" t="s">
        <v>133</v>
      </c>
      <c r="B135" t="s">
        <v>326</v>
      </c>
      <c r="C135" s="1">
        <v>99.792812836679147</v>
      </c>
      <c r="D135" s="21">
        <f t="shared" si="4"/>
        <v>303</v>
      </c>
      <c r="E135">
        <f t="shared" si="5"/>
        <v>303</v>
      </c>
    </row>
    <row r="136" spans="1:5" x14ac:dyDescent="0.25">
      <c r="A136" t="s">
        <v>134</v>
      </c>
      <c r="B136" t="s">
        <v>328</v>
      </c>
      <c r="C136" s="1">
        <v>10.734324546648823</v>
      </c>
      <c r="D136" s="21">
        <f t="shared" si="4"/>
        <v>129</v>
      </c>
      <c r="E136">
        <f t="shared" si="5"/>
        <v>129</v>
      </c>
    </row>
    <row r="137" spans="1:5" x14ac:dyDescent="0.25">
      <c r="A137" t="s">
        <v>135</v>
      </c>
      <c r="B137" t="s">
        <v>328</v>
      </c>
      <c r="C137" s="1">
        <v>0.10506265321636928</v>
      </c>
      <c r="D137" s="21">
        <f t="shared" si="4"/>
        <v>54</v>
      </c>
      <c r="E137">
        <f t="shared" si="5"/>
        <v>54</v>
      </c>
    </row>
    <row r="138" spans="1:5" x14ac:dyDescent="0.25">
      <c r="A138" t="s">
        <v>136</v>
      </c>
      <c r="B138" t="s">
        <v>326</v>
      </c>
      <c r="C138" s="1">
        <v>85.609236582043152</v>
      </c>
      <c r="D138" s="21">
        <f t="shared" si="4"/>
        <v>282</v>
      </c>
      <c r="E138">
        <f t="shared" si="5"/>
        <v>282</v>
      </c>
    </row>
    <row r="139" spans="1:5" x14ac:dyDescent="0.25">
      <c r="A139" t="s">
        <v>137</v>
      </c>
      <c r="B139" t="s">
        <v>326</v>
      </c>
      <c r="C139" s="1">
        <v>100</v>
      </c>
      <c r="D139" s="21">
        <f t="shared" si="4"/>
        <v>304</v>
      </c>
      <c r="E139">
        <f t="shared" si="5"/>
        <v>304</v>
      </c>
    </row>
    <row r="140" spans="1:5" x14ac:dyDescent="0.25">
      <c r="A140" t="s">
        <v>138</v>
      </c>
      <c r="B140" t="s">
        <v>330</v>
      </c>
      <c r="C140" s="1">
        <v>0</v>
      </c>
      <c r="D140" s="21">
        <f t="shared" si="4"/>
        <v>1</v>
      </c>
      <c r="E140">
        <f t="shared" si="5"/>
        <v>1</v>
      </c>
    </row>
    <row r="141" spans="1:5" x14ac:dyDescent="0.25">
      <c r="A141" t="s">
        <v>139</v>
      </c>
      <c r="B141" t="s">
        <v>330</v>
      </c>
      <c r="C141" s="1">
        <v>0</v>
      </c>
      <c r="D141" s="21">
        <f t="shared" si="4"/>
        <v>1</v>
      </c>
      <c r="E141">
        <f t="shared" si="5"/>
        <v>1</v>
      </c>
    </row>
    <row r="142" spans="1:5" x14ac:dyDescent="0.25">
      <c r="A142" t="s">
        <v>140</v>
      </c>
      <c r="B142" t="s">
        <v>327</v>
      </c>
      <c r="C142" s="1">
        <v>29.350668393655759</v>
      </c>
      <c r="D142" s="21">
        <f t="shared" si="4"/>
        <v>180</v>
      </c>
      <c r="E142">
        <f t="shared" si="5"/>
        <v>180</v>
      </c>
    </row>
    <row r="143" spans="1:5" x14ac:dyDescent="0.25">
      <c r="A143" t="s">
        <v>141</v>
      </c>
      <c r="B143" t="s">
        <v>329</v>
      </c>
      <c r="C143" s="1">
        <v>69.757331085577391</v>
      </c>
      <c r="D143" s="21">
        <f t="shared" si="4"/>
        <v>266</v>
      </c>
      <c r="E143">
        <f t="shared" si="5"/>
        <v>266</v>
      </c>
    </row>
    <row r="144" spans="1:5" x14ac:dyDescent="0.25">
      <c r="A144" t="s">
        <v>142</v>
      </c>
      <c r="B144" t="s">
        <v>325</v>
      </c>
      <c r="C144" s="1">
        <v>0</v>
      </c>
      <c r="D144" s="21">
        <f t="shared" si="4"/>
        <v>1</v>
      </c>
      <c r="E144">
        <f t="shared" si="5"/>
        <v>1</v>
      </c>
    </row>
    <row r="145" spans="1:5" x14ac:dyDescent="0.25">
      <c r="A145" t="s">
        <v>143</v>
      </c>
      <c r="B145" t="s">
        <v>330</v>
      </c>
      <c r="C145" s="1">
        <v>0.25762158855317269</v>
      </c>
      <c r="D145" s="21">
        <f t="shared" si="4"/>
        <v>65</v>
      </c>
      <c r="E145">
        <f t="shared" si="5"/>
        <v>65</v>
      </c>
    </row>
    <row r="146" spans="1:5" x14ac:dyDescent="0.25">
      <c r="A146" t="s">
        <v>144</v>
      </c>
      <c r="B146" t="s">
        <v>330</v>
      </c>
      <c r="C146" s="1">
        <v>12.830539127034557</v>
      </c>
      <c r="D146" s="21">
        <f t="shared" si="4"/>
        <v>138</v>
      </c>
      <c r="E146">
        <f t="shared" si="5"/>
        <v>138</v>
      </c>
    </row>
    <row r="147" spans="1:5" x14ac:dyDescent="0.25">
      <c r="A147" t="s">
        <v>145</v>
      </c>
      <c r="B147" t="s">
        <v>330</v>
      </c>
      <c r="C147" s="1">
        <v>1.427262100844801</v>
      </c>
      <c r="D147" s="21">
        <f t="shared" si="4"/>
        <v>87</v>
      </c>
      <c r="E147">
        <f t="shared" si="5"/>
        <v>87</v>
      </c>
    </row>
    <row r="148" spans="1:5" x14ac:dyDescent="0.25">
      <c r="A148" t="s">
        <v>146</v>
      </c>
      <c r="B148" t="s">
        <v>330</v>
      </c>
      <c r="C148" s="1">
        <v>0</v>
      </c>
      <c r="D148" s="21">
        <f t="shared" si="4"/>
        <v>1</v>
      </c>
      <c r="E148">
        <f t="shared" si="5"/>
        <v>1</v>
      </c>
    </row>
    <row r="149" spans="1:5" x14ac:dyDescent="0.25">
      <c r="A149" t="s">
        <v>147</v>
      </c>
      <c r="B149" t="s">
        <v>327</v>
      </c>
      <c r="C149" s="1">
        <v>28.767941244523392</v>
      </c>
      <c r="D149" s="21">
        <f t="shared" si="4"/>
        <v>177</v>
      </c>
      <c r="E149">
        <f t="shared" si="5"/>
        <v>177</v>
      </c>
    </row>
    <row r="150" spans="1:5" x14ac:dyDescent="0.25">
      <c r="A150" t="s">
        <v>148</v>
      </c>
      <c r="B150" t="s">
        <v>330</v>
      </c>
      <c r="C150" s="1">
        <v>12.265823598996596</v>
      </c>
      <c r="D150" s="21">
        <f t="shared" si="4"/>
        <v>135</v>
      </c>
      <c r="E150">
        <f t="shared" si="5"/>
        <v>135</v>
      </c>
    </row>
    <row r="151" spans="1:5" x14ac:dyDescent="0.25">
      <c r="A151" t="s">
        <v>149</v>
      </c>
      <c r="B151" t="s">
        <v>325</v>
      </c>
      <c r="C151" s="1">
        <v>0.21238394734305896</v>
      </c>
      <c r="D151" s="21">
        <f t="shared" si="4"/>
        <v>62</v>
      </c>
      <c r="E151">
        <f t="shared" si="5"/>
        <v>62</v>
      </c>
    </row>
    <row r="152" spans="1:5" x14ac:dyDescent="0.25">
      <c r="A152" t="s">
        <v>150</v>
      </c>
      <c r="B152" t="s">
        <v>329</v>
      </c>
      <c r="C152" s="1">
        <v>64.591397499701827</v>
      </c>
      <c r="D152" s="21">
        <f t="shared" si="4"/>
        <v>256</v>
      </c>
      <c r="E152">
        <f t="shared" si="5"/>
        <v>256</v>
      </c>
    </row>
    <row r="153" spans="1:5" x14ac:dyDescent="0.25">
      <c r="A153" t="s">
        <v>151</v>
      </c>
      <c r="B153" t="s">
        <v>330</v>
      </c>
      <c r="C153" s="1">
        <v>0</v>
      </c>
      <c r="D153" s="21">
        <f t="shared" si="4"/>
        <v>1</v>
      </c>
      <c r="E153">
        <f t="shared" si="5"/>
        <v>1</v>
      </c>
    </row>
    <row r="154" spans="1:5" x14ac:dyDescent="0.25">
      <c r="A154" t="s">
        <v>152</v>
      </c>
      <c r="B154" t="s">
        <v>329</v>
      </c>
      <c r="C154" s="1">
        <v>59.343572570864325</v>
      </c>
      <c r="D154" s="21">
        <f t="shared" si="4"/>
        <v>243</v>
      </c>
      <c r="E154">
        <f t="shared" si="5"/>
        <v>243</v>
      </c>
    </row>
    <row r="155" spans="1:5" x14ac:dyDescent="0.25">
      <c r="A155" t="s">
        <v>153</v>
      </c>
      <c r="B155" t="s">
        <v>328</v>
      </c>
      <c r="C155" s="1">
        <v>0</v>
      </c>
      <c r="D155" s="21">
        <f t="shared" si="4"/>
        <v>1</v>
      </c>
      <c r="E155">
        <f t="shared" si="5"/>
        <v>1</v>
      </c>
    </row>
    <row r="156" spans="1:5" x14ac:dyDescent="0.25">
      <c r="A156" t="s">
        <v>154</v>
      </c>
      <c r="B156" t="s">
        <v>330</v>
      </c>
      <c r="C156" s="1">
        <v>0</v>
      </c>
      <c r="D156" s="21">
        <f t="shared" si="4"/>
        <v>1</v>
      </c>
      <c r="E156">
        <f t="shared" si="5"/>
        <v>1</v>
      </c>
    </row>
    <row r="157" spans="1:5" x14ac:dyDescent="0.25">
      <c r="A157" t="s">
        <v>155</v>
      </c>
      <c r="B157" t="s">
        <v>328</v>
      </c>
      <c r="C157" s="1">
        <v>0</v>
      </c>
      <c r="D157" s="21">
        <f t="shared" si="4"/>
        <v>1</v>
      </c>
      <c r="E157">
        <f t="shared" si="5"/>
        <v>1</v>
      </c>
    </row>
    <row r="158" spans="1:5" x14ac:dyDescent="0.25">
      <c r="A158" t="s">
        <v>156</v>
      </c>
      <c r="B158" t="s">
        <v>327</v>
      </c>
      <c r="C158" s="1">
        <v>32.980078133431178</v>
      </c>
      <c r="D158" s="21">
        <f t="shared" si="4"/>
        <v>192</v>
      </c>
      <c r="E158">
        <f t="shared" si="5"/>
        <v>192</v>
      </c>
    </row>
    <row r="159" spans="1:5" x14ac:dyDescent="0.25">
      <c r="A159" t="s">
        <v>157</v>
      </c>
      <c r="B159" t="s">
        <v>326</v>
      </c>
      <c r="C159" s="1">
        <v>100</v>
      </c>
      <c r="D159" s="21">
        <f t="shared" si="4"/>
        <v>304</v>
      </c>
      <c r="E159">
        <f t="shared" si="5"/>
        <v>304</v>
      </c>
    </row>
    <row r="160" spans="1:5" x14ac:dyDescent="0.25">
      <c r="A160" t="s">
        <v>158</v>
      </c>
      <c r="B160" t="s">
        <v>329</v>
      </c>
      <c r="C160" s="1">
        <v>52.906936456240039</v>
      </c>
      <c r="D160" s="21">
        <f t="shared" si="4"/>
        <v>233</v>
      </c>
      <c r="E160">
        <f t="shared" si="5"/>
        <v>233</v>
      </c>
    </row>
    <row r="161" spans="1:5" x14ac:dyDescent="0.25">
      <c r="A161" t="s">
        <v>159</v>
      </c>
      <c r="B161" t="s">
        <v>330</v>
      </c>
      <c r="C161" s="1">
        <v>2.4936704029313347E-2</v>
      </c>
      <c r="D161" s="21">
        <f t="shared" si="4"/>
        <v>50</v>
      </c>
      <c r="E161">
        <f t="shared" si="5"/>
        <v>50</v>
      </c>
    </row>
    <row r="162" spans="1:5" x14ac:dyDescent="0.25">
      <c r="A162" t="s">
        <v>160</v>
      </c>
      <c r="B162" t="s">
        <v>328</v>
      </c>
      <c r="C162" s="1">
        <v>14.643333435136263</v>
      </c>
      <c r="D162" s="21">
        <f t="shared" si="4"/>
        <v>146</v>
      </c>
      <c r="E162">
        <f t="shared" si="5"/>
        <v>146</v>
      </c>
    </row>
    <row r="163" spans="1:5" x14ac:dyDescent="0.25">
      <c r="A163" t="s">
        <v>161</v>
      </c>
      <c r="B163" t="s">
        <v>328</v>
      </c>
      <c r="C163" s="1">
        <v>10.405720079997756</v>
      </c>
      <c r="D163" s="21">
        <f t="shared" si="4"/>
        <v>128</v>
      </c>
      <c r="E163">
        <f t="shared" si="5"/>
        <v>128</v>
      </c>
    </row>
    <row r="164" spans="1:5" x14ac:dyDescent="0.25">
      <c r="A164" t="s">
        <v>162</v>
      </c>
      <c r="B164" t="s">
        <v>326</v>
      </c>
      <c r="C164" s="1">
        <v>100</v>
      </c>
      <c r="D164" s="21">
        <f t="shared" si="4"/>
        <v>304</v>
      </c>
      <c r="E164">
        <f t="shared" si="5"/>
        <v>304</v>
      </c>
    </row>
    <row r="165" spans="1:5" x14ac:dyDescent="0.25">
      <c r="A165" t="s">
        <v>163</v>
      </c>
      <c r="B165" t="s">
        <v>326</v>
      </c>
      <c r="C165" s="1">
        <v>100</v>
      </c>
      <c r="D165" s="21">
        <f t="shared" si="4"/>
        <v>304</v>
      </c>
      <c r="E165">
        <f t="shared" si="5"/>
        <v>304</v>
      </c>
    </row>
    <row r="166" spans="1:5" x14ac:dyDescent="0.25">
      <c r="A166" t="s">
        <v>164</v>
      </c>
      <c r="B166" t="s">
        <v>330</v>
      </c>
      <c r="C166" s="1">
        <v>0</v>
      </c>
      <c r="D166" s="21">
        <f t="shared" si="4"/>
        <v>1</v>
      </c>
      <c r="E166">
        <f t="shared" si="5"/>
        <v>1</v>
      </c>
    </row>
    <row r="167" spans="1:5" x14ac:dyDescent="0.25">
      <c r="A167" t="s">
        <v>165</v>
      </c>
      <c r="B167" t="s">
        <v>326</v>
      </c>
      <c r="C167" s="1">
        <v>100</v>
      </c>
      <c r="D167" s="21">
        <f t="shared" si="4"/>
        <v>304</v>
      </c>
      <c r="E167">
        <f t="shared" si="5"/>
        <v>304</v>
      </c>
    </row>
    <row r="168" spans="1:5" x14ac:dyDescent="0.25">
      <c r="A168" t="s">
        <v>166</v>
      </c>
      <c r="B168" t="s">
        <v>326</v>
      </c>
      <c r="C168" s="1">
        <v>99.672759840169007</v>
      </c>
      <c r="D168" s="21">
        <f t="shared" si="4"/>
        <v>300</v>
      </c>
      <c r="E168">
        <f t="shared" si="5"/>
        <v>300</v>
      </c>
    </row>
    <row r="169" spans="1:5" x14ac:dyDescent="0.25">
      <c r="A169" t="s">
        <v>167</v>
      </c>
      <c r="B169" t="s">
        <v>326</v>
      </c>
      <c r="C169" s="1">
        <v>100</v>
      </c>
      <c r="D169" s="21">
        <f t="shared" si="4"/>
        <v>304</v>
      </c>
      <c r="E169">
        <f t="shared" si="5"/>
        <v>304</v>
      </c>
    </row>
    <row r="170" spans="1:5" x14ac:dyDescent="0.25">
      <c r="A170" t="s">
        <v>168</v>
      </c>
      <c r="B170" t="s">
        <v>325</v>
      </c>
      <c r="C170" s="1">
        <v>0.3082920177564345</v>
      </c>
      <c r="D170" s="21">
        <f t="shared" si="4"/>
        <v>68</v>
      </c>
      <c r="E170">
        <f t="shared" si="5"/>
        <v>68</v>
      </c>
    </row>
    <row r="171" spans="1:5" x14ac:dyDescent="0.25">
      <c r="A171" t="s">
        <v>169</v>
      </c>
      <c r="B171" t="s">
        <v>328</v>
      </c>
      <c r="C171" s="1">
        <v>10.865057923455012</v>
      </c>
      <c r="D171" s="21">
        <f t="shared" si="4"/>
        <v>130</v>
      </c>
      <c r="E171">
        <f t="shared" si="5"/>
        <v>130</v>
      </c>
    </row>
    <row r="172" spans="1:5" x14ac:dyDescent="0.25">
      <c r="A172" t="s">
        <v>170</v>
      </c>
      <c r="B172" t="s">
        <v>327</v>
      </c>
      <c r="C172" s="1">
        <v>47.506692398680194</v>
      </c>
      <c r="D172" s="21">
        <f t="shared" si="4"/>
        <v>225</v>
      </c>
      <c r="E172">
        <f t="shared" si="5"/>
        <v>225</v>
      </c>
    </row>
    <row r="173" spans="1:5" x14ac:dyDescent="0.25">
      <c r="A173" t="s">
        <v>171</v>
      </c>
      <c r="B173" t="s">
        <v>327</v>
      </c>
      <c r="C173" s="1">
        <v>45.916780491843021</v>
      </c>
      <c r="D173" s="21">
        <f t="shared" si="4"/>
        <v>222</v>
      </c>
      <c r="E173">
        <f t="shared" si="5"/>
        <v>222</v>
      </c>
    </row>
    <row r="174" spans="1:5" x14ac:dyDescent="0.25">
      <c r="A174" t="s">
        <v>172</v>
      </c>
      <c r="B174" t="s">
        <v>329</v>
      </c>
      <c r="C174" s="1">
        <v>63.611880143887603</v>
      </c>
      <c r="D174" s="21">
        <f t="shared" si="4"/>
        <v>253</v>
      </c>
      <c r="E174">
        <f t="shared" si="5"/>
        <v>253</v>
      </c>
    </row>
    <row r="175" spans="1:5" x14ac:dyDescent="0.25">
      <c r="A175" t="s">
        <v>173</v>
      </c>
      <c r="B175" t="s">
        <v>330</v>
      </c>
      <c r="C175" s="1">
        <v>1.8286970100052049</v>
      </c>
      <c r="D175" s="21">
        <f t="shared" si="4"/>
        <v>92</v>
      </c>
      <c r="E175">
        <f t="shared" si="5"/>
        <v>92</v>
      </c>
    </row>
    <row r="176" spans="1:5" x14ac:dyDescent="0.25">
      <c r="A176" t="s">
        <v>174</v>
      </c>
      <c r="B176" t="s">
        <v>325</v>
      </c>
      <c r="C176" s="1">
        <v>19.657608829140091</v>
      </c>
      <c r="D176" s="21">
        <f t="shared" si="4"/>
        <v>160</v>
      </c>
      <c r="E176">
        <f t="shared" si="5"/>
        <v>160</v>
      </c>
    </row>
    <row r="177" spans="1:5" x14ac:dyDescent="0.25">
      <c r="A177" t="s">
        <v>175</v>
      </c>
      <c r="B177" t="s">
        <v>330</v>
      </c>
      <c r="C177" s="1">
        <v>0</v>
      </c>
      <c r="D177" s="21">
        <f t="shared" si="4"/>
        <v>1</v>
      </c>
      <c r="E177">
        <f t="shared" si="5"/>
        <v>1</v>
      </c>
    </row>
    <row r="178" spans="1:5" x14ac:dyDescent="0.25">
      <c r="A178" t="s">
        <v>176</v>
      </c>
      <c r="B178" t="s">
        <v>329</v>
      </c>
      <c r="C178" s="1">
        <v>64.84256243213899</v>
      </c>
      <c r="D178" s="21">
        <f t="shared" si="4"/>
        <v>257</v>
      </c>
      <c r="E178">
        <f t="shared" si="5"/>
        <v>257</v>
      </c>
    </row>
    <row r="179" spans="1:5" x14ac:dyDescent="0.25">
      <c r="A179" t="s">
        <v>177</v>
      </c>
      <c r="B179" t="s">
        <v>326</v>
      </c>
      <c r="C179" s="1">
        <v>100</v>
      </c>
      <c r="D179" s="21">
        <f t="shared" si="4"/>
        <v>304</v>
      </c>
      <c r="E179">
        <f t="shared" si="5"/>
        <v>304</v>
      </c>
    </row>
    <row r="180" spans="1:5" x14ac:dyDescent="0.25">
      <c r="A180" t="s">
        <v>178</v>
      </c>
      <c r="B180" t="s">
        <v>329</v>
      </c>
      <c r="C180" s="1">
        <v>73.913851682794089</v>
      </c>
      <c r="D180" s="21">
        <f t="shared" si="4"/>
        <v>272</v>
      </c>
      <c r="E180">
        <f t="shared" si="5"/>
        <v>272</v>
      </c>
    </row>
    <row r="181" spans="1:5" x14ac:dyDescent="0.25">
      <c r="A181" t="s">
        <v>179</v>
      </c>
      <c r="B181" t="s">
        <v>328</v>
      </c>
      <c r="C181" s="1">
        <v>12.131049831654101</v>
      </c>
      <c r="D181" s="21">
        <f t="shared" si="4"/>
        <v>134</v>
      </c>
      <c r="E181">
        <f t="shared" si="5"/>
        <v>134</v>
      </c>
    </row>
    <row r="182" spans="1:5" x14ac:dyDescent="0.25">
      <c r="A182" t="s">
        <v>180</v>
      </c>
      <c r="B182" t="s">
        <v>327</v>
      </c>
      <c r="C182" s="1">
        <v>31.320561067396511</v>
      </c>
      <c r="D182" s="21">
        <f t="shared" si="4"/>
        <v>188</v>
      </c>
      <c r="E182">
        <f t="shared" si="5"/>
        <v>188</v>
      </c>
    </row>
    <row r="183" spans="1:5" x14ac:dyDescent="0.25">
      <c r="A183" t="s">
        <v>181</v>
      </c>
      <c r="B183" t="s">
        <v>326</v>
      </c>
      <c r="C183" s="1">
        <v>80.376821142790348</v>
      </c>
      <c r="D183" s="21">
        <f t="shared" si="4"/>
        <v>277</v>
      </c>
      <c r="E183">
        <f t="shared" si="5"/>
        <v>277</v>
      </c>
    </row>
    <row r="184" spans="1:5" x14ac:dyDescent="0.25">
      <c r="A184" t="s">
        <v>182</v>
      </c>
      <c r="B184" t="s">
        <v>329</v>
      </c>
      <c r="C184" s="1">
        <v>52.383851078034795</v>
      </c>
      <c r="D184" s="21">
        <f t="shared" si="4"/>
        <v>231</v>
      </c>
      <c r="E184">
        <f t="shared" si="5"/>
        <v>231</v>
      </c>
    </row>
    <row r="185" spans="1:5" x14ac:dyDescent="0.25">
      <c r="A185" t="s">
        <v>183</v>
      </c>
      <c r="B185" t="s">
        <v>326</v>
      </c>
      <c r="C185" s="1">
        <v>100</v>
      </c>
      <c r="D185" s="21">
        <f t="shared" si="4"/>
        <v>304</v>
      </c>
      <c r="E185">
        <f t="shared" si="5"/>
        <v>304</v>
      </c>
    </row>
    <row r="186" spans="1:5" x14ac:dyDescent="0.25">
      <c r="A186" t="s">
        <v>184</v>
      </c>
      <c r="B186" t="s">
        <v>329</v>
      </c>
      <c r="C186" s="1">
        <v>55.04359184020219</v>
      </c>
      <c r="D186" s="21">
        <f t="shared" si="4"/>
        <v>235</v>
      </c>
      <c r="E186">
        <f t="shared" si="5"/>
        <v>235</v>
      </c>
    </row>
    <row r="187" spans="1:5" x14ac:dyDescent="0.25">
      <c r="A187" t="s">
        <v>185</v>
      </c>
      <c r="B187" t="s">
        <v>330</v>
      </c>
      <c r="C187" s="1">
        <v>8.6255889512228254</v>
      </c>
      <c r="D187" s="21">
        <f t="shared" si="4"/>
        <v>124</v>
      </c>
      <c r="E187">
        <f t="shared" si="5"/>
        <v>124</v>
      </c>
    </row>
    <row r="188" spans="1:5" x14ac:dyDescent="0.25">
      <c r="A188" t="s">
        <v>186</v>
      </c>
      <c r="B188" t="s">
        <v>329</v>
      </c>
      <c r="C188" s="1">
        <v>76.853910857584836</v>
      </c>
      <c r="D188" s="21">
        <f t="shared" si="4"/>
        <v>275</v>
      </c>
      <c r="E188">
        <f t="shared" si="5"/>
        <v>275</v>
      </c>
    </row>
    <row r="189" spans="1:5" x14ac:dyDescent="0.25">
      <c r="A189" t="s">
        <v>187</v>
      </c>
      <c r="B189" t="s">
        <v>329</v>
      </c>
      <c r="C189" s="1">
        <v>57.179339995079836</v>
      </c>
      <c r="D189" s="21">
        <f t="shared" si="4"/>
        <v>239</v>
      </c>
      <c r="E189">
        <f t="shared" si="5"/>
        <v>239</v>
      </c>
    </row>
    <row r="190" spans="1:5" x14ac:dyDescent="0.25">
      <c r="A190" t="s">
        <v>188</v>
      </c>
      <c r="B190" t="s">
        <v>328</v>
      </c>
      <c r="C190" s="1">
        <v>0.80918309569156333</v>
      </c>
      <c r="D190" s="21">
        <f t="shared" si="4"/>
        <v>79</v>
      </c>
      <c r="E190">
        <f t="shared" si="5"/>
        <v>79</v>
      </c>
    </row>
    <row r="191" spans="1:5" x14ac:dyDescent="0.25">
      <c r="A191" t="s">
        <v>390</v>
      </c>
      <c r="B191" t="s">
        <v>329</v>
      </c>
      <c r="C191" s="1">
        <v>79.558399916580854</v>
      </c>
      <c r="D191" s="21">
        <f t="shared" si="4"/>
        <v>276</v>
      </c>
      <c r="E191">
        <f t="shared" si="5"/>
        <v>276</v>
      </c>
    </row>
    <row r="192" spans="1:5" x14ac:dyDescent="0.25">
      <c r="A192" t="s">
        <v>189</v>
      </c>
      <c r="B192" t="s">
        <v>328</v>
      </c>
      <c r="C192" s="1">
        <v>0.23189454554425321</v>
      </c>
      <c r="D192" s="21">
        <f t="shared" si="4"/>
        <v>63</v>
      </c>
      <c r="E192">
        <f t="shared" si="5"/>
        <v>63</v>
      </c>
    </row>
    <row r="193" spans="1:5" x14ac:dyDescent="0.25">
      <c r="A193" t="s">
        <v>190</v>
      </c>
      <c r="B193" t="s">
        <v>325</v>
      </c>
      <c r="C193" s="1">
        <v>0</v>
      </c>
      <c r="D193" s="21">
        <f t="shared" si="4"/>
        <v>1</v>
      </c>
      <c r="E193">
        <f t="shared" si="5"/>
        <v>1</v>
      </c>
    </row>
    <row r="194" spans="1:5" x14ac:dyDescent="0.25">
      <c r="A194" t="s">
        <v>191</v>
      </c>
      <c r="B194" t="s">
        <v>328</v>
      </c>
      <c r="C194" s="1">
        <v>2.0135748504501181</v>
      </c>
      <c r="D194" s="21">
        <f t="shared" si="4"/>
        <v>95</v>
      </c>
      <c r="E194">
        <f t="shared" si="5"/>
        <v>95</v>
      </c>
    </row>
    <row r="195" spans="1:5" x14ac:dyDescent="0.25">
      <c r="A195" t="s">
        <v>192</v>
      </c>
      <c r="B195" t="s">
        <v>325</v>
      </c>
      <c r="C195" s="1">
        <v>0</v>
      </c>
      <c r="D195" s="21">
        <f t="shared" ref="D195:D258" si="6">RANK(C195,C$2:C$333,1)</f>
        <v>1</v>
      </c>
      <c r="E195">
        <f t="shared" ref="E195:E258" si="7">RANK(C195,C$2:C$333,1)</f>
        <v>1</v>
      </c>
    </row>
    <row r="196" spans="1:5" x14ac:dyDescent="0.25">
      <c r="A196" t="s">
        <v>193</v>
      </c>
      <c r="B196" t="s">
        <v>330</v>
      </c>
      <c r="C196" s="1">
        <v>8.4098231809051924</v>
      </c>
      <c r="D196" s="21">
        <f t="shared" si="6"/>
        <v>122</v>
      </c>
      <c r="E196">
        <f t="shared" si="7"/>
        <v>122</v>
      </c>
    </row>
    <row r="197" spans="1:5" x14ac:dyDescent="0.25">
      <c r="A197" t="s">
        <v>194</v>
      </c>
      <c r="B197" t="s">
        <v>328</v>
      </c>
      <c r="C197" s="1">
        <v>0.94143892916899052</v>
      </c>
      <c r="D197" s="21">
        <f t="shared" si="6"/>
        <v>80</v>
      </c>
      <c r="E197">
        <f t="shared" si="7"/>
        <v>80</v>
      </c>
    </row>
    <row r="198" spans="1:5" x14ac:dyDescent="0.25">
      <c r="A198" t="s">
        <v>195</v>
      </c>
      <c r="B198" t="s">
        <v>328</v>
      </c>
      <c r="C198" s="1">
        <v>14.298841300791143</v>
      </c>
      <c r="D198" s="21">
        <f t="shared" si="6"/>
        <v>144</v>
      </c>
      <c r="E198">
        <f t="shared" si="7"/>
        <v>144</v>
      </c>
    </row>
    <row r="199" spans="1:5" x14ac:dyDescent="0.25">
      <c r="A199" t="s">
        <v>196</v>
      </c>
      <c r="B199" t="s">
        <v>328</v>
      </c>
      <c r="C199" s="1">
        <v>12.903081016960021</v>
      </c>
      <c r="D199" s="21">
        <f t="shared" si="6"/>
        <v>139</v>
      </c>
      <c r="E199">
        <f t="shared" si="7"/>
        <v>139</v>
      </c>
    </row>
    <row r="200" spans="1:5" x14ac:dyDescent="0.25">
      <c r="A200" t="s">
        <v>197</v>
      </c>
      <c r="B200" t="s">
        <v>328</v>
      </c>
      <c r="C200" s="1">
        <v>0</v>
      </c>
      <c r="D200" s="21">
        <f t="shared" si="6"/>
        <v>1</v>
      </c>
      <c r="E200">
        <f t="shared" si="7"/>
        <v>1</v>
      </c>
    </row>
    <row r="201" spans="1:5" x14ac:dyDescent="0.25">
      <c r="A201" t="s">
        <v>198</v>
      </c>
      <c r="B201" t="s">
        <v>325</v>
      </c>
      <c r="C201" s="1">
        <v>4.59032791162912</v>
      </c>
      <c r="D201" s="21">
        <f t="shared" si="6"/>
        <v>109</v>
      </c>
      <c r="E201">
        <f t="shared" si="7"/>
        <v>109</v>
      </c>
    </row>
    <row r="202" spans="1:5" x14ac:dyDescent="0.25">
      <c r="A202" t="s">
        <v>199</v>
      </c>
      <c r="B202" t="s">
        <v>325</v>
      </c>
      <c r="C202" s="1">
        <v>0</v>
      </c>
      <c r="D202" s="21">
        <f t="shared" si="6"/>
        <v>1</v>
      </c>
      <c r="E202">
        <f t="shared" si="7"/>
        <v>1</v>
      </c>
    </row>
    <row r="203" spans="1:5" x14ac:dyDescent="0.25">
      <c r="A203" t="s">
        <v>200</v>
      </c>
      <c r="B203" t="s">
        <v>325</v>
      </c>
      <c r="C203" s="1">
        <v>6.5347222222222223</v>
      </c>
      <c r="D203" s="21">
        <f t="shared" si="6"/>
        <v>115</v>
      </c>
      <c r="E203">
        <f t="shared" si="7"/>
        <v>115</v>
      </c>
    </row>
    <row r="204" spans="1:5" x14ac:dyDescent="0.25">
      <c r="A204" t="s">
        <v>201</v>
      </c>
      <c r="B204" t="s">
        <v>326</v>
      </c>
      <c r="C204" s="1">
        <v>84.221579874441076</v>
      </c>
      <c r="D204" s="21">
        <f t="shared" si="6"/>
        <v>280</v>
      </c>
      <c r="E204">
        <f t="shared" si="7"/>
        <v>280</v>
      </c>
    </row>
    <row r="205" spans="1:5" x14ac:dyDescent="0.25">
      <c r="A205" t="s">
        <v>202</v>
      </c>
      <c r="B205" t="s">
        <v>325</v>
      </c>
      <c r="C205" s="1">
        <v>0.3395301070986943</v>
      </c>
      <c r="D205" s="21">
        <f t="shared" si="6"/>
        <v>69</v>
      </c>
      <c r="E205">
        <f t="shared" si="7"/>
        <v>69</v>
      </c>
    </row>
    <row r="206" spans="1:5" x14ac:dyDescent="0.25">
      <c r="A206" t="s">
        <v>203</v>
      </c>
      <c r="B206" t="s">
        <v>330</v>
      </c>
      <c r="C206" s="1">
        <v>0</v>
      </c>
      <c r="D206" s="21">
        <f t="shared" si="6"/>
        <v>1</v>
      </c>
      <c r="E206">
        <f t="shared" si="7"/>
        <v>1</v>
      </c>
    </row>
    <row r="207" spans="1:5" x14ac:dyDescent="0.25">
      <c r="A207" t="s">
        <v>204</v>
      </c>
      <c r="B207" t="s">
        <v>327</v>
      </c>
      <c r="C207" s="1">
        <v>44.315201850747556</v>
      </c>
      <c r="D207" s="21">
        <f t="shared" si="6"/>
        <v>219</v>
      </c>
      <c r="E207">
        <f t="shared" si="7"/>
        <v>219</v>
      </c>
    </row>
    <row r="208" spans="1:5" x14ac:dyDescent="0.25">
      <c r="A208" t="s">
        <v>205</v>
      </c>
      <c r="B208" t="s">
        <v>328</v>
      </c>
      <c r="C208" s="1">
        <v>2.4613979217681465</v>
      </c>
      <c r="D208" s="21">
        <f t="shared" si="6"/>
        <v>98</v>
      </c>
      <c r="E208">
        <f t="shared" si="7"/>
        <v>98</v>
      </c>
    </row>
    <row r="209" spans="1:5" x14ac:dyDescent="0.25">
      <c r="A209" t="s">
        <v>206</v>
      </c>
      <c r="B209" t="s">
        <v>328</v>
      </c>
      <c r="C209" s="1">
        <v>4.2591089288388329</v>
      </c>
      <c r="D209" s="21">
        <f t="shared" si="6"/>
        <v>108</v>
      </c>
      <c r="E209">
        <f t="shared" si="7"/>
        <v>108</v>
      </c>
    </row>
    <row r="210" spans="1:5" x14ac:dyDescent="0.25">
      <c r="A210" t="s">
        <v>207</v>
      </c>
      <c r="B210" t="s">
        <v>326</v>
      </c>
      <c r="C210" s="1">
        <v>92.677095303406603</v>
      </c>
      <c r="D210" s="21">
        <f t="shared" si="6"/>
        <v>289</v>
      </c>
      <c r="E210">
        <f t="shared" si="7"/>
        <v>289</v>
      </c>
    </row>
    <row r="211" spans="1:5" x14ac:dyDescent="0.25">
      <c r="A211" t="s">
        <v>208</v>
      </c>
      <c r="B211" t="s">
        <v>330</v>
      </c>
      <c r="C211" s="1">
        <v>0</v>
      </c>
      <c r="D211" s="21">
        <f t="shared" si="6"/>
        <v>1</v>
      </c>
      <c r="E211">
        <f t="shared" si="7"/>
        <v>1</v>
      </c>
    </row>
    <row r="212" spans="1:5" x14ac:dyDescent="0.25">
      <c r="A212" t="s">
        <v>209</v>
      </c>
      <c r="B212" t="s">
        <v>326</v>
      </c>
      <c r="C212" s="1">
        <v>100</v>
      </c>
      <c r="D212" s="21">
        <f t="shared" si="6"/>
        <v>304</v>
      </c>
      <c r="E212">
        <f t="shared" si="7"/>
        <v>304</v>
      </c>
    </row>
    <row r="213" spans="1:5" x14ac:dyDescent="0.25">
      <c r="A213" t="s">
        <v>210</v>
      </c>
      <c r="B213" t="s">
        <v>330</v>
      </c>
      <c r="C213" s="1">
        <v>1.5990506852379609</v>
      </c>
      <c r="D213" s="21">
        <f t="shared" si="6"/>
        <v>90</v>
      </c>
      <c r="E213">
        <f t="shared" si="7"/>
        <v>90</v>
      </c>
    </row>
    <row r="214" spans="1:5" x14ac:dyDescent="0.25">
      <c r="A214" t="s">
        <v>211</v>
      </c>
      <c r="B214" t="s">
        <v>325</v>
      </c>
      <c r="C214" s="1">
        <v>22.858379369160666</v>
      </c>
      <c r="D214" s="21">
        <f t="shared" si="6"/>
        <v>168</v>
      </c>
      <c r="E214">
        <f t="shared" si="7"/>
        <v>168</v>
      </c>
    </row>
    <row r="215" spans="1:5" x14ac:dyDescent="0.25">
      <c r="A215" t="s">
        <v>212</v>
      </c>
      <c r="B215" t="s">
        <v>328</v>
      </c>
      <c r="C215" s="1">
        <v>15.33829098042794</v>
      </c>
      <c r="D215" s="21">
        <f t="shared" si="6"/>
        <v>148</v>
      </c>
      <c r="E215">
        <f t="shared" si="7"/>
        <v>148</v>
      </c>
    </row>
    <row r="216" spans="1:5" x14ac:dyDescent="0.25">
      <c r="A216" t="s">
        <v>213</v>
      </c>
      <c r="B216" t="s">
        <v>329</v>
      </c>
      <c r="C216" s="1">
        <v>51.650383197800267</v>
      </c>
      <c r="D216" s="21">
        <f t="shared" si="6"/>
        <v>230</v>
      </c>
      <c r="E216">
        <f t="shared" si="7"/>
        <v>230</v>
      </c>
    </row>
    <row r="217" spans="1:5" x14ac:dyDescent="0.25">
      <c r="A217" t="s">
        <v>214</v>
      </c>
      <c r="B217" t="s">
        <v>325</v>
      </c>
      <c r="C217" s="1">
        <v>12.059102179040092</v>
      </c>
      <c r="D217" s="21">
        <f t="shared" si="6"/>
        <v>132</v>
      </c>
      <c r="E217">
        <f t="shared" si="7"/>
        <v>132</v>
      </c>
    </row>
    <row r="218" spans="1:5" x14ac:dyDescent="0.25">
      <c r="A218" t="s">
        <v>215</v>
      </c>
      <c r="B218" t="s">
        <v>327</v>
      </c>
      <c r="C218" s="1">
        <v>26.09302112869295</v>
      </c>
      <c r="D218" s="21">
        <f t="shared" si="6"/>
        <v>172</v>
      </c>
      <c r="E218">
        <f t="shared" si="7"/>
        <v>172</v>
      </c>
    </row>
    <row r="219" spans="1:5" x14ac:dyDescent="0.25">
      <c r="A219" t="s">
        <v>216</v>
      </c>
      <c r="B219" t="s">
        <v>330</v>
      </c>
      <c r="C219" s="1">
        <v>7.3733367451381788</v>
      </c>
      <c r="D219" s="21">
        <f t="shared" si="6"/>
        <v>118</v>
      </c>
      <c r="E219">
        <f t="shared" si="7"/>
        <v>118</v>
      </c>
    </row>
    <row r="220" spans="1:5" x14ac:dyDescent="0.25">
      <c r="A220" t="s">
        <v>217</v>
      </c>
      <c r="B220" t="s">
        <v>329</v>
      </c>
      <c r="C220" s="1">
        <v>56.837898246012806</v>
      </c>
      <c r="D220" s="21">
        <f t="shared" si="6"/>
        <v>238</v>
      </c>
      <c r="E220">
        <f t="shared" si="7"/>
        <v>238</v>
      </c>
    </row>
    <row r="221" spans="1:5" x14ac:dyDescent="0.25">
      <c r="A221" t="s">
        <v>218</v>
      </c>
      <c r="B221" t="s">
        <v>328</v>
      </c>
      <c r="C221" s="1">
        <v>0</v>
      </c>
      <c r="D221" s="21">
        <f t="shared" si="6"/>
        <v>1</v>
      </c>
      <c r="E221">
        <f t="shared" si="7"/>
        <v>1</v>
      </c>
    </row>
    <row r="222" spans="1:5" x14ac:dyDescent="0.25">
      <c r="A222" t="s">
        <v>219</v>
      </c>
      <c r="B222" t="s">
        <v>326</v>
      </c>
      <c r="C222" s="1">
        <v>100</v>
      </c>
      <c r="D222" s="21">
        <f t="shared" si="6"/>
        <v>304</v>
      </c>
      <c r="E222">
        <f t="shared" si="7"/>
        <v>304</v>
      </c>
    </row>
    <row r="223" spans="1:5" x14ac:dyDescent="0.25">
      <c r="A223" t="s">
        <v>220</v>
      </c>
      <c r="B223" t="s">
        <v>326</v>
      </c>
      <c r="C223" s="1">
        <v>100</v>
      </c>
      <c r="D223" s="21">
        <f t="shared" si="6"/>
        <v>304</v>
      </c>
      <c r="E223">
        <f t="shared" si="7"/>
        <v>304</v>
      </c>
    </row>
    <row r="224" spans="1:5" x14ac:dyDescent="0.25">
      <c r="A224" t="s">
        <v>221</v>
      </c>
      <c r="B224" t="s">
        <v>330</v>
      </c>
      <c r="C224" s="1">
        <v>0.45647091502511516</v>
      </c>
      <c r="D224" s="21">
        <f t="shared" si="6"/>
        <v>73</v>
      </c>
      <c r="E224">
        <f t="shared" si="7"/>
        <v>73</v>
      </c>
    </row>
    <row r="225" spans="1:5" x14ac:dyDescent="0.25">
      <c r="A225" t="s">
        <v>222</v>
      </c>
      <c r="B225" t="s">
        <v>330</v>
      </c>
      <c r="C225" s="1">
        <v>0</v>
      </c>
      <c r="D225" s="21">
        <f t="shared" si="6"/>
        <v>1</v>
      </c>
      <c r="E225">
        <f t="shared" si="7"/>
        <v>1</v>
      </c>
    </row>
    <row r="226" spans="1:5" x14ac:dyDescent="0.25">
      <c r="A226" t="s">
        <v>223</v>
      </c>
      <c r="B226" t="s">
        <v>327</v>
      </c>
      <c r="C226" s="1">
        <v>45.74674164488161</v>
      </c>
      <c r="D226" s="21">
        <f t="shared" si="6"/>
        <v>220</v>
      </c>
      <c r="E226">
        <f t="shared" si="7"/>
        <v>220</v>
      </c>
    </row>
    <row r="227" spans="1:5" x14ac:dyDescent="0.25">
      <c r="A227" t="s">
        <v>224</v>
      </c>
      <c r="B227" t="s">
        <v>329</v>
      </c>
      <c r="C227" s="1">
        <v>65.440433587959248</v>
      </c>
      <c r="D227" s="21">
        <f t="shared" si="6"/>
        <v>258</v>
      </c>
      <c r="E227">
        <f t="shared" si="7"/>
        <v>258</v>
      </c>
    </row>
    <row r="228" spans="1:5" x14ac:dyDescent="0.25">
      <c r="A228" t="s">
        <v>225</v>
      </c>
      <c r="B228" t="s">
        <v>330</v>
      </c>
      <c r="C228" s="1">
        <v>11.682421532278607</v>
      </c>
      <c r="D228" s="21">
        <f t="shared" si="6"/>
        <v>131</v>
      </c>
      <c r="E228">
        <f t="shared" si="7"/>
        <v>131</v>
      </c>
    </row>
    <row r="229" spans="1:5" x14ac:dyDescent="0.25">
      <c r="A229" t="s">
        <v>226</v>
      </c>
      <c r="B229" t="s">
        <v>326</v>
      </c>
      <c r="C229" s="1">
        <v>100</v>
      </c>
      <c r="D229" s="21">
        <f t="shared" si="6"/>
        <v>304</v>
      </c>
      <c r="E229">
        <f t="shared" si="7"/>
        <v>304</v>
      </c>
    </row>
    <row r="230" spans="1:5" x14ac:dyDescent="0.25">
      <c r="A230" t="s">
        <v>227</v>
      </c>
      <c r="B230" t="s">
        <v>329</v>
      </c>
      <c r="C230" s="1">
        <v>69.764804857529541</v>
      </c>
      <c r="D230" s="21">
        <f t="shared" si="6"/>
        <v>267</v>
      </c>
      <c r="E230">
        <f t="shared" si="7"/>
        <v>267</v>
      </c>
    </row>
    <row r="231" spans="1:5" x14ac:dyDescent="0.25">
      <c r="A231" t="s">
        <v>228</v>
      </c>
      <c r="B231" t="s">
        <v>325</v>
      </c>
      <c r="C231" s="1">
        <v>1.8371987444152391</v>
      </c>
      <c r="D231" s="21">
        <f t="shared" si="6"/>
        <v>93</v>
      </c>
      <c r="E231">
        <f t="shared" si="7"/>
        <v>93</v>
      </c>
    </row>
    <row r="232" spans="1:5" x14ac:dyDescent="0.25">
      <c r="A232" t="s">
        <v>229</v>
      </c>
      <c r="B232" t="s">
        <v>327</v>
      </c>
      <c r="C232" s="1">
        <v>37.542201215395004</v>
      </c>
      <c r="D232" s="21">
        <f t="shared" si="6"/>
        <v>202</v>
      </c>
      <c r="E232">
        <f t="shared" si="7"/>
        <v>202</v>
      </c>
    </row>
    <row r="233" spans="1:5" x14ac:dyDescent="0.25">
      <c r="A233" t="s">
        <v>393</v>
      </c>
      <c r="B233" t="s">
        <v>329</v>
      </c>
      <c r="C233" s="1">
        <v>74.452438839350293</v>
      </c>
      <c r="D233" s="21">
        <f t="shared" si="6"/>
        <v>273</v>
      </c>
      <c r="E233">
        <f t="shared" si="7"/>
        <v>273</v>
      </c>
    </row>
    <row r="234" spans="1:5" x14ac:dyDescent="0.25">
      <c r="A234" t="s">
        <v>230</v>
      </c>
      <c r="B234" t="s">
        <v>328</v>
      </c>
      <c r="C234" s="1">
        <v>0.25903912412920099</v>
      </c>
      <c r="D234" s="21">
        <f t="shared" si="6"/>
        <v>66</v>
      </c>
      <c r="E234">
        <f t="shared" si="7"/>
        <v>66</v>
      </c>
    </row>
    <row r="235" spans="1:5" x14ac:dyDescent="0.25">
      <c r="A235" t="s">
        <v>231</v>
      </c>
      <c r="B235" t="s">
        <v>330</v>
      </c>
      <c r="C235" s="1">
        <v>9.5176271849137564</v>
      </c>
      <c r="D235" s="21">
        <f t="shared" si="6"/>
        <v>125</v>
      </c>
      <c r="E235">
        <f t="shared" si="7"/>
        <v>125</v>
      </c>
    </row>
    <row r="236" spans="1:5" x14ac:dyDescent="0.25">
      <c r="A236" t="s">
        <v>232</v>
      </c>
      <c r="B236" t="s">
        <v>329</v>
      </c>
      <c r="C236" s="1">
        <v>58.52766272904546</v>
      </c>
      <c r="D236" s="21">
        <f t="shared" si="6"/>
        <v>241</v>
      </c>
      <c r="E236">
        <f t="shared" si="7"/>
        <v>241</v>
      </c>
    </row>
    <row r="237" spans="1:5" x14ac:dyDescent="0.25">
      <c r="A237" t="s">
        <v>233</v>
      </c>
      <c r="B237" t="s">
        <v>326</v>
      </c>
      <c r="C237" s="1">
        <v>82.556993981189294</v>
      </c>
      <c r="D237" s="21">
        <f t="shared" si="6"/>
        <v>279</v>
      </c>
      <c r="E237">
        <f t="shared" si="7"/>
        <v>279</v>
      </c>
    </row>
    <row r="238" spans="1:5" x14ac:dyDescent="0.25">
      <c r="A238" t="s">
        <v>234</v>
      </c>
      <c r="B238" t="s">
        <v>327</v>
      </c>
      <c r="C238" s="1">
        <v>43.204436120597848</v>
      </c>
      <c r="D238" s="21">
        <f t="shared" si="6"/>
        <v>216</v>
      </c>
      <c r="E238">
        <f t="shared" si="7"/>
        <v>216</v>
      </c>
    </row>
    <row r="239" spans="1:5" x14ac:dyDescent="0.25">
      <c r="A239" t="s">
        <v>235</v>
      </c>
      <c r="B239" t="s">
        <v>325</v>
      </c>
      <c r="C239" s="1">
        <v>18.860218819093532</v>
      </c>
      <c r="D239" s="21">
        <f t="shared" si="6"/>
        <v>159</v>
      </c>
      <c r="E239">
        <f t="shared" si="7"/>
        <v>159</v>
      </c>
    </row>
    <row r="240" spans="1:5" x14ac:dyDescent="0.25">
      <c r="A240" t="s">
        <v>236</v>
      </c>
      <c r="B240" t="s">
        <v>326</v>
      </c>
      <c r="C240" s="1">
        <v>96.243896484375</v>
      </c>
      <c r="D240" s="21">
        <f t="shared" si="6"/>
        <v>296</v>
      </c>
      <c r="E240">
        <f t="shared" si="7"/>
        <v>296</v>
      </c>
    </row>
    <row r="241" spans="1:5" x14ac:dyDescent="0.25">
      <c r="A241" t="s">
        <v>237</v>
      </c>
      <c r="B241" t="s">
        <v>326</v>
      </c>
      <c r="C241" s="1">
        <v>100</v>
      </c>
      <c r="D241" s="21">
        <f t="shared" si="6"/>
        <v>304</v>
      </c>
      <c r="E241">
        <f t="shared" si="7"/>
        <v>304</v>
      </c>
    </row>
    <row r="242" spans="1:5" x14ac:dyDescent="0.25">
      <c r="A242" t="s">
        <v>238</v>
      </c>
      <c r="B242" t="s">
        <v>329</v>
      </c>
      <c r="C242" s="1">
        <v>67.593349686563101</v>
      </c>
      <c r="D242" s="21">
        <f t="shared" si="6"/>
        <v>261</v>
      </c>
      <c r="E242">
        <f t="shared" si="7"/>
        <v>261</v>
      </c>
    </row>
    <row r="243" spans="1:5" x14ac:dyDescent="0.25">
      <c r="A243" t="s">
        <v>239</v>
      </c>
      <c r="B243" t="s">
        <v>326</v>
      </c>
      <c r="C243" s="1">
        <v>100</v>
      </c>
      <c r="D243" s="21">
        <f t="shared" si="6"/>
        <v>304</v>
      </c>
      <c r="E243">
        <f t="shared" si="7"/>
        <v>304</v>
      </c>
    </row>
    <row r="244" spans="1:5" x14ac:dyDescent="0.25">
      <c r="A244" t="s">
        <v>240</v>
      </c>
      <c r="B244" t="s">
        <v>326</v>
      </c>
      <c r="C244" s="1">
        <v>88.963467514634672</v>
      </c>
      <c r="D244" s="21">
        <f t="shared" si="6"/>
        <v>286</v>
      </c>
      <c r="E244">
        <f t="shared" si="7"/>
        <v>286</v>
      </c>
    </row>
    <row r="245" spans="1:5" x14ac:dyDescent="0.25">
      <c r="A245" t="s">
        <v>241</v>
      </c>
      <c r="B245" t="s">
        <v>326</v>
      </c>
      <c r="C245" s="1">
        <v>99.664866642216694</v>
      </c>
      <c r="D245" s="21">
        <f t="shared" si="6"/>
        <v>299</v>
      </c>
      <c r="E245">
        <f t="shared" si="7"/>
        <v>299</v>
      </c>
    </row>
    <row r="246" spans="1:5" x14ac:dyDescent="0.25">
      <c r="A246" t="s">
        <v>242</v>
      </c>
      <c r="B246" t="s">
        <v>326</v>
      </c>
      <c r="C246" s="1">
        <v>99.128407824059991</v>
      </c>
      <c r="D246" s="21">
        <f t="shared" si="6"/>
        <v>297</v>
      </c>
      <c r="E246">
        <f t="shared" si="7"/>
        <v>297</v>
      </c>
    </row>
    <row r="247" spans="1:5" x14ac:dyDescent="0.25">
      <c r="A247" t="s">
        <v>243</v>
      </c>
      <c r="B247" t="s">
        <v>325</v>
      </c>
      <c r="C247" s="1">
        <v>7.9431148109608056</v>
      </c>
      <c r="D247" s="21">
        <f t="shared" si="6"/>
        <v>121</v>
      </c>
      <c r="E247">
        <f t="shared" si="7"/>
        <v>121</v>
      </c>
    </row>
    <row r="248" spans="1:5" x14ac:dyDescent="0.25">
      <c r="A248" t="s">
        <v>244</v>
      </c>
      <c r="B248" t="s">
        <v>329</v>
      </c>
      <c r="C248" s="1">
        <v>72.218284434846552</v>
      </c>
      <c r="D248" s="21">
        <f t="shared" si="6"/>
        <v>269</v>
      </c>
      <c r="E248">
        <f t="shared" si="7"/>
        <v>269</v>
      </c>
    </row>
    <row r="249" spans="1:5" x14ac:dyDescent="0.25">
      <c r="A249" t="s">
        <v>245</v>
      </c>
      <c r="B249" t="s">
        <v>327</v>
      </c>
      <c r="C249" s="1">
        <v>40.138036375979411</v>
      </c>
      <c r="D249" s="21">
        <f t="shared" si="6"/>
        <v>205</v>
      </c>
      <c r="E249">
        <f t="shared" si="7"/>
        <v>205</v>
      </c>
    </row>
    <row r="250" spans="1:5" x14ac:dyDescent="0.25">
      <c r="A250" t="s">
        <v>246</v>
      </c>
      <c r="B250" t="s">
        <v>330</v>
      </c>
      <c r="C250" s="1">
        <v>0.19047245022189058</v>
      </c>
      <c r="D250" s="21">
        <f t="shared" si="6"/>
        <v>61</v>
      </c>
      <c r="E250">
        <f t="shared" si="7"/>
        <v>61</v>
      </c>
    </row>
    <row r="251" spans="1:5" x14ac:dyDescent="0.25">
      <c r="A251" t="s">
        <v>247</v>
      </c>
      <c r="B251" t="s">
        <v>325</v>
      </c>
      <c r="C251" s="1">
        <v>0</v>
      </c>
      <c r="D251" s="21">
        <f t="shared" si="6"/>
        <v>1</v>
      </c>
      <c r="E251">
        <f t="shared" si="7"/>
        <v>1</v>
      </c>
    </row>
    <row r="252" spans="1:5" x14ac:dyDescent="0.25">
      <c r="A252" t="s">
        <v>248</v>
      </c>
      <c r="B252" t="s">
        <v>325</v>
      </c>
      <c r="C252" s="1">
        <v>0</v>
      </c>
      <c r="D252" s="21">
        <f t="shared" si="6"/>
        <v>1</v>
      </c>
      <c r="E252">
        <f t="shared" si="7"/>
        <v>1</v>
      </c>
    </row>
    <row r="253" spans="1:5" x14ac:dyDescent="0.25">
      <c r="A253" t="s">
        <v>249</v>
      </c>
      <c r="B253" t="s">
        <v>330</v>
      </c>
      <c r="C253" s="1">
        <v>0</v>
      </c>
      <c r="D253" s="21">
        <f t="shared" si="6"/>
        <v>1</v>
      </c>
      <c r="E253">
        <f t="shared" si="7"/>
        <v>1</v>
      </c>
    </row>
    <row r="254" spans="1:5" x14ac:dyDescent="0.25">
      <c r="A254" t="s">
        <v>250</v>
      </c>
      <c r="B254" t="s">
        <v>330</v>
      </c>
      <c r="C254" s="1">
        <v>0.96506081432539814</v>
      </c>
      <c r="D254" s="21">
        <f t="shared" si="6"/>
        <v>81</v>
      </c>
      <c r="E254">
        <f t="shared" si="7"/>
        <v>81</v>
      </c>
    </row>
    <row r="255" spans="1:5" x14ac:dyDescent="0.25">
      <c r="A255" t="s">
        <v>251</v>
      </c>
      <c r="B255" t="s">
        <v>327</v>
      </c>
      <c r="C255" s="1">
        <v>31.772067592893759</v>
      </c>
      <c r="D255" s="21">
        <f t="shared" si="6"/>
        <v>189</v>
      </c>
      <c r="E255">
        <f t="shared" si="7"/>
        <v>189</v>
      </c>
    </row>
    <row r="256" spans="1:5" x14ac:dyDescent="0.25">
      <c r="A256" t="s">
        <v>252</v>
      </c>
      <c r="B256" t="s">
        <v>329</v>
      </c>
      <c r="C256" s="1">
        <v>62.379506409341943</v>
      </c>
      <c r="D256" s="21">
        <f t="shared" si="6"/>
        <v>249</v>
      </c>
      <c r="E256">
        <f t="shared" si="7"/>
        <v>249</v>
      </c>
    </row>
    <row r="257" spans="1:5" x14ac:dyDescent="0.25">
      <c r="A257" t="s">
        <v>253</v>
      </c>
      <c r="B257" t="s">
        <v>330</v>
      </c>
      <c r="C257" s="1">
        <v>23.770524278218939</v>
      </c>
      <c r="D257" s="21">
        <f t="shared" si="6"/>
        <v>170</v>
      </c>
      <c r="E257">
        <f t="shared" si="7"/>
        <v>170</v>
      </c>
    </row>
    <row r="258" spans="1:5" x14ac:dyDescent="0.25">
      <c r="A258" t="s">
        <v>254</v>
      </c>
      <c r="B258" t="s">
        <v>327</v>
      </c>
      <c r="C258" s="1">
        <v>43.168981961434795</v>
      </c>
      <c r="D258" s="21">
        <f t="shared" si="6"/>
        <v>214</v>
      </c>
      <c r="E258">
        <f t="shared" si="7"/>
        <v>214</v>
      </c>
    </row>
    <row r="259" spans="1:5" x14ac:dyDescent="0.25">
      <c r="A259" t="s">
        <v>255</v>
      </c>
      <c r="B259" t="s">
        <v>329</v>
      </c>
      <c r="C259" s="1">
        <v>64.31785533209397</v>
      </c>
      <c r="D259" s="21">
        <f t="shared" ref="D259:D322" si="8">RANK(C259,C$2:C$333,1)</f>
        <v>255</v>
      </c>
      <c r="E259">
        <f t="shared" ref="E259:E322" si="9">RANK(C259,C$2:C$333,1)</f>
        <v>255</v>
      </c>
    </row>
    <row r="260" spans="1:5" x14ac:dyDescent="0.25">
      <c r="A260" t="s">
        <v>256</v>
      </c>
      <c r="B260" t="s">
        <v>328</v>
      </c>
      <c r="C260" s="1">
        <v>0.4167503514762001</v>
      </c>
      <c r="D260" s="21">
        <f t="shared" si="8"/>
        <v>72</v>
      </c>
      <c r="E260">
        <f t="shared" si="9"/>
        <v>72</v>
      </c>
    </row>
    <row r="261" spans="1:5" x14ac:dyDescent="0.25">
      <c r="A261" t="s">
        <v>257</v>
      </c>
      <c r="B261" t="s">
        <v>330</v>
      </c>
      <c r="C261" s="1">
        <v>8.5755262158856045</v>
      </c>
      <c r="D261" s="21">
        <f t="shared" si="8"/>
        <v>123</v>
      </c>
      <c r="E261">
        <f t="shared" si="9"/>
        <v>123</v>
      </c>
    </row>
    <row r="262" spans="1:5" x14ac:dyDescent="0.25">
      <c r="A262" t="s">
        <v>258</v>
      </c>
      <c r="B262" t="s">
        <v>325</v>
      </c>
      <c r="C262" s="1">
        <v>14.076459879568686</v>
      </c>
      <c r="D262" s="21">
        <f t="shared" si="8"/>
        <v>143</v>
      </c>
      <c r="E262">
        <f t="shared" si="9"/>
        <v>143</v>
      </c>
    </row>
    <row r="263" spans="1:5" x14ac:dyDescent="0.25">
      <c r="A263" t="s">
        <v>259</v>
      </c>
      <c r="B263" t="s">
        <v>325</v>
      </c>
      <c r="C263" s="1">
        <v>0.39193845360953283</v>
      </c>
      <c r="D263" s="21">
        <f t="shared" si="8"/>
        <v>71</v>
      </c>
      <c r="E263">
        <f t="shared" si="9"/>
        <v>71</v>
      </c>
    </row>
    <row r="264" spans="1:5" x14ac:dyDescent="0.25">
      <c r="A264" t="s">
        <v>260</v>
      </c>
      <c r="B264" t="s">
        <v>326</v>
      </c>
      <c r="C264" s="1">
        <v>99.698895052379712</v>
      </c>
      <c r="D264" s="21">
        <f t="shared" si="8"/>
        <v>301</v>
      </c>
      <c r="E264">
        <f t="shared" si="9"/>
        <v>301</v>
      </c>
    </row>
    <row r="265" spans="1:5" x14ac:dyDescent="0.25">
      <c r="A265" t="s">
        <v>261</v>
      </c>
      <c r="B265" t="s">
        <v>329</v>
      </c>
      <c r="C265" s="1">
        <v>51.619455729311589</v>
      </c>
      <c r="D265" s="21">
        <f t="shared" si="8"/>
        <v>229</v>
      </c>
      <c r="E265">
        <f t="shared" si="9"/>
        <v>229</v>
      </c>
    </row>
    <row r="266" spans="1:5" x14ac:dyDescent="0.25">
      <c r="A266" t="s">
        <v>262</v>
      </c>
      <c r="B266" t="s">
        <v>326</v>
      </c>
      <c r="C266" s="1">
        <v>82.459735185587149</v>
      </c>
      <c r="D266" s="21">
        <f t="shared" si="8"/>
        <v>278</v>
      </c>
      <c r="E266">
        <f t="shared" si="9"/>
        <v>278</v>
      </c>
    </row>
    <row r="267" spans="1:5" x14ac:dyDescent="0.25">
      <c r="A267" t="s">
        <v>263</v>
      </c>
      <c r="B267" t="s">
        <v>330</v>
      </c>
      <c r="C267" s="1">
        <v>0.5979105200895084</v>
      </c>
      <c r="D267" s="21">
        <f t="shared" si="8"/>
        <v>74</v>
      </c>
      <c r="E267">
        <f t="shared" si="9"/>
        <v>74</v>
      </c>
    </row>
    <row r="268" spans="1:5" x14ac:dyDescent="0.25">
      <c r="A268" t="s">
        <v>264</v>
      </c>
      <c r="B268" t="s">
        <v>328</v>
      </c>
      <c r="C268" s="1">
        <v>22.168040607111234</v>
      </c>
      <c r="D268" s="21">
        <f t="shared" si="8"/>
        <v>166</v>
      </c>
      <c r="E268">
        <f t="shared" si="9"/>
        <v>166</v>
      </c>
    </row>
    <row r="269" spans="1:5" x14ac:dyDescent="0.25">
      <c r="A269" t="s">
        <v>265</v>
      </c>
      <c r="B269" t="s">
        <v>330</v>
      </c>
      <c r="C269" s="1">
        <v>0.2494763219744745</v>
      </c>
      <c r="D269" s="21">
        <f t="shared" si="8"/>
        <v>64</v>
      </c>
      <c r="E269">
        <f t="shared" si="9"/>
        <v>64</v>
      </c>
    </row>
    <row r="270" spans="1:5" x14ac:dyDescent="0.25">
      <c r="A270" t="s">
        <v>266</v>
      </c>
      <c r="B270" t="s">
        <v>327</v>
      </c>
      <c r="C270" s="1">
        <v>49.429072089327192</v>
      </c>
      <c r="D270" s="21">
        <f t="shared" si="8"/>
        <v>227</v>
      </c>
      <c r="E270">
        <f t="shared" si="9"/>
        <v>227</v>
      </c>
    </row>
    <row r="271" spans="1:5" x14ac:dyDescent="0.25">
      <c r="A271" t="s">
        <v>267</v>
      </c>
      <c r="B271" t="s">
        <v>328</v>
      </c>
      <c r="C271" s="1">
        <v>13.800819553798489</v>
      </c>
      <c r="D271" s="21">
        <f t="shared" si="8"/>
        <v>140</v>
      </c>
      <c r="E271">
        <f t="shared" si="9"/>
        <v>140</v>
      </c>
    </row>
    <row r="272" spans="1:5" x14ac:dyDescent="0.25">
      <c r="A272" t="s">
        <v>268</v>
      </c>
      <c r="B272" t="s">
        <v>330</v>
      </c>
      <c r="C272" s="1">
        <v>1.0957424324260854</v>
      </c>
      <c r="D272" s="21">
        <f t="shared" si="8"/>
        <v>84</v>
      </c>
      <c r="E272">
        <f t="shared" si="9"/>
        <v>84</v>
      </c>
    </row>
    <row r="273" spans="1:5" x14ac:dyDescent="0.25">
      <c r="A273" t="s">
        <v>269</v>
      </c>
      <c r="B273" t="s">
        <v>328</v>
      </c>
      <c r="C273" s="1">
        <v>0.13304305757135945</v>
      </c>
      <c r="D273" s="21">
        <f t="shared" si="8"/>
        <v>57</v>
      </c>
      <c r="E273">
        <f t="shared" si="9"/>
        <v>57</v>
      </c>
    </row>
    <row r="274" spans="1:5" x14ac:dyDescent="0.25">
      <c r="A274" t="s">
        <v>270</v>
      </c>
      <c r="B274" t="s">
        <v>329</v>
      </c>
      <c r="C274" s="1">
        <v>55.80836364093981</v>
      </c>
      <c r="D274" s="21">
        <f t="shared" si="8"/>
        <v>237</v>
      </c>
      <c r="E274">
        <f t="shared" si="9"/>
        <v>237</v>
      </c>
    </row>
    <row r="275" spans="1:5" x14ac:dyDescent="0.25">
      <c r="A275" t="s">
        <v>271</v>
      </c>
      <c r="B275" t="s">
        <v>327</v>
      </c>
      <c r="C275" s="1">
        <v>43.175152510558426</v>
      </c>
      <c r="D275" s="21">
        <f t="shared" si="8"/>
        <v>215</v>
      </c>
      <c r="E275">
        <f t="shared" si="9"/>
        <v>215</v>
      </c>
    </row>
    <row r="276" spans="1:5" x14ac:dyDescent="0.25">
      <c r="A276" t="s">
        <v>272</v>
      </c>
      <c r="B276" t="s">
        <v>326</v>
      </c>
      <c r="C276" s="1">
        <v>91.30743919175886</v>
      </c>
      <c r="D276" s="21">
        <f t="shared" si="8"/>
        <v>287</v>
      </c>
      <c r="E276">
        <f t="shared" si="9"/>
        <v>287</v>
      </c>
    </row>
    <row r="277" spans="1:5" x14ac:dyDescent="0.25">
      <c r="A277" t="s">
        <v>273</v>
      </c>
      <c r="B277" t="s">
        <v>328</v>
      </c>
      <c r="C277" s="1">
        <v>15.980182753434526</v>
      </c>
      <c r="D277" s="21">
        <f t="shared" si="8"/>
        <v>150</v>
      </c>
      <c r="E277">
        <f t="shared" si="9"/>
        <v>150</v>
      </c>
    </row>
    <row r="278" spans="1:5" x14ac:dyDescent="0.25">
      <c r="A278" t="s">
        <v>274</v>
      </c>
      <c r="B278" t="s">
        <v>329</v>
      </c>
      <c r="C278" s="1">
        <v>60.911156801211987</v>
      </c>
      <c r="D278" s="21">
        <f t="shared" si="8"/>
        <v>246</v>
      </c>
      <c r="E278">
        <f t="shared" si="9"/>
        <v>246</v>
      </c>
    </row>
    <row r="279" spans="1:5" x14ac:dyDescent="0.25">
      <c r="A279" t="s">
        <v>275</v>
      </c>
      <c r="B279" t="s">
        <v>329</v>
      </c>
      <c r="C279" s="1">
        <v>52.582065652522012</v>
      </c>
      <c r="D279" s="21">
        <f t="shared" si="8"/>
        <v>232</v>
      </c>
      <c r="E279">
        <f t="shared" si="9"/>
        <v>232</v>
      </c>
    </row>
    <row r="280" spans="1:5" x14ac:dyDescent="0.25">
      <c r="A280" t="s">
        <v>276</v>
      </c>
      <c r="B280" t="s">
        <v>329</v>
      </c>
      <c r="C280" s="1">
        <v>55.322040987034718</v>
      </c>
      <c r="D280" s="21">
        <f t="shared" si="8"/>
        <v>236</v>
      </c>
      <c r="E280">
        <f t="shared" si="9"/>
        <v>236</v>
      </c>
    </row>
    <row r="281" spans="1:5" x14ac:dyDescent="0.25">
      <c r="A281" t="s">
        <v>277</v>
      </c>
      <c r="B281" t="s">
        <v>328</v>
      </c>
      <c r="C281" s="1">
        <v>5.9686888454011742</v>
      </c>
      <c r="D281" s="21">
        <f t="shared" si="8"/>
        <v>111</v>
      </c>
      <c r="E281">
        <f t="shared" si="9"/>
        <v>111</v>
      </c>
    </row>
    <row r="282" spans="1:5" x14ac:dyDescent="0.25">
      <c r="A282" t="s">
        <v>278</v>
      </c>
      <c r="B282" t="s">
        <v>330</v>
      </c>
      <c r="C282" s="1">
        <v>7.4744694720069536</v>
      </c>
      <c r="D282" s="21">
        <f t="shared" si="8"/>
        <v>119</v>
      </c>
      <c r="E282">
        <f t="shared" si="9"/>
        <v>119</v>
      </c>
    </row>
    <row r="283" spans="1:5" x14ac:dyDescent="0.25">
      <c r="A283" t="s">
        <v>279</v>
      </c>
      <c r="B283" t="s">
        <v>328</v>
      </c>
      <c r="C283" s="1">
        <v>13.850469774242519</v>
      </c>
      <c r="D283" s="21">
        <f t="shared" si="8"/>
        <v>141</v>
      </c>
      <c r="E283">
        <f t="shared" si="9"/>
        <v>141</v>
      </c>
    </row>
    <row r="284" spans="1:5" x14ac:dyDescent="0.25">
      <c r="A284" t="s">
        <v>280</v>
      </c>
      <c r="B284" t="s">
        <v>329</v>
      </c>
      <c r="C284" s="1">
        <v>63.03960009663092</v>
      </c>
      <c r="D284" s="21">
        <f t="shared" si="8"/>
        <v>251</v>
      </c>
      <c r="E284">
        <f t="shared" si="9"/>
        <v>251</v>
      </c>
    </row>
    <row r="285" spans="1:5" x14ac:dyDescent="0.25">
      <c r="A285" t="s">
        <v>281</v>
      </c>
      <c r="B285" t="s">
        <v>328</v>
      </c>
      <c r="C285" s="1">
        <v>14.928187681839871</v>
      </c>
      <c r="D285" s="21">
        <f t="shared" si="8"/>
        <v>147</v>
      </c>
      <c r="E285">
        <f t="shared" si="9"/>
        <v>147</v>
      </c>
    </row>
    <row r="286" spans="1:5" x14ac:dyDescent="0.25">
      <c r="A286" t="s">
        <v>282</v>
      </c>
      <c r="B286" t="s">
        <v>326</v>
      </c>
      <c r="C286" s="1">
        <v>100</v>
      </c>
      <c r="D286" s="21">
        <f t="shared" si="8"/>
        <v>304</v>
      </c>
      <c r="E286">
        <f t="shared" si="9"/>
        <v>304</v>
      </c>
    </row>
    <row r="287" spans="1:5" x14ac:dyDescent="0.25">
      <c r="A287" t="s">
        <v>283</v>
      </c>
      <c r="B287" t="s">
        <v>330</v>
      </c>
      <c r="C287" s="1">
        <v>0</v>
      </c>
      <c r="D287" s="21">
        <f t="shared" si="8"/>
        <v>1</v>
      </c>
      <c r="E287">
        <f t="shared" si="9"/>
        <v>1</v>
      </c>
    </row>
    <row r="288" spans="1:5" x14ac:dyDescent="0.25">
      <c r="A288" t="s">
        <v>284</v>
      </c>
      <c r="B288" t="s">
        <v>330</v>
      </c>
      <c r="C288" s="1">
        <v>0.36343024806615098</v>
      </c>
      <c r="D288" s="21">
        <f t="shared" si="8"/>
        <v>70</v>
      </c>
      <c r="E288">
        <f t="shared" si="9"/>
        <v>70</v>
      </c>
    </row>
    <row r="289" spans="1:5" x14ac:dyDescent="0.25">
      <c r="A289" t="s">
        <v>285</v>
      </c>
      <c r="B289" t="s">
        <v>327</v>
      </c>
      <c r="C289" s="1">
        <v>42.145439163205658</v>
      </c>
      <c r="D289" s="21">
        <f t="shared" si="8"/>
        <v>209</v>
      </c>
      <c r="E289">
        <f t="shared" si="9"/>
        <v>209</v>
      </c>
    </row>
    <row r="290" spans="1:5" x14ac:dyDescent="0.25">
      <c r="A290" t="s">
        <v>286</v>
      </c>
      <c r="B290" t="s">
        <v>326</v>
      </c>
      <c r="C290" s="1">
        <v>100</v>
      </c>
      <c r="D290" s="21">
        <f t="shared" si="8"/>
        <v>304</v>
      </c>
      <c r="E290">
        <f t="shared" si="9"/>
        <v>304</v>
      </c>
    </row>
    <row r="291" spans="1:5" x14ac:dyDescent="0.25">
      <c r="A291" t="s">
        <v>287</v>
      </c>
      <c r="B291" t="s">
        <v>329</v>
      </c>
      <c r="C291" s="1">
        <v>61.170908272213232</v>
      </c>
      <c r="D291" s="21">
        <f t="shared" si="8"/>
        <v>247</v>
      </c>
      <c r="E291">
        <f t="shared" si="9"/>
        <v>247</v>
      </c>
    </row>
    <row r="292" spans="1:5" x14ac:dyDescent="0.25">
      <c r="A292" t="s">
        <v>288</v>
      </c>
      <c r="B292" t="s">
        <v>327</v>
      </c>
      <c r="C292" s="1">
        <v>29.964402875689256</v>
      </c>
      <c r="D292" s="21">
        <f t="shared" si="8"/>
        <v>182</v>
      </c>
      <c r="E292">
        <f t="shared" si="9"/>
        <v>182</v>
      </c>
    </row>
    <row r="293" spans="1:5" x14ac:dyDescent="0.25">
      <c r="A293" t="s">
        <v>289</v>
      </c>
      <c r="B293" t="s">
        <v>330</v>
      </c>
      <c r="C293" s="1">
        <v>1.0231441444643203</v>
      </c>
      <c r="D293" s="21">
        <f t="shared" si="8"/>
        <v>82</v>
      </c>
      <c r="E293">
        <f t="shared" si="9"/>
        <v>82</v>
      </c>
    </row>
    <row r="294" spans="1:5" x14ac:dyDescent="0.25">
      <c r="A294" t="s">
        <v>290</v>
      </c>
      <c r="B294" t="s">
        <v>330</v>
      </c>
      <c r="C294" s="1">
        <v>0</v>
      </c>
      <c r="D294" s="21">
        <f t="shared" si="8"/>
        <v>1</v>
      </c>
      <c r="E294">
        <f t="shared" si="9"/>
        <v>1</v>
      </c>
    </row>
    <row r="295" spans="1:5" x14ac:dyDescent="0.25">
      <c r="A295" t="s">
        <v>291</v>
      </c>
      <c r="B295" t="s">
        <v>330</v>
      </c>
      <c r="C295" s="1">
        <v>0</v>
      </c>
      <c r="D295" s="21">
        <f t="shared" si="8"/>
        <v>1</v>
      </c>
      <c r="E295">
        <f t="shared" si="9"/>
        <v>1</v>
      </c>
    </row>
    <row r="296" spans="1:5" x14ac:dyDescent="0.25">
      <c r="A296" t="s">
        <v>292</v>
      </c>
      <c r="B296" t="s">
        <v>328</v>
      </c>
      <c r="C296" s="1">
        <v>17.211780530825234</v>
      </c>
      <c r="D296" s="21">
        <f t="shared" si="8"/>
        <v>152</v>
      </c>
      <c r="E296">
        <f t="shared" si="9"/>
        <v>152</v>
      </c>
    </row>
    <row r="297" spans="1:5" x14ac:dyDescent="0.25">
      <c r="A297" t="s">
        <v>293</v>
      </c>
      <c r="B297" t="s">
        <v>327</v>
      </c>
      <c r="C297" s="1">
        <v>30.135321865916996</v>
      </c>
      <c r="D297" s="21">
        <f t="shared" si="8"/>
        <v>184</v>
      </c>
      <c r="E297">
        <f t="shared" si="9"/>
        <v>184</v>
      </c>
    </row>
    <row r="298" spans="1:5" x14ac:dyDescent="0.25">
      <c r="A298" t="s">
        <v>294</v>
      </c>
      <c r="B298" t="s">
        <v>330</v>
      </c>
      <c r="C298" s="1">
        <v>0</v>
      </c>
      <c r="D298" s="21">
        <f t="shared" si="8"/>
        <v>1</v>
      </c>
      <c r="E298">
        <f t="shared" si="9"/>
        <v>1</v>
      </c>
    </row>
    <row r="299" spans="1:5" x14ac:dyDescent="0.25">
      <c r="A299" t="s">
        <v>295</v>
      </c>
      <c r="B299" t="s">
        <v>327</v>
      </c>
      <c r="C299" s="1">
        <v>39.177862799181426</v>
      </c>
      <c r="D299" s="21">
        <f t="shared" si="8"/>
        <v>203</v>
      </c>
      <c r="E299">
        <f t="shared" si="9"/>
        <v>203</v>
      </c>
    </row>
    <row r="300" spans="1:5" x14ac:dyDescent="0.25">
      <c r="A300" t="s">
        <v>296</v>
      </c>
      <c r="B300" t="s">
        <v>329</v>
      </c>
      <c r="C300" s="1">
        <v>68.895368960265813</v>
      </c>
      <c r="D300" s="21">
        <f t="shared" si="8"/>
        <v>265</v>
      </c>
      <c r="E300">
        <f t="shared" si="9"/>
        <v>265</v>
      </c>
    </row>
    <row r="301" spans="1:5" x14ac:dyDescent="0.25">
      <c r="A301" t="s">
        <v>297</v>
      </c>
      <c r="B301" t="s">
        <v>326</v>
      </c>
      <c r="C301" s="1">
        <v>87.8876017465751</v>
      </c>
      <c r="D301" s="21">
        <f t="shared" si="8"/>
        <v>285</v>
      </c>
      <c r="E301">
        <f t="shared" si="9"/>
        <v>285</v>
      </c>
    </row>
    <row r="302" spans="1:5" x14ac:dyDescent="0.25">
      <c r="A302" t="s">
        <v>298</v>
      </c>
      <c r="B302" t="s">
        <v>327</v>
      </c>
      <c r="C302" s="1">
        <v>33.860032729623057</v>
      </c>
      <c r="D302" s="21">
        <f t="shared" si="8"/>
        <v>194</v>
      </c>
      <c r="E302">
        <f t="shared" si="9"/>
        <v>194</v>
      </c>
    </row>
    <row r="303" spans="1:5" x14ac:dyDescent="0.25">
      <c r="A303" t="s">
        <v>299</v>
      </c>
      <c r="B303" t="s">
        <v>328</v>
      </c>
      <c r="C303" s="1">
        <v>14.038794916245243</v>
      </c>
      <c r="D303" s="21">
        <f t="shared" si="8"/>
        <v>142</v>
      </c>
      <c r="E303">
        <f t="shared" si="9"/>
        <v>142</v>
      </c>
    </row>
    <row r="304" spans="1:5" x14ac:dyDescent="0.25">
      <c r="A304" t="s">
        <v>300</v>
      </c>
      <c r="B304" t="s">
        <v>327</v>
      </c>
      <c r="C304" s="1">
        <v>42.79997788436286</v>
      </c>
      <c r="D304" s="21">
        <f t="shared" si="8"/>
        <v>211</v>
      </c>
      <c r="E304">
        <f t="shared" si="9"/>
        <v>211</v>
      </c>
    </row>
    <row r="305" spans="1:5" x14ac:dyDescent="0.25">
      <c r="A305" t="s">
        <v>301</v>
      </c>
      <c r="B305" t="s">
        <v>326</v>
      </c>
      <c r="C305" s="1">
        <v>100</v>
      </c>
      <c r="D305" s="21">
        <f t="shared" si="8"/>
        <v>304</v>
      </c>
      <c r="E305">
        <f t="shared" si="9"/>
        <v>304</v>
      </c>
    </row>
    <row r="306" spans="1:5" x14ac:dyDescent="0.25">
      <c r="A306" t="s">
        <v>302</v>
      </c>
      <c r="B306" t="s">
        <v>326</v>
      </c>
      <c r="C306" s="1">
        <v>94.049593945505208</v>
      </c>
      <c r="D306" s="21">
        <f t="shared" si="8"/>
        <v>291</v>
      </c>
      <c r="E306">
        <f t="shared" si="9"/>
        <v>291</v>
      </c>
    </row>
    <row r="307" spans="1:5" x14ac:dyDescent="0.25">
      <c r="A307" t="s">
        <v>303</v>
      </c>
      <c r="B307" t="s">
        <v>329</v>
      </c>
      <c r="C307" s="1">
        <v>62.195301840174054</v>
      </c>
      <c r="D307" s="21">
        <f t="shared" si="8"/>
        <v>248</v>
      </c>
      <c r="E307">
        <f t="shared" si="9"/>
        <v>248</v>
      </c>
    </row>
    <row r="308" spans="1:5" x14ac:dyDescent="0.25">
      <c r="A308" t="s">
        <v>304</v>
      </c>
      <c r="B308" t="s">
        <v>326</v>
      </c>
      <c r="C308" s="1">
        <v>99.768515606325565</v>
      </c>
      <c r="D308" s="21">
        <f t="shared" si="8"/>
        <v>302</v>
      </c>
      <c r="E308">
        <f t="shared" si="9"/>
        <v>302</v>
      </c>
    </row>
    <row r="309" spans="1:5" x14ac:dyDescent="0.25">
      <c r="A309" t="s">
        <v>305</v>
      </c>
      <c r="B309" t="s">
        <v>326</v>
      </c>
      <c r="C309" s="1">
        <v>86.483199664517485</v>
      </c>
      <c r="D309" s="21">
        <f t="shared" si="8"/>
        <v>284</v>
      </c>
      <c r="E309">
        <f t="shared" si="9"/>
        <v>284</v>
      </c>
    </row>
    <row r="310" spans="1:5" x14ac:dyDescent="0.25">
      <c r="A310" t="s">
        <v>306</v>
      </c>
      <c r="B310" t="s">
        <v>326</v>
      </c>
      <c r="C310" s="1">
        <v>100</v>
      </c>
      <c r="D310" s="21">
        <f t="shared" si="8"/>
        <v>304</v>
      </c>
      <c r="E310">
        <f t="shared" si="9"/>
        <v>304</v>
      </c>
    </row>
    <row r="311" spans="1:5" x14ac:dyDescent="0.25">
      <c r="A311" t="s">
        <v>307</v>
      </c>
      <c r="B311" t="s">
        <v>330</v>
      </c>
      <c r="C311" s="1">
        <v>0</v>
      </c>
      <c r="D311" s="21">
        <f t="shared" si="8"/>
        <v>1</v>
      </c>
      <c r="E311">
        <f t="shared" si="9"/>
        <v>1</v>
      </c>
    </row>
    <row r="312" spans="1:5" x14ac:dyDescent="0.25">
      <c r="A312" t="s">
        <v>308</v>
      </c>
      <c r="B312" t="s">
        <v>328</v>
      </c>
      <c r="C312" s="1">
        <v>20.65757213805243</v>
      </c>
      <c r="D312" s="21">
        <f t="shared" si="8"/>
        <v>164</v>
      </c>
      <c r="E312">
        <f t="shared" si="9"/>
        <v>164</v>
      </c>
    </row>
    <row r="313" spans="1:5" x14ac:dyDescent="0.25">
      <c r="A313" t="s">
        <v>309</v>
      </c>
      <c r="B313" t="s">
        <v>330</v>
      </c>
      <c r="C313" s="1">
        <v>14.342671770411108</v>
      </c>
      <c r="D313" s="21">
        <f t="shared" si="8"/>
        <v>145</v>
      </c>
      <c r="E313">
        <f t="shared" si="9"/>
        <v>145</v>
      </c>
    </row>
    <row r="314" spans="1:5" x14ac:dyDescent="0.25">
      <c r="A314" t="s">
        <v>405</v>
      </c>
      <c r="B314" t="s">
        <v>329</v>
      </c>
      <c r="C314" s="1">
        <v>68.618320504947434</v>
      </c>
      <c r="D314" s="21">
        <f t="shared" si="8"/>
        <v>264</v>
      </c>
      <c r="E314">
        <f t="shared" si="9"/>
        <v>264</v>
      </c>
    </row>
    <row r="315" spans="1:5" x14ac:dyDescent="0.25">
      <c r="A315" t="s">
        <v>310</v>
      </c>
      <c r="B315" t="s">
        <v>329</v>
      </c>
      <c r="C315" s="1">
        <v>59.052753320399944</v>
      </c>
      <c r="D315" s="21">
        <f t="shared" si="8"/>
        <v>242</v>
      </c>
      <c r="E315">
        <f t="shared" si="9"/>
        <v>242</v>
      </c>
    </row>
    <row r="316" spans="1:5" x14ac:dyDescent="0.25">
      <c r="A316" t="s">
        <v>311</v>
      </c>
      <c r="B316" t="s">
        <v>328</v>
      </c>
      <c r="C316" s="1">
        <v>18.11976558816265</v>
      </c>
      <c r="D316" s="21">
        <f t="shared" si="8"/>
        <v>155</v>
      </c>
      <c r="E316">
        <f t="shared" si="9"/>
        <v>155</v>
      </c>
    </row>
    <row r="317" spans="1:5" x14ac:dyDescent="0.25">
      <c r="A317" t="s">
        <v>312</v>
      </c>
      <c r="B317" t="s">
        <v>325</v>
      </c>
      <c r="C317" s="1">
        <v>18.839238244092421</v>
      </c>
      <c r="D317" s="21">
        <f t="shared" si="8"/>
        <v>158</v>
      </c>
      <c r="E317">
        <f t="shared" si="9"/>
        <v>158</v>
      </c>
    </row>
    <row r="318" spans="1:5" x14ac:dyDescent="0.25">
      <c r="A318" t="s">
        <v>313</v>
      </c>
      <c r="B318" t="s">
        <v>330</v>
      </c>
      <c r="C318" s="1">
        <v>2.1347275017557159</v>
      </c>
      <c r="D318" s="21">
        <f t="shared" si="8"/>
        <v>97</v>
      </c>
      <c r="E318">
        <f t="shared" si="9"/>
        <v>97</v>
      </c>
    </row>
    <row r="319" spans="1:5" x14ac:dyDescent="0.25">
      <c r="A319" t="s">
        <v>314</v>
      </c>
      <c r="B319" t="s">
        <v>325</v>
      </c>
      <c r="C319" s="1">
        <v>17.670824403296017</v>
      </c>
      <c r="D319" s="21">
        <f t="shared" si="8"/>
        <v>154</v>
      </c>
      <c r="E319">
        <f t="shared" si="9"/>
        <v>154</v>
      </c>
    </row>
    <row r="320" spans="1:5" x14ac:dyDescent="0.25">
      <c r="A320" t="s">
        <v>315</v>
      </c>
      <c r="B320" t="s">
        <v>330</v>
      </c>
      <c r="C320" s="1">
        <v>0</v>
      </c>
      <c r="D320" s="21">
        <f t="shared" si="8"/>
        <v>1</v>
      </c>
      <c r="E320">
        <f t="shared" si="9"/>
        <v>1</v>
      </c>
    </row>
    <row r="321" spans="1:5" x14ac:dyDescent="0.25">
      <c r="A321" t="s">
        <v>316</v>
      </c>
      <c r="B321" t="s">
        <v>328</v>
      </c>
      <c r="C321" s="1">
        <v>0.13719185423365488</v>
      </c>
      <c r="D321" s="21">
        <f t="shared" si="8"/>
        <v>58</v>
      </c>
      <c r="E321">
        <f t="shared" si="9"/>
        <v>58</v>
      </c>
    </row>
    <row r="322" spans="1:5" x14ac:dyDescent="0.25">
      <c r="A322" t="s">
        <v>317</v>
      </c>
      <c r="B322" t="s">
        <v>325</v>
      </c>
      <c r="C322" s="1">
        <v>0</v>
      </c>
      <c r="D322" s="21">
        <f t="shared" si="8"/>
        <v>1</v>
      </c>
      <c r="E322">
        <f t="shared" si="9"/>
        <v>1</v>
      </c>
    </row>
    <row r="323" spans="1:5" x14ac:dyDescent="0.25">
      <c r="A323" t="s">
        <v>318</v>
      </c>
      <c r="B323" t="s">
        <v>326</v>
      </c>
      <c r="C323" s="1">
        <v>99.330742468639627</v>
      </c>
      <c r="D323" s="21">
        <f t="shared" ref="D323:D333" si="10">RANK(C323,C$2:C$333,1)</f>
        <v>298</v>
      </c>
      <c r="E323">
        <f t="shared" ref="E323:E333" si="11">RANK(C323,C$2:C$333,1)</f>
        <v>298</v>
      </c>
    </row>
    <row r="324" spans="1:5" x14ac:dyDescent="0.25">
      <c r="A324" t="s">
        <v>319</v>
      </c>
      <c r="B324" t="s">
        <v>327</v>
      </c>
      <c r="C324" s="1">
        <v>34.083801604974063</v>
      </c>
      <c r="D324" s="21">
        <f t="shared" si="10"/>
        <v>196</v>
      </c>
      <c r="E324">
        <f t="shared" si="11"/>
        <v>196</v>
      </c>
    </row>
    <row r="325" spans="1:5" x14ac:dyDescent="0.25">
      <c r="A325" t="s">
        <v>320</v>
      </c>
      <c r="B325" t="s">
        <v>327</v>
      </c>
      <c r="C325" s="1">
        <v>27.807831136964367</v>
      </c>
      <c r="D325" s="21">
        <f t="shared" si="10"/>
        <v>174</v>
      </c>
      <c r="E325">
        <f t="shared" si="11"/>
        <v>174</v>
      </c>
    </row>
    <row r="326" spans="1:5" x14ac:dyDescent="0.25">
      <c r="A326" t="s">
        <v>321</v>
      </c>
      <c r="B326" t="s">
        <v>327</v>
      </c>
      <c r="C326" s="1">
        <v>42.982338843230231</v>
      </c>
      <c r="D326" s="21">
        <f t="shared" si="10"/>
        <v>212</v>
      </c>
      <c r="E326">
        <f t="shared" si="11"/>
        <v>212</v>
      </c>
    </row>
    <row r="327" spans="1:5" x14ac:dyDescent="0.25">
      <c r="A327" t="s">
        <v>322</v>
      </c>
      <c r="B327" t="s">
        <v>328</v>
      </c>
      <c r="C327" s="1">
        <v>17.223792281197561</v>
      </c>
      <c r="D327" s="21">
        <f t="shared" si="10"/>
        <v>153</v>
      </c>
      <c r="E327">
        <f t="shared" si="11"/>
        <v>153</v>
      </c>
    </row>
    <row r="328" spans="1:5" x14ac:dyDescent="0.25">
      <c r="A328" t="s">
        <v>326</v>
      </c>
      <c r="B328">
        <f>COUNTIF(B$2:B$327,A328)</f>
        <v>55</v>
      </c>
      <c r="C328">
        <f>(SUMIF(B$2:B$327,A328,C$2:C$327))/B328</f>
        <v>96.220394819355235</v>
      </c>
      <c r="D328" s="21">
        <f t="shared" si="10"/>
        <v>295</v>
      </c>
      <c r="E328">
        <f t="shared" si="11"/>
        <v>295</v>
      </c>
    </row>
    <row r="329" spans="1:5" x14ac:dyDescent="0.25">
      <c r="A329" t="s">
        <v>329</v>
      </c>
      <c r="B329">
        <f t="shared" ref="B329:B333" si="12">COUNTIF(B$2:B$327,A329)</f>
        <v>48</v>
      </c>
      <c r="C329">
        <f t="shared" ref="C329:C333" si="13">(SUMIF(B$2:B$327,A329,C$2:C$327))/B329</f>
        <v>63.420148227440365</v>
      </c>
      <c r="D329" s="21">
        <f t="shared" si="10"/>
        <v>252</v>
      </c>
      <c r="E329">
        <f t="shared" si="11"/>
        <v>252</v>
      </c>
    </row>
    <row r="330" spans="1:5" x14ac:dyDescent="0.25">
      <c r="A330" t="s">
        <v>327</v>
      </c>
      <c r="B330">
        <f t="shared" si="12"/>
        <v>55</v>
      </c>
      <c r="C330">
        <f t="shared" si="13"/>
        <v>37.035442328309124</v>
      </c>
      <c r="D330" s="21">
        <f t="shared" si="10"/>
        <v>199</v>
      </c>
      <c r="E330">
        <f t="shared" si="11"/>
        <v>199</v>
      </c>
    </row>
    <row r="331" spans="1:5" x14ac:dyDescent="0.25">
      <c r="A331" t="s">
        <v>325</v>
      </c>
      <c r="B331">
        <f t="shared" si="12"/>
        <v>39</v>
      </c>
      <c r="C331">
        <f t="shared" si="13"/>
        <v>6.1767580308396077</v>
      </c>
      <c r="D331" s="21">
        <f t="shared" si="10"/>
        <v>113</v>
      </c>
      <c r="E331">
        <f t="shared" si="11"/>
        <v>113</v>
      </c>
    </row>
    <row r="332" spans="1:5" x14ac:dyDescent="0.25">
      <c r="A332" t="s">
        <v>328</v>
      </c>
      <c r="B332">
        <f t="shared" si="12"/>
        <v>58</v>
      </c>
      <c r="C332">
        <f t="shared" si="13"/>
        <v>7.9115509005679829</v>
      </c>
      <c r="D332" s="21">
        <f t="shared" si="10"/>
        <v>120</v>
      </c>
      <c r="E332">
        <f t="shared" si="11"/>
        <v>120</v>
      </c>
    </row>
    <row r="333" spans="1:5" x14ac:dyDescent="0.25">
      <c r="A333" t="s">
        <v>330</v>
      </c>
      <c r="B333">
        <f t="shared" si="12"/>
        <v>71</v>
      </c>
      <c r="C333">
        <f t="shared" si="13"/>
        <v>3.1707943816388098</v>
      </c>
      <c r="D333" s="21">
        <f t="shared" si="10"/>
        <v>103</v>
      </c>
      <c r="E333">
        <f t="shared" si="11"/>
        <v>103</v>
      </c>
    </row>
    <row r="334" spans="1:5" x14ac:dyDescent="0.25">
      <c r="E334">
        <f>QUARTILE(E$2:E$333,1)</f>
        <v>83.75</v>
      </c>
    </row>
    <row r="335" spans="1:5" x14ac:dyDescent="0.25">
      <c r="E335" s="12">
        <f>QUARTILE(E$2:E$333,2)</f>
        <v>166.5</v>
      </c>
    </row>
    <row r="336" spans="1:5" x14ac:dyDescent="0.25">
      <c r="E336" s="12">
        <f>QUARTILE(E$2:E$333,3)</f>
        <v>249.25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354"/>
  <sheetViews>
    <sheetView workbookViewId="0">
      <selection activeCell="F2" sqref="F2:G333"/>
    </sheetView>
  </sheetViews>
  <sheetFormatPr defaultRowHeight="15" x14ac:dyDescent="0.25"/>
  <cols>
    <col min="1" max="1" width="30.85546875" bestFit="1" customWidth="1"/>
    <col min="2" max="2" width="30.85546875" customWidth="1"/>
    <col min="3" max="3" width="8" bestFit="1" customWidth="1"/>
    <col min="6" max="6" width="30.85546875" bestFit="1" customWidth="1"/>
    <col min="7" max="7" width="30.85546875" customWidth="1"/>
    <col min="8" max="8" width="8" bestFit="1" customWidth="1"/>
  </cols>
  <sheetData>
    <row r="1" spans="1:8" x14ac:dyDescent="0.25">
      <c r="A1" t="s">
        <v>1</v>
      </c>
      <c r="B1" t="str">
        <f>VLOOKUP(A1,rurality!A$2:B$327,2,FALSE)</f>
        <v>LU</v>
      </c>
      <c r="C1">
        <v>61182</v>
      </c>
    </row>
    <row r="2" spans="1:8" x14ac:dyDescent="0.25">
      <c r="A2" t="s">
        <v>2</v>
      </c>
      <c r="B2" t="str">
        <f>VLOOKUP(A2,rurality!A$2:B$327,2,FALSE)</f>
        <v>R80</v>
      </c>
      <c r="C2">
        <v>96422</v>
      </c>
      <c r="F2" t="s">
        <v>1</v>
      </c>
      <c r="G2" t="str">
        <f>VLOOKUP(F2,rurality!A$2:B$327,2,FALSE)</f>
        <v>LU</v>
      </c>
      <c r="H2">
        <v>61182</v>
      </c>
    </row>
    <row r="3" spans="1:8" x14ac:dyDescent="0.25">
      <c r="A3" t="s">
        <v>3</v>
      </c>
      <c r="B3" t="str">
        <f>VLOOKUP(A3,rurality!A$2:B$327,2,FALSE)</f>
        <v>SR</v>
      </c>
      <c r="C3">
        <v>122309</v>
      </c>
      <c r="F3" t="s">
        <v>2</v>
      </c>
      <c r="G3" t="str">
        <f>VLOOKUP(F3,rurality!A$2:B$327,2,FALSE)</f>
        <v>R80</v>
      </c>
      <c r="H3">
        <v>96422</v>
      </c>
    </row>
    <row r="4" spans="1:8" x14ac:dyDescent="0.25">
      <c r="A4" t="s">
        <v>4</v>
      </c>
      <c r="B4" t="str">
        <f>VLOOKUP(A4,rurality!A$2:B$327,2,FALSE)</f>
        <v>LU</v>
      </c>
      <c r="C4">
        <v>149518</v>
      </c>
      <c r="F4" t="s">
        <v>3</v>
      </c>
      <c r="G4" t="str">
        <f>VLOOKUP(F4,rurality!A$2:B$327,2,FALSE)</f>
        <v>SR</v>
      </c>
      <c r="H4">
        <v>122309</v>
      </c>
    </row>
    <row r="5" spans="1:8" x14ac:dyDescent="0.25">
      <c r="A5" t="s">
        <v>5</v>
      </c>
      <c r="B5" t="str">
        <f>VLOOKUP(A5,rurality!A$2:B$327,2,FALSE)</f>
        <v>OU</v>
      </c>
      <c r="C5">
        <v>119497</v>
      </c>
      <c r="F5" t="s">
        <v>4</v>
      </c>
      <c r="G5" t="str">
        <f>VLOOKUP(F5,rurality!A$2:B$327,2,FALSE)</f>
        <v>LU</v>
      </c>
      <c r="H5">
        <v>149518</v>
      </c>
    </row>
    <row r="6" spans="1:8" x14ac:dyDescent="0.25">
      <c r="A6" t="s">
        <v>6</v>
      </c>
      <c r="B6" t="str">
        <f>VLOOKUP(A6,rurality!A$2:B$327,2,FALSE)</f>
        <v>SR</v>
      </c>
      <c r="C6">
        <v>117956</v>
      </c>
      <c r="F6" t="s">
        <v>5</v>
      </c>
      <c r="G6" t="str">
        <f>VLOOKUP(F6,rurality!A$2:B$327,2,FALSE)</f>
        <v>OU</v>
      </c>
      <c r="H6">
        <v>119497</v>
      </c>
    </row>
    <row r="7" spans="1:8" x14ac:dyDescent="0.25">
      <c r="A7" t="s">
        <v>7</v>
      </c>
      <c r="B7" t="str">
        <f>VLOOKUP(A7,rurality!A$2:B$327,2,FALSE)</f>
        <v>R50</v>
      </c>
      <c r="C7">
        <v>174137</v>
      </c>
      <c r="F7" t="s">
        <v>6</v>
      </c>
      <c r="G7" t="str">
        <f>VLOOKUP(F7,rurality!A$2:B$327,2,FALSE)</f>
        <v>SR</v>
      </c>
      <c r="H7">
        <v>117956</v>
      </c>
    </row>
    <row r="8" spans="1:8" x14ac:dyDescent="0.25">
      <c r="A8" t="s">
        <v>8</v>
      </c>
      <c r="B8" t="str">
        <f>VLOOKUP(A8,rurality!A$2:B$327,2,FALSE)</f>
        <v>R80</v>
      </c>
      <c r="C8">
        <v>87740</v>
      </c>
      <c r="F8" t="s">
        <v>7</v>
      </c>
      <c r="G8" t="str">
        <f>VLOOKUP(F8,rurality!A$2:B$327,2,FALSE)</f>
        <v>R50</v>
      </c>
      <c r="H8">
        <v>174137</v>
      </c>
    </row>
    <row r="9" spans="1:8" x14ac:dyDescent="0.25">
      <c r="A9" t="s">
        <v>9</v>
      </c>
      <c r="B9" t="str">
        <f>VLOOKUP(A9,rurality!A$2:B$327,2,FALSE)</f>
        <v>MU</v>
      </c>
      <c r="C9">
        <v>185911</v>
      </c>
      <c r="F9" t="s">
        <v>8</v>
      </c>
      <c r="G9" t="str">
        <f>VLOOKUP(F9,rurality!A$2:B$327,2,FALSE)</f>
        <v>R80</v>
      </c>
      <c r="H9">
        <v>87740</v>
      </c>
    </row>
    <row r="10" spans="1:8" x14ac:dyDescent="0.25">
      <c r="A10" t="s">
        <v>10</v>
      </c>
      <c r="B10" t="str">
        <f>VLOOKUP(A10,rurality!A$2:B$327,2,FALSE)</f>
        <v>MU</v>
      </c>
      <c r="C10">
        <v>356386</v>
      </c>
      <c r="F10" t="s">
        <v>9</v>
      </c>
      <c r="G10" t="str">
        <f>VLOOKUP(F10,rurality!A$2:B$327,2,FALSE)</f>
        <v>MU</v>
      </c>
      <c r="H10">
        <v>185911</v>
      </c>
    </row>
    <row r="11" spans="1:8" x14ac:dyDescent="0.25">
      <c r="A11" t="s">
        <v>11</v>
      </c>
      <c r="B11" t="str">
        <f>VLOOKUP(A11,rurality!A$2:B$327,2,FALSE)</f>
        <v>OU</v>
      </c>
      <c r="C11">
        <v>231221</v>
      </c>
      <c r="F11" t="s">
        <v>10</v>
      </c>
      <c r="G11" t="str">
        <f>VLOOKUP(F11,rurality!A$2:B$327,2,FALSE)</f>
        <v>MU</v>
      </c>
      <c r="H11">
        <v>356386</v>
      </c>
    </row>
    <row r="12" spans="1:8" x14ac:dyDescent="0.25">
      <c r="A12" t="s">
        <v>12</v>
      </c>
      <c r="B12" t="str">
        <f>VLOOKUP(A12,rurality!A$2:B$327,2,FALSE)</f>
        <v>OU</v>
      </c>
      <c r="C12">
        <v>69087</v>
      </c>
      <c r="F12" t="s">
        <v>11</v>
      </c>
      <c r="G12" t="str">
        <f>VLOOKUP(F12,rurality!A$2:B$327,2,FALSE)</f>
        <v>OU</v>
      </c>
      <c r="H12">
        <v>231221</v>
      </c>
    </row>
    <row r="13" spans="1:8" x14ac:dyDescent="0.25">
      <c r="A13" t="s">
        <v>13</v>
      </c>
      <c r="B13" t="str">
        <f>VLOOKUP(A13,rurality!A$2:B$327,2,FALSE)</f>
        <v>OU</v>
      </c>
      <c r="C13">
        <v>174497</v>
      </c>
      <c r="F13" t="s">
        <v>12</v>
      </c>
      <c r="G13" t="str">
        <f>VLOOKUP(F13,rurality!A$2:B$327,2,FALSE)</f>
        <v>OU</v>
      </c>
      <c r="H13">
        <v>69087</v>
      </c>
    </row>
    <row r="14" spans="1:8" x14ac:dyDescent="0.25">
      <c r="A14" t="s">
        <v>14</v>
      </c>
      <c r="B14" t="str">
        <f>VLOOKUP(A14,rurality!A$2:B$327,2,FALSE)</f>
        <v>SR</v>
      </c>
      <c r="C14">
        <v>167799</v>
      </c>
      <c r="F14" t="s">
        <v>13</v>
      </c>
      <c r="G14" t="str">
        <f>VLOOKUP(F14,rurality!A$2:B$327,2,FALSE)</f>
        <v>OU</v>
      </c>
      <c r="H14">
        <v>174497</v>
      </c>
    </row>
    <row r="15" spans="1:8" x14ac:dyDescent="0.25">
      <c r="A15" t="s">
        <v>15</v>
      </c>
      <c r="B15" t="str">
        <f>VLOOKUP(A15,rurality!A$2:B$327,2,FALSE)</f>
        <v>R50</v>
      </c>
      <c r="C15">
        <v>112863</v>
      </c>
      <c r="F15" t="s">
        <v>14</v>
      </c>
      <c r="G15" t="str">
        <f>VLOOKUP(F15,rurality!A$2:B$327,2,FALSE)</f>
        <v>SR</v>
      </c>
      <c r="H15">
        <v>167799</v>
      </c>
    </row>
    <row r="16" spans="1:8" x14ac:dyDescent="0.25">
      <c r="A16" t="s">
        <v>16</v>
      </c>
      <c r="B16" t="str">
        <f>VLOOKUP(A16,rurality!A$2:B$327,2,FALSE)</f>
        <v>SR</v>
      </c>
      <c r="C16">
        <v>176016</v>
      </c>
      <c r="F16" t="s">
        <v>15</v>
      </c>
      <c r="G16" t="str">
        <f>VLOOKUP(F16,rurality!A$2:B$327,2,FALSE)</f>
        <v>R50</v>
      </c>
      <c r="H16">
        <v>112863</v>
      </c>
    </row>
    <row r="17" spans="1:8" x14ac:dyDescent="0.25">
      <c r="A17" t="s">
        <v>17</v>
      </c>
      <c r="B17" t="str">
        <f>VLOOKUP(A17,rurality!A$2:B$327,2,FALSE)</f>
        <v>SR</v>
      </c>
      <c r="C17">
        <v>157479</v>
      </c>
      <c r="F17" t="s">
        <v>16</v>
      </c>
      <c r="G17" t="str">
        <f>VLOOKUP(F17,rurality!A$2:B$327,2,FALSE)</f>
        <v>SR</v>
      </c>
      <c r="H17">
        <v>176016</v>
      </c>
    </row>
    <row r="18" spans="1:8" x14ac:dyDescent="0.25">
      <c r="A18" t="s">
        <v>18</v>
      </c>
      <c r="B18" t="str">
        <f>VLOOKUP(A18,rurality!A$2:B$327,2,FALSE)</f>
        <v>MU</v>
      </c>
      <c r="C18">
        <v>231997</v>
      </c>
      <c r="F18" t="s">
        <v>17</v>
      </c>
      <c r="G18" t="str">
        <f>VLOOKUP(F18,rurality!A$2:B$327,2,FALSE)</f>
        <v>SR</v>
      </c>
      <c r="H18">
        <v>157479</v>
      </c>
    </row>
    <row r="19" spans="1:8" x14ac:dyDescent="0.25">
      <c r="A19" t="s">
        <v>19</v>
      </c>
      <c r="B19" t="str">
        <f>VLOOKUP(A19,rurality!A$2:B$327,2,FALSE)</f>
        <v>MU</v>
      </c>
      <c r="C19">
        <v>1073045</v>
      </c>
      <c r="F19" t="s">
        <v>18</v>
      </c>
      <c r="G19" t="str">
        <f>VLOOKUP(F19,rurality!A$2:B$327,2,FALSE)</f>
        <v>MU</v>
      </c>
      <c r="H19">
        <v>231997</v>
      </c>
    </row>
    <row r="20" spans="1:8" x14ac:dyDescent="0.25">
      <c r="A20" t="s">
        <v>20</v>
      </c>
      <c r="B20" t="str">
        <f>VLOOKUP(A20,rurality!A$2:B$327,2,FALSE)</f>
        <v>LU</v>
      </c>
      <c r="C20">
        <v>93915</v>
      </c>
      <c r="F20" t="s">
        <v>19</v>
      </c>
      <c r="G20" t="str">
        <f>VLOOKUP(F20,rurality!A$2:B$327,2,FALSE)</f>
        <v>MU</v>
      </c>
      <c r="H20">
        <v>1073045</v>
      </c>
    </row>
    <row r="21" spans="1:8" x14ac:dyDescent="0.25">
      <c r="A21" t="s">
        <v>21</v>
      </c>
      <c r="B21" t="str">
        <f>VLOOKUP(A21,rurality!A$2:B$327,2,FALSE)</f>
        <v>OU</v>
      </c>
      <c r="C21">
        <v>147489</v>
      </c>
      <c r="F21" t="s">
        <v>20</v>
      </c>
      <c r="G21" t="str">
        <f>VLOOKUP(F21,rurality!A$2:B$327,2,FALSE)</f>
        <v>LU</v>
      </c>
      <c r="H21">
        <v>93915</v>
      </c>
    </row>
    <row r="22" spans="1:8" x14ac:dyDescent="0.25">
      <c r="A22" t="s">
        <v>22</v>
      </c>
      <c r="B22" t="str">
        <f>VLOOKUP(A22,rurality!A$2:B$327,2,FALSE)</f>
        <v>LU</v>
      </c>
      <c r="C22">
        <v>142065</v>
      </c>
      <c r="F22" t="s">
        <v>21</v>
      </c>
      <c r="G22" t="str">
        <f>VLOOKUP(F22,rurality!A$2:B$327,2,FALSE)</f>
        <v>OU</v>
      </c>
      <c r="H22">
        <v>147489</v>
      </c>
    </row>
    <row r="23" spans="1:8" x14ac:dyDescent="0.25">
      <c r="A23" t="s">
        <v>348</v>
      </c>
      <c r="B23" t="e">
        <f>VLOOKUP(A23,rurality!A$2:B$327,2,FALSE)</f>
        <v>#N/A</v>
      </c>
      <c r="C23">
        <v>69814</v>
      </c>
      <c r="F23" t="s">
        <v>22</v>
      </c>
      <c r="G23" t="str">
        <f>VLOOKUP(F23,rurality!A$2:B$327,2,FALSE)</f>
        <v>LU</v>
      </c>
      <c r="H23">
        <v>142065</v>
      </c>
    </row>
    <row r="24" spans="1:8" x14ac:dyDescent="0.25">
      <c r="A24" t="s">
        <v>23</v>
      </c>
      <c r="B24" t="str">
        <f>VLOOKUP(A24,rurality!A$2:B$327,2,FALSE)</f>
        <v>SR</v>
      </c>
      <c r="C24">
        <v>75866</v>
      </c>
      <c r="F24" t="s">
        <v>23</v>
      </c>
      <c r="G24" t="str">
        <f>VLOOKUP(F24,rurality!A$2:B$327,2,FALSE)</f>
        <v>SR</v>
      </c>
      <c r="H24">
        <v>75866</v>
      </c>
    </row>
    <row r="25" spans="1:8" x14ac:dyDescent="0.25">
      <c r="A25" t="s">
        <v>24</v>
      </c>
      <c r="B25" t="str">
        <f>VLOOKUP(A25,rurality!A$2:B$327,2,FALSE)</f>
        <v>MU</v>
      </c>
      <c r="C25">
        <v>276786</v>
      </c>
      <c r="F25" t="s">
        <v>24</v>
      </c>
      <c r="G25" t="str">
        <f>VLOOKUP(F25,rurality!A$2:B$327,2,FALSE)</f>
        <v>MU</v>
      </c>
      <c r="H25">
        <v>276786</v>
      </c>
    </row>
    <row r="26" spans="1:8" x14ac:dyDescent="0.25">
      <c r="A26" t="s">
        <v>25</v>
      </c>
      <c r="B26" t="str">
        <f>VLOOKUP(A26,rurality!A$2:B$327,2,FALSE)</f>
        <v>SR</v>
      </c>
      <c r="C26">
        <v>64637</v>
      </c>
      <c r="F26" t="s">
        <v>25</v>
      </c>
      <c r="G26" t="str">
        <f>VLOOKUP(F26,rurality!A$2:B$327,2,FALSE)</f>
        <v>SR</v>
      </c>
      <c r="H26">
        <v>64637</v>
      </c>
    </row>
    <row r="27" spans="1:8" x14ac:dyDescent="0.25">
      <c r="A27" t="s">
        <v>26</v>
      </c>
      <c r="B27" t="str">
        <f>VLOOKUP(A27,rurality!A$2:B$327,2,FALSE)</f>
        <v>LU</v>
      </c>
      <c r="C27">
        <v>183491</v>
      </c>
      <c r="F27" t="s">
        <v>26</v>
      </c>
      <c r="G27" t="str">
        <f>VLOOKUP(F27,rurality!A$2:B$327,2,FALSE)</f>
        <v>LU</v>
      </c>
      <c r="H27">
        <v>183491</v>
      </c>
    </row>
    <row r="28" spans="1:8" x14ac:dyDescent="0.25">
      <c r="A28" t="s">
        <v>27</v>
      </c>
      <c r="B28" t="str">
        <f>VLOOKUP(A28,rurality!A$2:B$327,2,FALSE)</f>
        <v>LU</v>
      </c>
      <c r="C28">
        <v>113205</v>
      </c>
      <c r="F28" t="s">
        <v>27</v>
      </c>
      <c r="G28" t="str">
        <f>VLOOKUP(F28,rurality!A$2:B$327,2,FALSE)</f>
        <v>LU</v>
      </c>
      <c r="H28">
        <v>113205</v>
      </c>
    </row>
    <row r="29" spans="1:8" x14ac:dyDescent="0.25">
      <c r="A29" t="s">
        <v>28</v>
      </c>
      <c r="B29" t="str">
        <f>VLOOKUP(A29,rurality!A$2:B$327,2,FALSE)</f>
        <v>MU</v>
      </c>
      <c r="C29">
        <v>522452</v>
      </c>
      <c r="F29" t="s">
        <v>28</v>
      </c>
      <c r="G29" t="str">
        <f>VLOOKUP(F29,rurality!A$2:B$327,2,FALSE)</f>
        <v>MU</v>
      </c>
      <c r="H29">
        <v>522452</v>
      </c>
    </row>
    <row r="30" spans="1:8" x14ac:dyDescent="0.25">
      <c r="A30" t="s">
        <v>29</v>
      </c>
      <c r="B30" t="str">
        <f>VLOOKUP(A30,rurality!A$2:B$327,2,FALSE)</f>
        <v>R50</v>
      </c>
      <c r="C30">
        <v>147084</v>
      </c>
      <c r="F30" t="s">
        <v>29</v>
      </c>
      <c r="G30" t="str">
        <f>VLOOKUP(F30,rurality!A$2:B$327,2,FALSE)</f>
        <v>R50</v>
      </c>
      <c r="H30">
        <v>147084</v>
      </c>
    </row>
    <row r="31" spans="1:8" x14ac:dyDescent="0.25">
      <c r="A31" t="s">
        <v>30</v>
      </c>
      <c r="B31" t="str">
        <f>VLOOKUP(A31,rurality!A$2:B$327,2,FALSE)</f>
        <v>R80</v>
      </c>
      <c r="C31">
        <v>130491</v>
      </c>
      <c r="F31" t="s">
        <v>30</v>
      </c>
      <c r="G31" t="str">
        <f>VLOOKUP(F31,rurality!A$2:B$327,2,FALSE)</f>
        <v>R80</v>
      </c>
      <c r="H31">
        <v>130491</v>
      </c>
    </row>
    <row r="32" spans="1:8" x14ac:dyDescent="0.25">
      <c r="A32" t="s">
        <v>31</v>
      </c>
      <c r="B32" t="str">
        <f>VLOOKUP(A32,rurality!A$2:B$327,2,FALSE)</f>
        <v>MU</v>
      </c>
      <c r="C32">
        <v>311215</v>
      </c>
      <c r="F32" t="s">
        <v>31</v>
      </c>
      <c r="G32" t="str">
        <f>VLOOKUP(F32,rurality!A$2:B$327,2,FALSE)</f>
        <v>MU</v>
      </c>
      <c r="H32">
        <v>311215</v>
      </c>
    </row>
    <row r="33" spans="1:8" x14ac:dyDescent="0.25">
      <c r="A33" t="s">
        <v>32</v>
      </c>
      <c r="B33" t="str">
        <f>VLOOKUP(A33,rurality!A$2:B$327,2,FALSE)</f>
        <v>SR</v>
      </c>
      <c r="C33">
        <v>73601</v>
      </c>
      <c r="F33" t="s">
        <v>32</v>
      </c>
      <c r="G33" t="str">
        <f>VLOOKUP(F33,rurality!A$2:B$327,2,FALSE)</f>
        <v>SR</v>
      </c>
      <c r="H33">
        <v>73601</v>
      </c>
    </row>
    <row r="34" spans="1:8" x14ac:dyDescent="0.25">
      <c r="A34" t="s">
        <v>343</v>
      </c>
      <c r="B34" t="e">
        <f>VLOOKUP(A34,rurality!A$2:B$327,2,FALSE)</f>
        <v>#N/A</v>
      </c>
      <c r="C34">
        <v>139178</v>
      </c>
      <c r="F34" t="s">
        <v>33</v>
      </c>
      <c r="G34" t="str">
        <f>VLOOKUP(F34,rurality!A$2:B$327,2,FALSE)</f>
        <v>LU</v>
      </c>
      <c r="H34">
        <v>273369</v>
      </c>
    </row>
    <row r="35" spans="1:8" x14ac:dyDescent="0.25">
      <c r="A35" t="s">
        <v>33</v>
      </c>
      <c r="B35" t="str">
        <f>VLOOKUP(A35,rurality!A$2:B$327,2,FALSE)</f>
        <v>LU</v>
      </c>
      <c r="C35">
        <v>273369</v>
      </c>
      <c r="F35" t="s">
        <v>34</v>
      </c>
      <c r="G35" t="str">
        <f>VLOOKUP(F35,rurality!A$2:B$327,2,FALSE)</f>
        <v>LU</v>
      </c>
      <c r="H35">
        <v>428234</v>
      </c>
    </row>
    <row r="36" spans="1:8" x14ac:dyDescent="0.25">
      <c r="A36" t="s">
        <v>419</v>
      </c>
      <c r="B36" t="e">
        <f>VLOOKUP(A36,rurality!A$2:B$327,2,FALSE)</f>
        <v>#N/A</v>
      </c>
      <c r="C36">
        <v>428234</v>
      </c>
      <c r="F36" t="s">
        <v>35</v>
      </c>
      <c r="G36" t="str">
        <f>VLOOKUP(F36,rurality!A$2:B$327,2,FALSE)</f>
        <v>SR</v>
      </c>
      <c r="H36">
        <v>124646</v>
      </c>
    </row>
    <row r="37" spans="1:8" x14ac:dyDescent="0.25">
      <c r="A37" t="s">
        <v>35</v>
      </c>
      <c r="B37" t="str">
        <f>VLOOKUP(A37,rurality!A$2:B$327,2,FALSE)</f>
        <v>SR</v>
      </c>
      <c r="C37">
        <v>124646</v>
      </c>
      <c r="F37" t="s">
        <v>36</v>
      </c>
      <c r="G37" t="str">
        <f>VLOOKUP(F37,rurality!A$2:B$327,2,FALSE)</f>
        <v>MU</v>
      </c>
      <c r="H37">
        <v>309392</v>
      </c>
    </row>
    <row r="38" spans="1:8" x14ac:dyDescent="0.25">
      <c r="A38" t="s">
        <v>36</v>
      </c>
      <c r="B38" t="str">
        <f>VLOOKUP(A38,rurality!A$2:B$327,2,FALSE)</f>
        <v>MU</v>
      </c>
      <c r="C38">
        <v>309392</v>
      </c>
      <c r="F38" t="s">
        <v>37</v>
      </c>
      <c r="G38" t="str">
        <f>VLOOKUP(F38,rurality!A$2:B$327,2,FALSE)</f>
        <v>SR</v>
      </c>
      <c r="H38">
        <v>93637</v>
      </c>
    </row>
    <row r="39" spans="1:8" x14ac:dyDescent="0.25">
      <c r="A39" t="s">
        <v>37</v>
      </c>
      <c r="B39" t="str">
        <f>VLOOKUP(A39,rurality!A$2:B$327,2,FALSE)</f>
        <v>SR</v>
      </c>
      <c r="C39">
        <v>93637</v>
      </c>
      <c r="F39" t="s">
        <v>38</v>
      </c>
      <c r="G39" t="str">
        <f>VLOOKUP(F39,rurality!A$2:B$327,2,FALSE)</f>
        <v>MU</v>
      </c>
      <c r="H39">
        <v>93609</v>
      </c>
    </row>
    <row r="40" spans="1:8" x14ac:dyDescent="0.25">
      <c r="A40" t="s">
        <v>38</v>
      </c>
      <c r="B40" t="str">
        <f>VLOOKUP(A40,rurality!A$2:B$327,2,FALSE)</f>
        <v>MU</v>
      </c>
      <c r="C40">
        <v>93609</v>
      </c>
      <c r="F40" t="s">
        <v>39</v>
      </c>
      <c r="G40" t="str">
        <f>VLOOKUP(F40,rurality!A$2:B$327,2,FALSE)</f>
        <v>LU</v>
      </c>
      <c r="H40">
        <v>109487</v>
      </c>
    </row>
    <row r="41" spans="1:8" x14ac:dyDescent="0.25">
      <c r="A41" t="s">
        <v>39</v>
      </c>
      <c r="B41" t="str">
        <f>VLOOKUP(A41,rurality!A$2:B$327,2,FALSE)</f>
        <v>LU</v>
      </c>
      <c r="C41">
        <v>109487</v>
      </c>
      <c r="F41" t="s">
        <v>40</v>
      </c>
      <c r="G41" t="str">
        <f>VLOOKUP(F41,rurality!A$2:B$327,2,FALSE)</f>
        <v>OU</v>
      </c>
      <c r="H41">
        <v>87059</v>
      </c>
    </row>
    <row r="42" spans="1:8" x14ac:dyDescent="0.25">
      <c r="A42" t="s">
        <v>40</v>
      </c>
      <c r="B42" t="str">
        <f>VLOOKUP(A42,rurality!A$2:B$327,2,FALSE)</f>
        <v>OU</v>
      </c>
      <c r="C42">
        <v>87059</v>
      </c>
      <c r="F42" t="s">
        <v>41</v>
      </c>
      <c r="G42" t="str">
        <f>VLOOKUP(F42,rurality!A$2:B$327,2,FALSE)</f>
        <v>MU</v>
      </c>
      <c r="H42">
        <v>185060</v>
      </c>
    </row>
    <row r="43" spans="1:8" x14ac:dyDescent="0.25">
      <c r="A43" t="s">
        <v>41</v>
      </c>
      <c r="B43" t="str">
        <f>VLOOKUP(A43,rurality!A$2:B$327,2,FALSE)</f>
        <v>MU</v>
      </c>
      <c r="C43">
        <v>185060</v>
      </c>
      <c r="F43" t="s">
        <v>42</v>
      </c>
      <c r="G43" t="str">
        <f>VLOOKUP(F43,rurality!A$2:B$327,2,FALSE)</f>
        <v>SR</v>
      </c>
      <c r="H43">
        <v>203826</v>
      </c>
    </row>
    <row r="44" spans="1:8" x14ac:dyDescent="0.25">
      <c r="A44" t="s">
        <v>347</v>
      </c>
      <c r="B44" t="e">
        <f>VLOOKUP(A44,rurality!A$2:B$327,2,FALSE)</f>
        <v>#N/A</v>
      </c>
      <c r="C44">
        <v>178806</v>
      </c>
      <c r="F44" t="s">
        <v>43</v>
      </c>
      <c r="G44" t="str">
        <f>VLOOKUP(F44,rurality!A$2:B$327,2,FALSE)</f>
        <v>OU</v>
      </c>
      <c r="H44">
        <v>123867</v>
      </c>
    </row>
    <row r="45" spans="1:8" x14ac:dyDescent="0.25">
      <c r="A45" t="s">
        <v>42</v>
      </c>
      <c r="B45" t="str">
        <f>VLOOKUP(A45,rurality!A$2:B$327,2,FALSE)</f>
        <v>SR</v>
      </c>
      <c r="C45">
        <v>203826</v>
      </c>
      <c r="F45" t="s">
        <v>44</v>
      </c>
      <c r="G45" t="str">
        <f>VLOOKUP(F45,rurality!A$2:B$327,2,FALSE)</f>
        <v>MU</v>
      </c>
      <c r="H45">
        <v>220338</v>
      </c>
    </row>
    <row r="46" spans="1:8" x14ac:dyDescent="0.25">
      <c r="A46" t="s">
        <v>43</v>
      </c>
      <c r="B46" t="str">
        <f>VLOOKUP(A46,rurality!A$2:B$327,2,FALSE)</f>
        <v>OU</v>
      </c>
      <c r="C46">
        <v>123867</v>
      </c>
      <c r="F46" t="s">
        <v>45</v>
      </c>
      <c r="G46" t="str">
        <f>VLOOKUP(F46,rurality!A$2:B$327,2,FALSE)</f>
        <v>SR</v>
      </c>
      <c r="H46">
        <v>97462</v>
      </c>
    </row>
    <row r="47" spans="1:8" x14ac:dyDescent="0.25">
      <c r="A47" t="s">
        <v>44</v>
      </c>
      <c r="B47" t="str">
        <f>VLOOKUP(A47,rurality!A$2:B$327,2,FALSE)</f>
        <v>MU</v>
      </c>
      <c r="C47">
        <v>220338</v>
      </c>
      <c r="F47" t="s">
        <v>46</v>
      </c>
      <c r="G47" t="str">
        <f>VLOOKUP(F47,rurality!A$2:B$327,2,FALSE)</f>
        <v>OU</v>
      </c>
      <c r="H47">
        <v>151145</v>
      </c>
    </row>
    <row r="48" spans="1:8" x14ac:dyDescent="0.25">
      <c r="A48" t="s">
        <v>45</v>
      </c>
      <c r="B48" t="str">
        <f>VLOOKUP(A48,rurality!A$2:B$327,2,FALSE)</f>
        <v>SR</v>
      </c>
      <c r="C48">
        <v>97462</v>
      </c>
      <c r="F48" t="s">
        <v>47</v>
      </c>
      <c r="G48" t="str">
        <f>VLOOKUP(F48,rurality!A$2:B$327,2,FALSE)</f>
        <v>SR</v>
      </c>
      <c r="H48">
        <v>107524</v>
      </c>
    </row>
    <row r="49" spans="1:8" x14ac:dyDescent="0.25">
      <c r="A49" t="s">
        <v>46</v>
      </c>
      <c r="B49" t="str">
        <f>VLOOKUP(A49,rurality!A$2:B$327,2,FALSE)</f>
        <v>OU</v>
      </c>
      <c r="C49">
        <v>151145</v>
      </c>
      <c r="F49" t="s">
        <v>48</v>
      </c>
      <c r="G49" t="str">
        <f>VLOOKUP(F49,rurality!A$2:B$327,2,FALSE)</f>
        <v>LU</v>
      </c>
      <c r="H49">
        <v>88011</v>
      </c>
    </row>
    <row r="50" spans="1:8" x14ac:dyDescent="0.25">
      <c r="A50" t="s">
        <v>345</v>
      </c>
      <c r="B50" t="e">
        <f>VLOOKUP(A50,rurality!A$2:B$327,2,FALSE)</f>
        <v>#N/A</v>
      </c>
      <c r="C50">
        <v>346090</v>
      </c>
      <c r="F50" t="s">
        <v>49</v>
      </c>
      <c r="G50" t="str">
        <f>VLOOKUP(F50,rurality!A$2:B$327,2,FALSE)</f>
        <v>R50</v>
      </c>
      <c r="H50">
        <v>254381</v>
      </c>
    </row>
    <row r="51" spans="1:8" x14ac:dyDescent="0.25">
      <c r="A51" t="s">
        <v>47</v>
      </c>
      <c r="B51" t="str">
        <f>VLOOKUP(A51,rurality!A$2:B$327,2,FALSE)</f>
        <v>SR</v>
      </c>
      <c r="C51">
        <v>107524</v>
      </c>
      <c r="F51" t="s">
        <v>50</v>
      </c>
      <c r="G51" t="str">
        <f>VLOOKUP(F51,rurality!A$2:B$327,2,FALSE)</f>
        <v>OU</v>
      </c>
      <c r="H51">
        <v>166100</v>
      </c>
    </row>
    <row r="52" spans="1:8" x14ac:dyDescent="0.25">
      <c r="A52" t="s">
        <v>340</v>
      </c>
      <c r="B52" t="e">
        <f>VLOOKUP(A52,rurality!A$2:B$327,2,FALSE)</f>
        <v>#N/A</v>
      </c>
      <c r="C52">
        <v>183777</v>
      </c>
      <c r="F52" t="s">
        <v>51</v>
      </c>
      <c r="G52" t="str">
        <f>VLOOKUP(F52,rurality!A$2:B$327,2,FALSE)</f>
        <v>OU</v>
      </c>
      <c r="H52">
        <v>168310</v>
      </c>
    </row>
    <row r="53" spans="1:8" x14ac:dyDescent="0.25">
      <c r="A53" t="s">
        <v>48</v>
      </c>
      <c r="B53" t="str">
        <f>VLOOKUP(A53,rurality!A$2:B$327,2,FALSE)</f>
        <v>LU</v>
      </c>
      <c r="C53">
        <v>88011</v>
      </c>
      <c r="F53" t="s">
        <v>52</v>
      </c>
      <c r="G53" t="str">
        <f>VLOOKUP(F53,rurality!A$2:B$327,2,FALSE)</f>
        <v>OU</v>
      </c>
      <c r="H53">
        <v>115732</v>
      </c>
    </row>
    <row r="54" spans="1:8" x14ac:dyDescent="0.25">
      <c r="A54" t="s">
        <v>49</v>
      </c>
      <c r="B54" t="str">
        <f>VLOOKUP(A54,rurality!A$2:B$327,2,FALSE)</f>
        <v>R50</v>
      </c>
      <c r="C54">
        <v>254381</v>
      </c>
      <c r="F54" t="s">
        <v>53</v>
      </c>
      <c r="G54" t="str">
        <f>VLOOKUP(F54,rurality!A$2:B$327,2,FALSE)</f>
        <v>SR</v>
      </c>
      <c r="H54">
        <v>141868</v>
      </c>
    </row>
    <row r="55" spans="1:8" x14ac:dyDescent="0.25">
      <c r="A55" t="s">
        <v>338</v>
      </c>
      <c r="B55" t="e">
        <f>VLOOKUP(A55,rurality!A$2:B$327,2,FALSE)</f>
        <v>#N/A</v>
      </c>
      <c r="C55">
        <v>75922</v>
      </c>
      <c r="F55" t="s">
        <v>359</v>
      </c>
      <c r="G55" t="str">
        <f>VLOOKUP(F55,rurality!A$2:B$327,2,FALSE)</f>
        <v>R50</v>
      </c>
      <c r="H55">
        <v>370127</v>
      </c>
    </row>
    <row r="56" spans="1:8" x14ac:dyDescent="0.25">
      <c r="A56" t="s">
        <v>50</v>
      </c>
      <c r="B56" t="str">
        <f>VLOOKUP(A56,rurality!A$2:B$327,2,FALSE)</f>
        <v>OU</v>
      </c>
      <c r="C56">
        <v>166100</v>
      </c>
      <c r="F56" t="s">
        <v>54</v>
      </c>
      <c r="G56" t="str">
        <f>VLOOKUP(F56,rurality!A$2:B$327,2,FALSE)</f>
        <v>SR</v>
      </c>
      <c r="H56">
        <v>329608</v>
      </c>
    </row>
    <row r="57" spans="1:8" x14ac:dyDescent="0.25">
      <c r="A57" t="s">
        <v>51</v>
      </c>
      <c r="B57" t="str">
        <f>VLOOKUP(A57,rurality!A$2:B$327,2,FALSE)</f>
        <v>OU</v>
      </c>
      <c r="C57">
        <v>168310</v>
      </c>
      <c r="F57" t="s">
        <v>55</v>
      </c>
      <c r="G57" t="str">
        <f>VLOOKUP(F57,rurality!A$2:B$327,2,FALSE)</f>
        <v>OU</v>
      </c>
      <c r="H57">
        <v>103788</v>
      </c>
    </row>
    <row r="58" spans="1:8" x14ac:dyDescent="0.25">
      <c r="A58" t="s">
        <v>52</v>
      </c>
      <c r="B58" t="str">
        <f>VLOOKUP(A58,rurality!A$2:B$327,2,FALSE)</f>
        <v>OU</v>
      </c>
      <c r="C58">
        <v>115732</v>
      </c>
      <c r="F58" t="s">
        <v>56</v>
      </c>
      <c r="G58" t="str">
        <f>VLOOKUP(F58,rurality!A$2:B$327,2,FALSE)</f>
        <v>R80</v>
      </c>
      <c r="H58">
        <v>113794</v>
      </c>
    </row>
    <row r="59" spans="1:8" x14ac:dyDescent="0.25">
      <c r="A59" t="s">
        <v>53</v>
      </c>
      <c r="B59" t="str">
        <f>VLOOKUP(A59,rurality!A$2:B$327,2,FALSE)</f>
        <v>SR</v>
      </c>
      <c r="C59">
        <v>141868</v>
      </c>
      <c r="F59" t="s">
        <v>57</v>
      </c>
      <c r="G59" t="str">
        <f>VLOOKUP(F59,rurality!A$2:B$327,2,FALSE)</f>
        <v>SR</v>
      </c>
      <c r="H59">
        <v>92635</v>
      </c>
    </row>
    <row r="60" spans="1:8" x14ac:dyDescent="0.25">
      <c r="A60" t="s">
        <v>359</v>
      </c>
      <c r="B60" t="str">
        <f>VLOOKUP(A60,rurality!A$2:B$327,2,FALSE)</f>
        <v>R50</v>
      </c>
      <c r="C60">
        <v>370127</v>
      </c>
      <c r="F60" t="s">
        <v>58</v>
      </c>
      <c r="G60" t="str">
        <f>VLOOKUP(F60,rurality!A$2:B$327,2,FALSE)</f>
        <v>SR</v>
      </c>
      <c r="H60">
        <v>107155</v>
      </c>
    </row>
    <row r="61" spans="1:8" x14ac:dyDescent="0.25">
      <c r="A61" t="s">
        <v>54</v>
      </c>
      <c r="B61" t="str">
        <f>VLOOKUP(A61,rurality!A$2:B$327,2,FALSE)</f>
        <v>SR</v>
      </c>
      <c r="C61">
        <v>329608</v>
      </c>
      <c r="F61" t="s">
        <v>59</v>
      </c>
      <c r="G61" t="str">
        <f>VLOOKUP(F61,rurality!A$2:B$327,2,FALSE)</f>
        <v>LU</v>
      </c>
      <c r="H61">
        <v>47752</v>
      </c>
    </row>
    <row r="62" spans="1:8" x14ac:dyDescent="0.25">
      <c r="A62" t="s">
        <v>55</v>
      </c>
      <c r="B62" t="str">
        <f>VLOOKUP(A62,rurality!A$2:B$327,2,FALSE)</f>
        <v>OU</v>
      </c>
      <c r="C62">
        <v>103788</v>
      </c>
      <c r="F62" t="s">
        <v>60</v>
      </c>
      <c r="G62" t="str">
        <f>VLOOKUP(F62,rurality!A$2:B$327,2,FALSE)</f>
        <v>MU</v>
      </c>
      <c r="H62">
        <v>7375</v>
      </c>
    </row>
    <row r="63" spans="1:8" x14ac:dyDescent="0.25">
      <c r="A63" t="s">
        <v>56</v>
      </c>
      <c r="B63" t="str">
        <f>VLOOKUP(A63,rurality!A$2:B$327,2,FALSE)</f>
        <v>R80</v>
      </c>
      <c r="C63">
        <v>113794</v>
      </c>
      <c r="F63" t="s">
        <v>61</v>
      </c>
      <c r="G63" t="str">
        <f>VLOOKUP(F63,rurality!A$2:B$327,2,FALSE)</f>
        <v>SR</v>
      </c>
      <c r="H63">
        <v>173074</v>
      </c>
    </row>
    <row r="64" spans="1:8" x14ac:dyDescent="0.25">
      <c r="A64" t="s">
        <v>57</v>
      </c>
      <c r="B64" t="str">
        <f>VLOOKUP(A64,rurality!A$2:B$327,2,FALSE)</f>
        <v>SR</v>
      </c>
      <c r="C64">
        <v>92635</v>
      </c>
      <c r="F64" t="s">
        <v>62</v>
      </c>
      <c r="G64" t="str">
        <f>VLOOKUP(F64,rurality!A$2:B$327,2,FALSE)</f>
        <v>R80</v>
      </c>
      <c r="H64">
        <v>70603</v>
      </c>
    </row>
    <row r="65" spans="1:8" x14ac:dyDescent="0.25">
      <c r="A65" t="s">
        <v>58</v>
      </c>
      <c r="B65" t="str">
        <f>VLOOKUP(A65,rurality!A$2:B$327,2,FALSE)</f>
        <v>SR</v>
      </c>
      <c r="C65">
        <v>107155</v>
      </c>
      <c r="F65" t="s">
        <v>63</v>
      </c>
      <c r="G65" t="str">
        <f>VLOOKUP(F65,rurality!A$2:B$327,2,FALSE)</f>
        <v>OU</v>
      </c>
      <c r="H65">
        <v>61255</v>
      </c>
    </row>
    <row r="66" spans="1:8" x14ac:dyDescent="0.25">
      <c r="A66" t="s">
        <v>59</v>
      </c>
      <c r="B66" t="str">
        <f>VLOOKUP(A66,rurality!A$2:B$327,2,FALSE)</f>
        <v>LU</v>
      </c>
      <c r="C66">
        <v>47752</v>
      </c>
      <c r="F66" t="s">
        <v>64</v>
      </c>
      <c r="G66" t="str">
        <f>VLOOKUP(F66,rurality!A$2:B$327,2,FALSE)</f>
        <v>R80</v>
      </c>
      <c r="H66">
        <v>532273</v>
      </c>
    </row>
    <row r="67" spans="1:8" x14ac:dyDescent="0.25">
      <c r="A67" t="s">
        <v>60</v>
      </c>
      <c r="B67" t="str">
        <f>VLOOKUP(A67,rurality!A$2:B$327,2,FALSE)</f>
        <v>MU</v>
      </c>
      <c r="C67">
        <v>7375</v>
      </c>
      <c r="F67" t="s">
        <v>65</v>
      </c>
      <c r="G67" t="str">
        <f>VLOOKUP(F67,rurality!A$2:B$327,2,FALSE)</f>
        <v>R80</v>
      </c>
      <c r="H67">
        <v>82881</v>
      </c>
    </row>
    <row r="68" spans="1:8" x14ac:dyDescent="0.25">
      <c r="A68" t="s">
        <v>61</v>
      </c>
      <c r="B68" t="str">
        <f>VLOOKUP(A68,rurality!A$2:B$327,2,FALSE)</f>
        <v>SR</v>
      </c>
      <c r="C68">
        <v>173074</v>
      </c>
      <c r="F68" t="s">
        <v>79</v>
      </c>
      <c r="G68" t="str">
        <f>VLOOKUP(F68,rurality!A$2:B$327,2,FALSE)</f>
        <v>R50</v>
      </c>
      <c r="H68">
        <v>513242</v>
      </c>
    </row>
    <row r="69" spans="1:8" x14ac:dyDescent="0.25">
      <c r="A69" t="s">
        <v>334</v>
      </c>
      <c r="B69" t="e">
        <f>VLOOKUP(A69,rurality!A$2:B$327,2,FALSE)</f>
        <v>#N/A</v>
      </c>
      <c r="C69">
        <v>115228</v>
      </c>
      <c r="F69" t="s">
        <v>66</v>
      </c>
      <c r="G69" t="str">
        <f>VLOOKUP(F69,rurality!A$2:B$327,2,FALSE)</f>
        <v>LU</v>
      </c>
      <c r="H69">
        <v>316960</v>
      </c>
    </row>
    <row r="70" spans="1:8" x14ac:dyDescent="0.25">
      <c r="A70" t="s">
        <v>62</v>
      </c>
      <c r="B70" t="str">
        <f>VLOOKUP(A70,rurality!A$2:B$327,2,FALSE)</f>
        <v>R80</v>
      </c>
      <c r="C70">
        <v>70603</v>
      </c>
      <c r="F70" t="s">
        <v>67</v>
      </c>
      <c r="G70" t="str">
        <f>VLOOKUP(F70,rurality!A$2:B$327,2,FALSE)</f>
        <v>R80</v>
      </c>
      <c r="H70">
        <v>55409</v>
      </c>
    </row>
    <row r="71" spans="1:8" x14ac:dyDescent="0.25">
      <c r="A71" t="s">
        <v>63</v>
      </c>
      <c r="B71" t="str">
        <f>VLOOKUP(A71,rurality!A$2:B$327,2,FALSE)</f>
        <v>OU</v>
      </c>
      <c r="C71">
        <v>61255</v>
      </c>
      <c r="F71" t="s">
        <v>68</v>
      </c>
      <c r="G71" t="str">
        <f>VLOOKUP(F71,rurality!A$2:B$327,2,FALSE)</f>
        <v>OU</v>
      </c>
      <c r="H71">
        <v>106597</v>
      </c>
    </row>
    <row r="72" spans="1:8" x14ac:dyDescent="0.25">
      <c r="A72" t="s">
        <v>64</v>
      </c>
      <c r="B72" t="str">
        <f>VLOOKUP(A72,rurality!A$2:B$327,2,FALSE)</f>
        <v>R80</v>
      </c>
      <c r="C72">
        <v>532273</v>
      </c>
      <c r="F72" t="s">
        <v>69</v>
      </c>
      <c r="G72" t="str">
        <f>VLOOKUP(F72,rurality!A$2:B$327,2,FALSE)</f>
        <v>MU</v>
      </c>
      <c r="H72">
        <v>363378</v>
      </c>
    </row>
    <row r="73" spans="1:8" x14ac:dyDescent="0.25">
      <c r="A73" t="s">
        <v>65</v>
      </c>
      <c r="B73" t="str">
        <f>VLOOKUP(A73,rurality!A$2:B$327,2,FALSE)</f>
        <v>R80</v>
      </c>
      <c r="C73">
        <v>82881</v>
      </c>
      <c r="F73" t="s">
        <v>70</v>
      </c>
      <c r="G73" t="str">
        <f>VLOOKUP(F73,rurality!A$2:B$327,2,FALSE)</f>
        <v>SR</v>
      </c>
      <c r="H73">
        <v>144847</v>
      </c>
    </row>
    <row r="74" spans="1:8" x14ac:dyDescent="0.25">
      <c r="A74" t="s">
        <v>79</v>
      </c>
      <c r="B74" t="str">
        <f>VLOOKUP(A74,rurality!A$2:B$327,2,FALSE)</f>
        <v>R50</v>
      </c>
      <c r="C74">
        <v>513242</v>
      </c>
      <c r="F74" t="s">
        <v>71</v>
      </c>
      <c r="G74" t="str">
        <f>VLOOKUP(F74,rurality!A$2:B$327,2,FALSE)</f>
        <v>OU</v>
      </c>
      <c r="H74">
        <v>105564</v>
      </c>
    </row>
    <row r="75" spans="1:8" x14ac:dyDescent="0.25">
      <c r="A75" t="s">
        <v>66</v>
      </c>
      <c r="B75" t="str">
        <f>VLOOKUP(A75,rurality!A$2:B$327,2,FALSE)</f>
        <v>LU</v>
      </c>
      <c r="C75">
        <v>316960</v>
      </c>
      <c r="F75" t="s">
        <v>72</v>
      </c>
      <c r="G75" t="str">
        <f>VLOOKUP(F75,rurality!A$2:B$327,2,FALSE)</f>
        <v>MU</v>
      </c>
      <c r="H75">
        <v>97365</v>
      </c>
    </row>
    <row r="76" spans="1:8" x14ac:dyDescent="0.25">
      <c r="A76" t="s">
        <v>67</v>
      </c>
      <c r="B76" t="str">
        <f>VLOOKUP(A76,rurality!A$2:B$327,2,FALSE)</f>
        <v>R80</v>
      </c>
      <c r="C76">
        <v>55409</v>
      </c>
      <c r="F76" t="s">
        <v>73</v>
      </c>
      <c r="G76" t="str">
        <f>VLOOKUP(F76,rurality!A$2:B$327,2,FALSE)</f>
        <v>R80</v>
      </c>
      <c r="H76">
        <v>77843</v>
      </c>
    </row>
    <row r="77" spans="1:8" x14ac:dyDescent="0.25">
      <c r="A77" t="s">
        <v>68</v>
      </c>
      <c r="B77" t="str">
        <f>VLOOKUP(A77,rurality!A$2:B$327,2,FALSE)</f>
        <v>OU</v>
      </c>
      <c r="C77">
        <v>106597</v>
      </c>
      <c r="F77" t="s">
        <v>74</v>
      </c>
      <c r="G77" t="str">
        <f>VLOOKUP(F77,rurality!A$2:B$327,2,FALSE)</f>
        <v>OU</v>
      </c>
      <c r="H77">
        <v>248752</v>
      </c>
    </row>
    <row r="78" spans="1:8" x14ac:dyDescent="0.25">
      <c r="A78" t="s">
        <v>69</v>
      </c>
      <c r="B78" t="str">
        <f>VLOOKUP(A78,rurality!A$2:B$327,2,FALSE)</f>
        <v>MU</v>
      </c>
      <c r="C78">
        <v>363378</v>
      </c>
      <c r="F78" t="s">
        <v>75</v>
      </c>
      <c r="G78" t="str">
        <f>VLOOKUP(F78,rurality!A$2:B$327,2,FALSE)</f>
        <v>R80</v>
      </c>
      <c r="H78">
        <v>71116</v>
      </c>
    </row>
    <row r="79" spans="1:8" x14ac:dyDescent="0.25">
      <c r="A79" t="s">
        <v>70</v>
      </c>
      <c r="B79" t="str">
        <f>VLOOKUP(A79,rurality!A$2:B$327,2,FALSE)</f>
        <v>SR</v>
      </c>
      <c r="C79">
        <v>144847</v>
      </c>
      <c r="F79" t="s">
        <v>76</v>
      </c>
      <c r="G79" t="str">
        <f>VLOOKUP(F79,rurality!A$2:B$327,2,FALSE)</f>
        <v>OU</v>
      </c>
      <c r="H79">
        <v>302402</v>
      </c>
    </row>
    <row r="80" spans="1:8" x14ac:dyDescent="0.25">
      <c r="A80" t="s">
        <v>71</v>
      </c>
      <c r="B80" t="str">
        <f>VLOOKUP(A80,rurality!A$2:B$327,2,FALSE)</f>
        <v>OU</v>
      </c>
      <c r="C80">
        <v>105564</v>
      </c>
      <c r="F80" t="s">
        <v>77</v>
      </c>
      <c r="G80" t="str">
        <f>VLOOKUP(F80,rurality!A$2:B$327,2,FALSE)</f>
        <v>R50</v>
      </c>
      <c r="H80">
        <v>111674</v>
      </c>
    </row>
    <row r="81" spans="1:8" x14ac:dyDescent="0.25">
      <c r="A81" t="s">
        <v>72</v>
      </c>
      <c r="B81" t="str">
        <f>VLOOKUP(A81,rurality!A$2:B$327,2,FALSE)</f>
        <v>MU</v>
      </c>
      <c r="C81">
        <v>97365</v>
      </c>
      <c r="F81" t="s">
        <v>78</v>
      </c>
      <c r="G81" t="str">
        <f>VLOOKUP(F81,rurality!A$2:B$327,2,FALSE)</f>
        <v>MU</v>
      </c>
      <c r="H81">
        <v>312925</v>
      </c>
    </row>
    <row r="82" spans="1:8" x14ac:dyDescent="0.25">
      <c r="A82" t="s">
        <v>73</v>
      </c>
      <c r="B82" t="str">
        <f>VLOOKUP(A82,rurality!A$2:B$327,2,FALSE)</f>
        <v>R80</v>
      </c>
      <c r="C82">
        <v>77843</v>
      </c>
      <c r="F82" t="s">
        <v>80</v>
      </c>
      <c r="G82" t="str">
        <f>VLOOKUP(F82,rurality!A$2:B$327,2,FALSE)</f>
        <v>MU</v>
      </c>
      <c r="H82">
        <v>338449</v>
      </c>
    </row>
    <row r="83" spans="1:8" x14ac:dyDescent="0.25">
      <c r="A83" t="s">
        <v>335</v>
      </c>
      <c r="B83" t="e">
        <f>VLOOKUP(A83,rurality!A$2:B$327,2,FALSE)</f>
        <v>#N/A</v>
      </c>
      <c r="C83">
        <v>93734</v>
      </c>
      <c r="F83" t="s">
        <v>81</v>
      </c>
      <c r="G83" t="str">
        <f>VLOOKUP(F83,rurality!A$2:B$327,2,FALSE)</f>
        <v>R80</v>
      </c>
      <c r="H83">
        <v>83818</v>
      </c>
    </row>
    <row r="84" spans="1:8" x14ac:dyDescent="0.25">
      <c r="A84" t="s">
        <v>74</v>
      </c>
      <c r="B84" t="str">
        <f>VLOOKUP(A84,rurality!A$2:B$327,2,FALSE)</f>
        <v>OU</v>
      </c>
      <c r="C84">
        <v>248752</v>
      </c>
      <c r="F84" t="s">
        <v>82</v>
      </c>
      <c r="G84" t="str">
        <f>VLOOKUP(F84,rurality!A$2:B$327,2,FALSE)</f>
        <v>R50</v>
      </c>
      <c r="H84">
        <v>132457</v>
      </c>
    </row>
    <row r="85" spans="1:8" x14ac:dyDescent="0.25">
      <c r="A85" t="s">
        <v>75</v>
      </c>
      <c r="B85" t="str">
        <f>VLOOKUP(A85,rurality!A$2:B$327,2,FALSE)</f>
        <v>R80</v>
      </c>
      <c r="C85">
        <v>71116</v>
      </c>
      <c r="F85" t="s">
        <v>83</v>
      </c>
      <c r="G85" t="str">
        <f>VLOOKUP(F85,rurality!A$2:B$327,2,FALSE)</f>
        <v>R50</v>
      </c>
      <c r="H85">
        <v>87166</v>
      </c>
    </row>
    <row r="86" spans="1:8" x14ac:dyDescent="0.25">
      <c r="A86" t="s">
        <v>76</v>
      </c>
      <c r="B86" t="str">
        <f>VLOOKUP(A86,rurality!A$2:B$327,2,FALSE)</f>
        <v>OU</v>
      </c>
      <c r="C86">
        <v>302402</v>
      </c>
      <c r="F86" t="s">
        <v>84</v>
      </c>
      <c r="G86" t="str">
        <f>VLOOKUP(F86,rurality!A$2:B$327,2,FALSE)</f>
        <v>R50</v>
      </c>
      <c r="H86">
        <v>115608</v>
      </c>
    </row>
    <row r="87" spans="1:8" x14ac:dyDescent="0.25">
      <c r="A87" t="s">
        <v>77</v>
      </c>
      <c r="B87" t="str">
        <f>VLOOKUP(A87,rurality!A$2:B$327,2,FALSE)</f>
        <v>R50</v>
      </c>
      <c r="C87">
        <v>111674</v>
      </c>
      <c r="F87" t="s">
        <v>85</v>
      </c>
      <c r="G87" t="str">
        <f>VLOOKUP(F87,rurality!A$2:B$327,2,FALSE)</f>
        <v>SR</v>
      </c>
      <c r="H87">
        <v>137687</v>
      </c>
    </row>
    <row r="88" spans="1:8" x14ac:dyDescent="0.25">
      <c r="A88" t="s">
        <v>78</v>
      </c>
      <c r="B88" t="str">
        <f>VLOOKUP(A88,rurality!A$2:B$327,2,FALSE)</f>
        <v>MU</v>
      </c>
      <c r="C88">
        <v>312925</v>
      </c>
      <c r="F88" t="s">
        <v>86</v>
      </c>
      <c r="G88" t="str">
        <f>VLOOKUP(F88,rurality!A$2:B$327,2,FALSE)</f>
        <v>R80</v>
      </c>
      <c r="H88">
        <v>136401</v>
      </c>
    </row>
    <row r="89" spans="1:8" x14ac:dyDescent="0.25">
      <c r="A89" t="s">
        <v>80</v>
      </c>
      <c r="B89" t="str">
        <f>VLOOKUP(A89,rurality!A$2:B$327,2,FALSE)</f>
        <v>MU</v>
      </c>
      <c r="C89">
        <v>338449</v>
      </c>
      <c r="F89" t="s">
        <v>87</v>
      </c>
      <c r="G89" t="str">
        <f>VLOOKUP(F89,rurality!A$2:B$327,2,FALSE)</f>
        <v>R50</v>
      </c>
      <c r="H89">
        <v>86765</v>
      </c>
    </row>
    <row r="90" spans="1:8" x14ac:dyDescent="0.25">
      <c r="A90" t="s">
        <v>81</v>
      </c>
      <c r="B90" t="str">
        <f>VLOOKUP(A90,rurality!A$2:B$327,2,FALSE)</f>
        <v>R80</v>
      </c>
      <c r="C90">
        <v>83818</v>
      </c>
      <c r="F90" t="s">
        <v>88</v>
      </c>
      <c r="G90" t="str">
        <f>VLOOKUP(F90,rurality!A$2:B$327,2,FALSE)</f>
        <v>R50</v>
      </c>
      <c r="H90">
        <v>334179</v>
      </c>
    </row>
    <row r="91" spans="1:8" x14ac:dyDescent="0.25">
      <c r="A91" t="s">
        <v>82</v>
      </c>
      <c r="B91" t="str">
        <f>VLOOKUP(A91,rurality!A$2:B$327,2,FALSE)</f>
        <v>R50</v>
      </c>
      <c r="C91">
        <v>132457</v>
      </c>
      <c r="F91" t="s">
        <v>89</v>
      </c>
      <c r="G91" t="str">
        <f>VLOOKUP(F91,rurality!A$2:B$327,2,FALSE)</f>
        <v>SR</v>
      </c>
      <c r="H91">
        <v>113583</v>
      </c>
    </row>
    <row r="92" spans="1:8" x14ac:dyDescent="0.25">
      <c r="A92" t="s">
        <v>83</v>
      </c>
      <c r="B92" t="str">
        <f>VLOOKUP(A92,rurality!A$2:B$327,2,FALSE)</f>
        <v>R50</v>
      </c>
      <c r="C92">
        <v>87166</v>
      </c>
      <c r="F92" t="s">
        <v>90</v>
      </c>
      <c r="G92" t="str">
        <f>VLOOKUP(F92,rurality!A$2:B$327,2,FALSE)</f>
        <v>OU</v>
      </c>
      <c r="H92">
        <v>99412</v>
      </c>
    </row>
    <row r="93" spans="1:8" x14ac:dyDescent="0.25">
      <c r="A93" t="s">
        <v>84</v>
      </c>
      <c r="B93" t="str">
        <f>VLOOKUP(A93,rurality!A$2:B$327,2,FALSE)</f>
        <v>R50</v>
      </c>
      <c r="C93">
        <v>115608</v>
      </c>
      <c r="F93" t="s">
        <v>91</v>
      </c>
      <c r="G93" t="str">
        <f>VLOOKUP(F93,rurality!A$2:B$327,2,FALSE)</f>
        <v>SR</v>
      </c>
      <c r="H93">
        <v>125199</v>
      </c>
    </row>
    <row r="94" spans="1:8" x14ac:dyDescent="0.25">
      <c r="A94" t="s">
        <v>85</v>
      </c>
      <c r="B94" t="str">
        <f>VLOOKUP(A94,rurality!A$2:B$327,2,FALSE)</f>
        <v>SR</v>
      </c>
      <c r="C94">
        <v>137687</v>
      </c>
      <c r="F94" t="s">
        <v>92</v>
      </c>
      <c r="G94" t="str">
        <f>VLOOKUP(F94,rurality!A$2:B$327,2,FALSE)</f>
        <v>R80</v>
      </c>
      <c r="H94">
        <v>52564</v>
      </c>
    </row>
    <row r="95" spans="1:8" x14ac:dyDescent="0.25">
      <c r="A95" t="s">
        <v>86</v>
      </c>
      <c r="B95" t="str">
        <f>VLOOKUP(A95,rurality!A$2:B$327,2,FALSE)</f>
        <v>R80</v>
      </c>
      <c r="C95">
        <v>136401</v>
      </c>
      <c r="F95" t="s">
        <v>93</v>
      </c>
      <c r="G95" t="str">
        <f>VLOOKUP(F95,rurality!A$2:B$327,2,FALSE)</f>
        <v>MU</v>
      </c>
      <c r="H95">
        <v>130875</v>
      </c>
    </row>
    <row r="96" spans="1:8" x14ac:dyDescent="0.25">
      <c r="A96" t="s">
        <v>87</v>
      </c>
      <c r="B96" t="str">
        <f>VLOOKUP(A96,rurality!A$2:B$327,2,FALSE)</f>
        <v>R50</v>
      </c>
      <c r="C96">
        <v>86765</v>
      </c>
      <c r="F96" t="s">
        <v>94</v>
      </c>
      <c r="G96" t="str">
        <f>VLOOKUP(F96,rurality!A$2:B$327,2,FALSE)</f>
        <v>MU</v>
      </c>
      <c r="H96">
        <v>312466</v>
      </c>
    </row>
    <row r="97" spans="1:8" x14ac:dyDescent="0.25">
      <c r="A97" t="s">
        <v>88</v>
      </c>
      <c r="B97" t="str">
        <f>VLOOKUP(A97,rurality!A$2:B$327,2,FALSE)</f>
        <v>R50</v>
      </c>
      <c r="C97">
        <v>334179</v>
      </c>
      <c r="F97" t="s">
        <v>95</v>
      </c>
      <c r="G97" t="str">
        <f>VLOOKUP(F97,rurality!A$2:B$327,2,FALSE)</f>
        <v>SR</v>
      </c>
      <c r="H97">
        <v>124659</v>
      </c>
    </row>
    <row r="98" spans="1:8" x14ac:dyDescent="0.25">
      <c r="A98" t="s">
        <v>89</v>
      </c>
      <c r="B98" t="str">
        <f>VLOOKUP(A98,rurality!A$2:B$327,2,FALSE)</f>
        <v>SR</v>
      </c>
      <c r="C98">
        <v>113583</v>
      </c>
      <c r="F98" t="s">
        <v>96</v>
      </c>
      <c r="G98" t="str">
        <f>VLOOKUP(F98,rurality!A$2:B$327,2,FALSE)</f>
        <v>MU</v>
      </c>
      <c r="H98">
        <v>75102</v>
      </c>
    </row>
    <row r="99" spans="1:8" x14ac:dyDescent="0.25">
      <c r="A99" t="s">
        <v>90</v>
      </c>
      <c r="B99" t="str">
        <f>VLOOKUP(A99,rurality!A$2:B$327,2,FALSE)</f>
        <v>OU</v>
      </c>
      <c r="C99">
        <v>99412</v>
      </c>
      <c r="F99" t="s">
        <v>97</v>
      </c>
      <c r="G99" t="str">
        <f>VLOOKUP(F99,rurality!A$2:B$327,2,FALSE)</f>
        <v>LU</v>
      </c>
      <c r="H99">
        <v>112081</v>
      </c>
    </row>
    <row r="100" spans="1:8" x14ac:dyDescent="0.25">
      <c r="A100" t="s">
        <v>91</v>
      </c>
      <c r="B100" t="str">
        <f>VLOOKUP(A100,rurality!A$2:B$327,2,FALSE)</f>
        <v>SR</v>
      </c>
      <c r="C100">
        <v>125199</v>
      </c>
      <c r="F100" t="s">
        <v>98</v>
      </c>
      <c r="G100" t="str">
        <f>VLOOKUP(F100,rurality!A$2:B$327,2,FALSE)</f>
        <v>OU</v>
      </c>
      <c r="H100">
        <v>117773</v>
      </c>
    </row>
    <row r="101" spans="1:8" x14ac:dyDescent="0.25">
      <c r="A101" t="s">
        <v>92</v>
      </c>
      <c r="B101" t="str">
        <f>VLOOKUP(A101,rurality!A$2:B$327,2,FALSE)</f>
        <v>R80</v>
      </c>
      <c r="C101">
        <v>52564</v>
      </c>
      <c r="F101" t="s">
        <v>99</v>
      </c>
      <c r="G101" t="str">
        <f>VLOOKUP(F101,rurality!A$2:B$327,2,FALSE)</f>
        <v>LU</v>
      </c>
      <c r="H101">
        <v>111581</v>
      </c>
    </row>
    <row r="102" spans="1:8" x14ac:dyDescent="0.25">
      <c r="A102" t="s">
        <v>93</v>
      </c>
      <c r="B102" t="str">
        <f>VLOOKUP(A102,rurality!A$2:B$327,2,FALSE)</f>
        <v>MU</v>
      </c>
      <c r="C102">
        <v>130875</v>
      </c>
      <c r="F102" t="s">
        <v>100</v>
      </c>
      <c r="G102" t="str">
        <f>VLOOKUP(F102,rurality!A$2:B$327,2,FALSE)</f>
        <v>R80</v>
      </c>
      <c r="H102">
        <v>95262</v>
      </c>
    </row>
    <row r="103" spans="1:8" x14ac:dyDescent="0.25">
      <c r="A103" t="s">
        <v>94</v>
      </c>
      <c r="B103" t="str">
        <f>VLOOKUP(A103,rurality!A$2:B$327,2,FALSE)</f>
        <v>MU</v>
      </c>
      <c r="C103">
        <v>312466</v>
      </c>
      <c r="F103" t="s">
        <v>101</v>
      </c>
      <c r="G103" t="str">
        <f>VLOOKUP(F103,rurality!A$2:B$327,2,FALSE)</f>
        <v>R80</v>
      </c>
      <c r="H103">
        <v>59748</v>
      </c>
    </row>
    <row r="104" spans="1:8" x14ac:dyDescent="0.25">
      <c r="A104" t="s">
        <v>95</v>
      </c>
      <c r="B104" t="str">
        <f>VLOOKUP(A104,rurality!A$2:B$327,2,FALSE)</f>
        <v>SR</v>
      </c>
      <c r="C104">
        <v>124659</v>
      </c>
      <c r="F104" t="s">
        <v>102</v>
      </c>
      <c r="G104" t="str">
        <f>VLOOKUP(F104,rurality!A$2:B$327,2,FALSE)</f>
        <v>R80</v>
      </c>
      <c r="H104">
        <v>81961</v>
      </c>
    </row>
    <row r="105" spans="1:8" x14ac:dyDescent="0.25">
      <c r="A105" t="s">
        <v>96</v>
      </c>
      <c r="B105" t="str">
        <f>VLOOKUP(A105,rurality!A$2:B$327,2,FALSE)</f>
        <v>MU</v>
      </c>
      <c r="C105">
        <v>75102</v>
      </c>
      <c r="F105" t="s">
        <v>103</v>
      </c>
      <c r="G105" t="str">
        <f>VLOOKUP(F105,rurality!A$2:B$327,2,FALSE)</f>
        <v>SR</v>
      </c>
      <c r="H105">
        <v>75757</v>
      </c>
    </row>
    <row r="106" spans="1:8" x14ac:dyDescent="0.25">
      <c r="A106" t="s">
        <v>97</v>
      </c>
      <c r="B106" t="str">
        <f>VLOOKUP(A106,rurality!A$2:B$327,2,FALSE)</f>
        <v>LU</v>
      </c>
      <c r="C106">
        <v>112081</v>
      </c>
      <c r="F106" t="s">
        <v>104</v>
      </c>
      <c r="G106" t="str">
        <f>VLOOKUP(F106,rurality!A$2:B$327,2,FALSE)</f>
        <v>MU</v>
      </c>
      <c r="H106">
        <v>200214</v>
      </c>
    </row>
    <row r="107" spans="1:8" x14ac:dyDescent="0.25">
      <c r="A107" t="s">
        <v>98</v>
      </c>
      <c r="B107" t="str">
        <f>VLOOKUP(A107,rurality!A$2:B$327,2,FALSE)</f>
        <v>OU</v>
      </c>
      <c r="C107">
        <v>117773</v>
      </c>
      <c r="F107" t="s">
        <v>105</v>
      </c>
      <c r="G107" t="str">
        <f>VLOOKUP(F107,rurality!A$2:B$327,2,FALSE)</f>
        <v>LU</v>
      </c>
      <c r="H107">
        <v>113543</v>
      </c>
    </row>
    <row r="108" spans="1:8" x14ac:dyDescent="0.25">
      <c r="A108" t="s">
        <v>99</v>
      </c>
      <c r="B108" t="str">
        <f>VLOOKUP(A108,rurality!A$2:B$327,2,FALSE)</f>
        <v>LU</v>
      </c>
      <c r="C108">
        <v>111581</v>
      </c>
      <c r="F108" t="s">
        <v>106</v>
      </c>
      <c r="G108" t="str">
        <f>VLOOKUP(F108,rurality!A$2:B$327,2,FALSE)</f>
        <v>OU</v>
      </c>
      <c r="H108">
        <v>121688</v>
      </c>
    </row>
    <row r="109" spans="1:8" x14ac:dyDescent="0.25">
      <c r="A109" t="s">
        <v>100</v>
      </c>
      <c r="B109" t="str">
        <f>VLOOKUP(A109,rurality!A$2:B$327,2,FALSE)</f>
        <v>R80</v>
      </c>
      <c r="C109">
        <v>95262</v>
      </c>
      <c r="F109" t="s">
        <v>107</v>
      </c>
      <c r="G109" t="str">
        <f>VLOOKUP(F109,rurality!A$2:B$327,2,FALSE)</f>
        <v>LU</v>
      </c>
      <c r="H109">
        <v>82622</v>
      </c>
    </row>
    <row r="110" spans="1:8" x14ac:dyDescent="0.25">
      <c r="A110" t="s">
        <v>336</v>
      </c>
      <c r="B110" t="e">
        <f>VLOOKUP(A110,rurality!A$2:B$327,2,FALSE)</f>
        <v>#N/A</v>
      </c>
      <c r="C110">
        <v>152506</v>
      </c>
      <c r="F110" t="s">
        <v>108</v>
      </c>
      <c r="G110" t="str">
        <f>VLOOKUP(F110,rurality!A$2:B$327,2,FALSE)</f>
        <v>MU</v>
      </c>
      <c r="H110">
        <v>101720</v>
      </c>
    </row>
    <row r="111" spans="1:8" x14ac:dyDescent="0.25">
      <c r="A111" t="s">
        <v>101</v>
      </c>
      <c r="B111" t="str">
        <f>VLOOKUP(A111,rurality!A$2:B$327,2,FALSE)</f>
        <v>R80</v>
      </c>
      <c r="C111">
        <v>59748</v>
      </c>
      <c r="F111" t="s">
        <v>109</v>
      </c>
      <c r="G111" t="str">
        <f>VLOOKUP(F111,rurality!A$2:B$327,2,FALSE)</f>
        <v>SR</v>
      </c>
      <c r="H111">
        <v>97277</v>
      </c>
    </row>
    <row r="112" spans="1:8" x14ac:dyDescent="0.25">
      <c r="A112" t="s">
        <v>102</v>
      </c>
      <c r="B112" t="str">
        <f>VLOOKUP(A112,rurality!A$2:B$327,2,FALSE)</f>
        <v>R80</v>
      </c>
      <c r="C112">
        <v>81961</v>
      </c>
      <c r="F112" t="s">
        <v>110</v>
      </c>
      <c r="G112" t="str">
        <f>VLOOKUP(F112,rurality!A$2:B$327,2,FALSE)</f>
        <v>MU</v>
      </c>
      <c r="H112">
        <v>254557</v>
      </c>
    </row>
    <row r="113" spans="1:8" x14ac:dyDescent="0.25">
      <c r="A113" t="s">
        <v>103</v>
      </c>
      <c r="B113" t="str">
        <f>VLOOKUP(A113,rurality!A$2:B$327,2,FALSE)</f>
        <v>SR</v>
      </c>
      <c r="C113">
        <v>75757</v>
      </c>
      <c r="F113" t="s">
        <v>111</v>
      </c>
      <c r="G113" t="str">
        <f>VLOOKUP(F113,rurality!A$2:B$327,2,FALSE)</f>
        <v>SR</v>
      </c>
      <c r="H113">
        <v>137183</v>
      </c>
    </row>
    <row r="114" spans="1:8" x14ac:dyDescent="0.25">
      <c r="A114" t="s">
        <v>104</v>
      </c>
      <c r="B114" t="str">
        <f>VLOOKUP(A114,rurality!A$2:B$327,2,FALSE)</f>
        <v>MU</v>
      </c>
      <c r="C114">
        <v>200214</v>
      </c>
      <c r="F114" t="s">
        <v>112</v>
      </c>
      <c r="G114" t="str">
        <f>VLOOKUP(F114,rurality!A$2:B$327,2,FALSE)</f>
        <v>MU</v>
      </c>
      <c r="H114">
        <v>246270</v>
      </c>
    </row>
    <row r="115" spans="1:8" x14ac:dyDescent="0.25">
      <c r="A115" t="s">
        <v>105</v>
      </c>
      <c r="B115" t="str">
        <f>VLOOKUP(A115,rurality!A$2:B$327,2,FALSE)</f>
        <v>LU</v>
      </c>
      <c r="C115">
        <v>113543</v>
      </c>
      <c r="F115" t="s">
        <v>113</v>
      </c>
      <c r="G115" t="str">
        <f>VLOOKUP(F115,rurality!A$2:B$327,2,FALSE)</f>
        <v>OU</v>
      </c>
      <c r="H115">
        <v>125746</v>
      </c>
    </row>
    <row r="116" spans="1:8" x14ac:dyDescent="0.25">
      <c r="A116" t="s">
        <v>106</v>
      </c>
      <c r="B116" t="str">
        <f>VLOOKUP(A116,rurality!A$2:B$327,2,FALSE)</f>
        <v>OU</v>
      </c>
      <c r="C116">
        <v>121688</v>
      </c>
      <c r="F116" t="s">
        <v>114</v>
      </c>
      <c r="G116" t="str">
        <f>VLOOKUP(F116,rurality!A$2:B$327,2,FALSE)</f>
        <v>R80</v>
      </c>
      <c r="H116">
        <v>89140</v>
      </c>
    </row>
    <row r="117" spans="1:8" x14ac:dyDescent="0.25">
      <c r="A117" t="s">
        <v>107</v>
      </c>
      <c r="B117" t="str">
        <f>VLOOKUP(A117,rurality!A$2:B$327,2,FALSE)</f>
        <v>LU</v>
      </c>
      <c r="C117">
        <v>82622</v>
      </c>
      <c r="F117" t="s">
        <v>115</v>
      </c>
      <c r="G117" t="str">
        <f>VLOOKUP(F117,rurality!A$2:B$327,2,FALSE)</f>
        <v>MU</v>
      </c>
      <c r="H117">
        <v>182493</v>
      </c>
    </row>
    <row r="118" spans="1:8" x14ac:dyDescent="0.25">
      <c r="A118" t="s">
        <v>108</v>
      </c>
      <c r="B118" t="str">
        <f>VLOOKUP(A118,rurality!A$2:B$327,2,FALSE)</f>
        <v>MU</v>
      </c>
      <c r="C118">
        <v>101720</v>
      </c>
      <c r="F118" t="s">
        <v>116</v>
      </c>
      <c r="G118" t="str">
        <f>VLOOKUP(F118,rurality!A$2:B$327,2,FALSE)</f>
        <v>R80</v>
      </c>
      <c r="H118">
        <v>85382</v>
      </c>
    </row>
    <row r="119" spans="1:8" x14ac:dyDescent="0.25">
      <c r="A119" t="s">
        <v>109</v>
      </c>
      <c r="B119" t="str">
        <f>VLOOKUP(A119,rurality!A$2:B$327,2,FALSE)</f>
        <v>SR</v>
      </c>
      <c r="C119">
        <v>97277</v>
      </c>
      <c r="F119" t="s">
        <v>117</v>
      </c>
      <c r="G119" t="str">
        <f>VLOOKUP(F119,rurality!A$2:B$327,2,FALSE)</f>
        <v>MU</v>
      </c>
      <c r="H119">
        <v>254926</v>
      </c>
    </row>
    <row r="120" spans="1:8" x14ac:dyDescent="0.25">
      <c r="A120" t="s">
        <v>110</v>
      </c>
      <c r="B120" t="str">
        <f>VLOOKUP(A120,rurality!A$2:B$327,2,FALSE)</f>
        <v>MU</v>
      </c>
      <c r="C120">
        <v>254557</v>
      </c>
      <c r="F120" t="s">
        <v>118</v>
      </c>
      <c r="G120" t="str">
        <f>VLOOKUP(F120,rurality!A$2:B$327,2,FALSE)</f>
        <v>OU</v>
      </c>
      <c r="H120">
        <v>81944</v>
      </c>
    </row>
    <row r="121" spans="1:8" x14ac:dyDescent="0.25">
      <c r="A121" t="s">
        <v>111</v>
      </c>
      <c r="B121" t="str">
        <f>VLOOKUP(A121,rurality!A$2:B$327,2,FALSE)</f>
        <v>SR</v>
      </c>
      <c r="C121">
        <v>137183</v>
      </c>
      <c r="F121" t="s">
        <v>119</v>
      </c>
      <c r="G121" t="str">
        <f>VLOOKUP(F121,rurality!A$2:B$327,2,FALSE)</f>
        <v>SR</v>
      </c>
      <c r="H121">
        <v>157869</v>
      </c>
    </row>
    <row r="122" spans="1:8" x14ac:dyDescent="0.25">
      <c r="A122" t="s">
        <v>333</v>
      </c>
      <c r="B122" t="e">
        <f>VLOOKUP(A122,rurality!A$2:B$327,2,FALSE)</f>
        <v>#N/A</v>
      </c>
      <c r="C122">
        <v>121874</v>
      </c>
      <c r="F122" t="s">
        <v>120</v>
      </c>
      <c r="G122" t="str">
        <f>VLOOKUP(F122,rurality!A$2:B$327,2,FALSE)</f>
        <v>MU</v>
      </c>
      <c r="H122">
        <v>239056</v>
      </c>
    </row>
    <row r="123" spans="1:8" x14ac:dyDescent="0.25">
      <c r="A123" t="s">
        <v>112</v>
      </c>
      <c r="B123" t="str">
        <f>VLOOKUP(A123,rurality!A$2:B$327,2,FALSE)</f>
        <v>MU</v>
      </c>
      <c r="C123">
        <v>246270</v>
      </c>
      <c r="F123" t="s">
        <v>121</v>
      </c>
      <c r="G123" t="str">
        <f>VLOOKUP(F123,rurality!A$2:B$327,2,FALSE)</f>
        <v>SR</v>
      </c>
      <c r="H123">
        <v>91033</v>
      </c>
    </row>
    <row r="124" spans="1:8" x14ac:dyDescent="0.25">
      <c r="A124" t="s">
        <v>113</v>
      </c>
      <c r="B124" t="str">
        <f>VLOOKUP(A124,rurality!A$2:B$327,2,FALSE)</f>
        <v>OU</v>
      </c>
      <c r="C124">
        <v>125746</v>
      </c>
      <c r="F124" t="s">
        <v>122</v>
      </c>
      <c r="G124" t="str">
        <f>VLOOKUP(F124,rurality!A$2:B$327,2,FALSE)</f>
        <v>OU</v>
      </c>
      <c r="H124">
        <v>92028</v>
      </c>
    </row>
    <row r="125" spans="1:8" x14ac:dyDescent="0.25">
      <c r="A125" t="s">
        <v>114</v>
      </c>
      <c r="B125" t="str">
        <f>VLOOKUP(A125,rurality!A$2:B$327,2,FALSE)</f>
        <v>R80</v>
      </c>
      <c r="C125">
        <v>89140</v>
      </c>
      <c r="F125" t="s">
        <v>123</v>
      </c>
      <c r="G125" t="str">
        <f>VLOOKUP(F125,rurality!A$2:B$327,2,FALSE)</f>
        <v>OU</v>
      </c>
      <c r="H125">
        <v>90254</v>
      </c>
    </row>
    <row r="126" spans="1:8" x14ac:dyDescent="0.25">
      <c r="A126" t="s">
        <v>115</v>
      </c>
      <c r="B126" t="str">
        <f>VLOOKUP(A126,rurality!A$2:B$327,2,FALSE)</f>
        <v>MU</v>
      </c>
      <c r="C126">
        <v>182493</v>
      </c>
      <c r="F126" t="s">
        <v>124</v>
      </c>
      <c r="G126" t="str">
        <f>VLOOKUP(F126,rurality!A$2:B$327,2,FALSE)</f>
        <v>LU</v>
      </c>
      <c r="H126">
        <v>120684</v>
      </c>
    </row>
    <row r="127" spans="1:8" x14ac:dyDescent="0.25">
      <c r="A127" t="s">
        <v>116</v>
      </c>
      <c r="B127" t="str">
        <f>VLOOKUP(A127,rurality!A$2:B$327,2,FALSE)</f>
        <v>R80</v>
      </c>
      <c r="C127">
        <v>85382</v>
      </c>
      <c r="F127" t="s">
        <v>125</v>
      </c>
      <c r="G127" t="str">
        <f>VLOOKUP(F127,rurality!A$2:B$327,2,FALSE)</f>
        <v>MU</v>
      </c>
      <c r="H127">
        <v>237232</v>
      </c>
    </row>
    <row r="128" spans="1:8" x14ac:dyDescent="0.25">
      <c r="A128" t="s">
        <v>117</v>
      </c>
      <c r="B128" t="str">
        <f>VLOOKUP(A128,rurality!A$2:B$327,2,FALSE)</f>
        <v>MU</v>
      </c>
      <c r="C128">
        <v>254926</v>
      </c>
      <c r="F128" t="s">
        <v>126</v>
      </c>
      <c r="G128" t="str">
        <f>VLOOKUP(F128,rurality!A$2:B$327,2,FALSE)</f>
        <v>R50</v>
      </c>
      <c r="H128">
        <v>183477</v>
      </c>
    </row>
    <row r="129" spans="1:8" x14ac:dyDescent="0.25">
      <c r="A129" t="s">
        <v>118</v>
      </c>
      <c r="B129" t="str">
        <f>VLOOKUP(A129,rurality!A$2:B$327,2,FALSE)</f>
        <v>OU</v>
      </c>
      <c r="C129">
        <v>81944</v>
      </c>
      <c r="F129" t="s">
        <v>127</v>
      </c>
      <c r="G129" t="str">
        <f>VLOOKUP(F129,rurality!A$2:B$327,2,FALSE)</f>
        <v>SR</v>
      </c>
      <c r="H129">
        <v>100031</v>
      </c>
    </row>
    <row r="130" spans="1:8" x14ac:dyDescent="0.25">
      <c r="A130" t="s">
        <v>119</v>
      </c>
      <c r="B130" t="str">
        <f>VLOOKUP(A130,rurality!A$2:B$327,2,FALSE)</f>
        <v>SR</v>
      </c>
      <c r="C130">
        <v>157869</v>
      </c>
      <c r="F130" t="s">
        <v>128</v>
      </c>
      <c r="G130" t="str">
        <f>VLOOKUP(F130,rurality!A$2:B$327,2,FALSE)</f>
        <v>R50</v>
      </c>
      <c r="H130">
        <v>90892</v>
      </c>
    </row>
    <row r="131" spans="1:8" x14ac:dyDescent="0.25">
      <c r="A131" t="s">
        <v>120</v>
      </c>
      <c r="B131" t="str">
        <f>VLOOKUP(A131,rurality!A$2:B$327,2,FALSE)</f>
        <v>MU</v>
      </c>
      <c r="C131">
        <v>239056</v>
      </c>
      <c r="F131" t="s">
        <v>129</v>
      </c>
      <c r="G131" t="str">
        <f>VLOOKUP(F131,rurality!A$2:B$327,2,FALSE)</f>
        <v>MU</v>
      </c>
      <c r="H131">
        <v>273936</v>
      </c>
    </row>
    <row r="132" spans="1:8" x14ac:dyDescent="0.25">
      <c r="A132" t="s">
        <v>121</v>
      </c>
      <c r="B132" t="str">
        <f>VLOOKUP(A132,rurality!A$2:B$327,2,FALSE)</f>
        <v>SR</v>
      </c>
      <c r="C132">
        <v>91033</v>
      </c>
      <c r="F132" t="s">
        <v>130</v>
      </c>
      <c r="G132" t="str">
        <f>VLOOKUP(F132,rurality!A$2:B$327,2,FALSE)</f>
        <v>SR</v>
      </c>
      <c r="H132">
        <v>105078</v>
      </c>
    </row>
    <row r="133" spans="1:8" x14ac:dyDescent="0.25">
      <c r="A133" t="s">
        <v>122</v>
      </c>
      <c r="B133" t="str">
        <f>VLOOKUP(A133,rurality!A$2:B$327,2,FALSE)</f>
        <v>OU</v>
      </c>
      <c r="C133">
        <v>92028</v>
      </c>
      <c r="F133" t="s">
        <v>131</v>
      </c>
      <c r="G133" t="str">
        <f>VLOOKUP(F133,rurality!A$2:B$327,2,FALSE)</f>
        <v>R50</v>
      </c>
      <c r="H133">
        <v>131301</v>
      </c>
    </row>
    <row r="134" spans="1:8" x14ac:dyDescent="0.25">
      <c r="A134" t="s">
        <v>123</v>
      </c>
      <c r="B134" t="str">
        <f>VLOOKUP(A134,rurality!A$2:B$327,2,FALSE)</f>
        <v>OU</v>
      </c>
      <c r="C134">
        <v>90254</v>
      </c>
      <c r="F134" t="s">
        <v>132</v>
      </c>
      <c r="G134" t="str">
        <f>VLOOKUP(F134,rurality!A$2:B$327,2,FALSE)</f>
        <v>MU</v>
      </c>
      <c r="H134">
        <v>253957</v>
      </c>
    </row>
    <row r="135" spans="1:8" x14ac:dyDescent="0.25">
      <c r="A135" t="s">
        <v>124</v>
      </c>
      <c r="B135" t="str">
        <f>VLOOKUP(A135,rurality!A$2:B$327,2,FALSE)</f>
        <v>LU</v>
      </c>
      <c r="C135">
        <v>120684</v>
      </c>
      <c r="F135" t="s">
        <v>133</v>
      </c>
      <c r="G135" t="str">
        <f>VLOOKUP(F135,rurality!A$2:B$327,2,FALSE)</f>
        <v>R80</v>
      </c>
      <c r="H135">
        <v>169508</v>
      </c>
    </row>
    <row r="136" spans="1:8" x14ac:dyDescent="0.25">
      <c r="A136" t="s">
        <v>125</v>
      </c>
      <c r="B136" t="str">
        <f>VLOOKUP(A136,rurality!A$2:B$327,2,FALSE)</f>
        <v>MU</v>
      </c>
      <c r="C136">
        <v>237232</v>
      </c>
      <c r="F136" t="s">
        <v>134</v>
      </c>
      <c r="G136" t="str">
        <f>VLOOKUP(F136,rurality!A$2:B$327,2,FALSE)</f>
        <v>OU</v>
      </c>
      <c r="H136">
        <v>80734</v>
      </c>
    </row>
    <row r="137" spans="1:8" x14ac:dyDescent="0.25">
      <c r="A137" t="s">
        <v>418</v>
      </c>
      <c r="B137" t="e">
        <f>VLOOKUP(A137,rurality!A$2:B$327,2,FALSE)</f>
        <v>#N/A</v>
      </c>
      <c r="C137">
        <v>183477</v>
      </c>
      <c r="F137" t="s">
        <v>135</v>
      </c>
      <c r="G137" t="str">
        <f>VLOOKUP(F137,rurality!A$2:B$327,2,FALSE)</f>
        <v>OU</v>
      </c>
      <c r="H137">
        <v>133384</v>
      </c>
    </row>
    <row r="138" spans="1:8" x14ac:dyDescent="0.25">
      <c r="A138" t="s">
        <v>127</v>
      </c>
      <c r="B138" t="str">
        <f>VLOOKUP(A138,rurality!A$2:B$327,2,FALSE)</f>
        <v>SR</v>
      </c>
      <c r="C138">
        <v>100031</v>
      </c>
      <c r="F138" t="s">
        <v>136</v>
      </c>
      <c r="G138" t="str">
        <f>VLOOKUP(F138,rurality!A$2:B$327,2,FALSE)</f>
        <v>R80</v>
      </c>
      <c r="H138">
        <v>138265</v>
      </c>
    </row>
    <row r="139" spans="1:8" x14ac:dyDescent="0.25">
      <c r="A139" t="s">
        <v>128</v>
      </c>
      <c r="B139" t="str">
        <f>VLOOKUP(A139,rurality!A$2:B$327,2,FALSE)</f>
        <v>R50</v>
      </c>
      <c r="C139">
        <v>90892</v>
      </c>
      <c r="F139" t="s">
        <v>137</v>
      </c>
      <c r="G139" t="str">
        <f>VLOOKUP(F139,rurality!A$2:B$327,2,FALSE)</f>
        <v>R80</v>
      </c>
      <c r="H139">
        <v>2203</v>
      </c>
    </row>
    <row r="140" spans="1:8" x14ac:dyDescent="0.25">
      <c r="A140" t="s">
        <v>129</v>
      </c>
      <c r="B140" t="str">
        <f>VLOOKUP(A140,rurality!A$2:B$327,2,FALSE)</f>
        <v>MU</v>
      </c>
      <c r="C140">
        <v>273936</v>
      </c>
      <c r="F140" t="s">
        <v>138</v>
      </c>
      <c r="G140" t="str">
        <f>VLOOKUP(F140,rurality!A$2:B$327,2,FALSE)</f>
        <v>MU</v>
      </c>
      <c r="H140">
        <v>206125</v>
      </c>
    </row>
    <row r="141" spans="1:8" x14ac:dyDescent="0.25">
      <c r="A141" t="s">
        <v>130</v>
      </c>
      <c r="B141" t="str">
        <f>VLOOKUP(A141,rurality!A$2:B$327,2,FALSE)</f>
        <v>SR</v>
      </c>
      <c r="C141">
        <v>105078</v>
      </c>
      <c r="F141" t="s">
        <v>139</v>
      </c>
      <c r="G141" t="str">
        <f>VLOOKUP(F141,rurality!A$2:B$327,2,FALSE)</f>
        <v>MU</v>
      </c>
      <c r="H141">
        <v>158649</v>
      </c>
    </row>
    <row r="142" spans="1:8" x14ac:dyDescent="0.25">
      <c r="A142" t="s">
        <v>131</v>
      </c>
      <c r="B142" t="str">
        <f>VLOOKUP(A142,rurality!A$2:B$327,2,FALSE)</f>
        <v>R50</v>
      </c>
      <c r="C142">
        <v>131301</v>
      </c>
      <c r="F142" t="s">
        <v>140</v>
      </c>
      <c r="G142" t="str">
        <f>VLOOKUP(F142,rurality!A$2:B$327,2,FALSE)</f>
        <v>SR</v>
      </c>
      <c r="H142">
        <v>93475</v>
      </c>
    </row>
    <row r="143" spans="1:8" x14ac:dyDescent="0.25">
      <c r="A143" t="s">
        <v>132</v>
      </c>
      <c r="B143" t="str">
        <f>VLOOKUP(A143,rurality!A$2:B$327,2,FALSE)</f>
        <v>MU</v>
      </c>
      <c r="C143">
        <v>253957</v>
      </c>
      <c r="F143" t="s">
        <v>141</v>
      </c>
      <c r="G143" t="str">
        <f>VLOOKUP(F143,rurality!A$2:B$327,2,FALSE)</f>
        <v>R50</v>
      </c>
      <c r="H143">
        <v>147451</v>
      </c>
    </row>
    <row r="144" spans="1:8" x14ac:dyDescent="0.25">
      <c r="A144" t="s">
        <v>133</v>
      </c>
      <c r="B144" t="str">
        <f>VLOOKUP(A144,rurality!A$2:B$327,2,FALSE)</f>
        <v>R80</v>
      </c>
      <c r="C144">
        <v>169508</v>
      </c>
      <c r="F144" t="s">
        <v>142</v>
      </c>
      <c r="G144" t="str">
        <f>VLOOKUP(F144,rurality!A$2:B$327,2,FALSE)</f>
        <v>LU</v>
      </c>
      <c r="H144">
        <v>256406</v>
      </c>
    </row>
    <row r="145" spans="1:8" x14ac:dyDescent="0.25">
      <c r="A145" t="s">
        <v>134</v>
      </c>
      <c r="B145" t="str">
        <f>VLOOKUP(A145,rurality!A$2:B$327,2,FALSE)</f>
        <v>OU</v>
      </c>
      <c r="C145">
        <v>80734</v>
      </c>
      <c r="F145" t="s">
        <v>143</v>
      </c>
      <c r="G145" t="str">
        <f>VLOOKUP(F145,rurality!A$2:B$327,2,FALSE)</f>
        <v>MU</v>
      </c>
      <c r="H145">
        <v>160060</v>
      </c>
    </row>
    <row r="146" spans="1:8" x14ac:dyDescent="0.25">
      <c r="A146" t="s">
        <v>135</v>
      </c>
      <c r="B146" t="str">
        <f>VLOOKUP(A146,rurality!A$2:B$327,2,FALSE)</f>
        <v>OU</v>
      </c>
      <c r="C146">
        <v>133384</v>
      </c>
      <c r="F146" t="s">
        <v>144</v>
      </c>
      <c r="G146" t="str">
        <f>VLOOKUP(F146,rurality!A$2:B$327,2,FALSE)</f>
        <v>MU</v>
      </c>
      <c r="H146">
        <v>422458</v>
      </c>
    </row>
    <row r="147" spans="1:8" x14ac:dyDescent="0.25">
      <c r="A147" t="s">
        <v>332</v>
      </c>
      <c r="B147" t="e">
        <f>VLOOKUP(A147,rurality!A$2:B$327,2,FALSE)</f>
        <v>#N/A</v>
      </c>
      <c r="C147">
        <v>69751</v>
      </c>
      <c r="F147" t="s">
        <v>145</v>
      </c>
      <c r="G147" t="str">
        <f>VLOOKUP(F147,rurality!A$2:B$327,2,FALSE)</f>
        <v>MU</v>
      </c>
      <c r="H147">
        <v>145893</v>
      </c>
    </row>
    <row r="148" spans="1:8" x14ac:dyDescent="0.25">
      <c r="A148" t="s">
        <v>136</v>
      </c>
      <c r="B148" t="str">
        <f>VLOOKUP(A148,rurality!A$2:B$327,2,FALSE)</f>
        <v>R80</v>
      </c>
      <c r="C148">
        <v>138265</v>
      </c>
      <c r="F148" t="s">
        <v>146</v>
      </c>
      <c r="G148" t="str">
        <f>VLOOKUP(F148,rurality!A$2:B$327,2,FALSE)</f>
        <v>MU</v>
      </c>
      <c r="H148">
        <v>303086</v>
      </c>
    </row>
    <row r="149" spans="1:8" x14ac:dyDescent="0.25">
      <c r="A149" t="s">
        <v>137</v>
      </c>
      <c r="B149" t="str">
        <f>VLOOKUP(A149,rurality!A$2:B$327,2,FALSE)</f>
        <v>R80</v>
      </c>
      <c r="C149">
        <v>2203</v>
      </c>
      <c r="F149" t="s">
        <v>147</v>
      </c>
      <c r="G149" t="str">
        <f>VLOOKUP(F149,rurality!A$2:B$327,2,FALSE)</f>
        <v>SR</v>
      </c>
      <c r="H149">
        <v>138375</v>
      </c>
    </row>
    <row r="150" spans="1:8" x14ac:dyDescent="0.25">
      <c r="A150" t="s">
        <v>138</v>
      </c>
      <c r="B150" t="str">
        <f>VLOOKUP(A150,rurality!A$2:B$327,2,FALSE)</f>
        <v>MU</v>
      </c>
      <c r="C150">
        <v>206125</v>
      </c>
      <c r="F150" t="s">
        <v>148</v>
      </c>
      <c r="G150" t="str">
        <f>VLOOKUP(F150,rurality!A$2:B$327,2,FALSE)</f>
        <v>MU</v>
      </c>
      <c r="H150">
        <v>751485</v>
      </c>
    </row>
    <row r="151" spans="1:8" x14ac:dyDescent="0.25">
      <c r="A151" t="s">
        <v>139</v>
      </c>
      <c r="B151" t="str">
        <f>VLOOKUP(A151,rurality!A$2:B$327,2,FALSE)</f>
        <v>MU</v>
      </c>
      <c r="C151">
        <v>158649</v>
      </c>
      <c r="F151" t="s">
        <v>149</v>
      </c>
      <c r="G151" t="str">
        <f>VLOOKUP(F151,rurality!A$2:B$327,2,FALSE)</f>
        <v>LU</v>
      </c>
      <c r="H151">
        <v>329839</v>
      </c>
    </row>
    <row r="152" spans="1:8" x14ac:dyDescent="0.25">
      <c r="A152" t="s">
        <v>140</v>
      </c>
      <c r="B152" t="str">
        <f>VLOOKUP(A152,rurality!A$2:B$327,2,FALSE)</f>
        <v>SR</v>
      </c>
      <c r="C152">
        <v>93475</v>
      </c>
      <c r="F152" t="s">
        <v>150</v>
      </c>
      <c r="G152" t="str">
        <f>VLOOKUP(F152,rurality!A$2:B$327,2,FALSE)</f>
        <v>R50</v>
      </c>
      <c r="H152">
        <v>97502</v>
      </c>
    </row>
    <row r="153" spans="1:8" x14ac:dyDescent="0.25">
      <c r="A153" t="s">
        <v>381</v>
      </c>
      <c r="B153" t="e">
        <f>VLOOKUP(A153,rurality!A$2:B$327,2,FALSE)</f>
        <v>#N/A</v>
      </c>
      <c r="C153">
        <v>147451</v>
      </c>
      <c r="F153" t="s">
        <v>151</v>
      </c>
      <c r="G153" t="str">
        <f>VLOOKUP(F153,rurality!A$2:B$327,2,FALSE)</f>
        <v>MU</v>
      </c>
      <c r="H153">
        <v>275885</v>
      </c>
    </row>
    <row r="154" spans="1:8" x14ac:dyDescent="0.25">
      <c r="A154" t="s">
        <v>417</v>
      </c>
      <c r="B154" t="e">
        <f>VLOOKUP(A154,rurality!A$2:B$327,2,FALSE)</f>
        <v>#N/A</v>
      </c>
      <c r="C154">
        <v>256406</v>
      </c>
      <c r="F154" t="s">
        <v>152</v>
      </c>
      <c r="G154" t="str">
        <f>VLOOKUP(F154,rurality!A$2:B$327,2,FALSE)</f>
        <v>R50</v>
      </c>
      <c r="H154">
        <v>100654</v>
      </c>
    </row>
    <row r="155" spans="1:8" x14ac:dyDescent="0.25">
      <c r="A155" t="s">
        <v>143</v>
      </c>
      <c r="B155" t="str">
        <f>VLOOKUP(A155,rurality!A$2:B$327,2,FALSE)</f>
        <v>MU</v>
      </c>
      <c r="C155">
        <v>160060</v>
      </c>
      <c r="F155" t="s">
        <v>153</v>
      </c>
      <c r="G155" t="str">
        <f>VLOOKUP(F155,rurality!A$2:B$327,2,FALSE)</f>
        <v>OU</v>
      </c>
      <c r="H155">
        <v>93541</v>
      </c>
    </row>
    <row r="156" spans="1:8" x14ac:dyDescent="0.25">
      <c r="A156" t="s">
        <v>144</v>
      </c>
      <c r="B156" t="str">
        <f>VLOOKUP(A156,rurality!A$2:B$327,2,FALSE)</f>
        <v>MU</v>
      </c>
      <c r="C156">
        <v>422458</v>
      </c>
      <c r="F156" t="s">
        <v>154</v>
      </c>
      <c r="G156" t="str">
        <f>VLOOKUP(F156,rurality!A$2:B$327,2,FALSE)</f>
        <v>MU</v>
      </c>
      <c r="H156">
        <v>466415</v>
      </c>
    </row>
    <row r="157" spans="1:8" x14ac:dyDescent="0.25">
      <c r="A157" t="s">
        <v>145</v>
      </c>
      <c r="B157" t="str">
        <f>VLOOKUP(A157,rurality!A$2:B$327,2,FALSE)</f>
        <v>MU</v>
      </c>
      <c r="C157">
        <v>145893</v>
      </c>
      <c r="F157" t="s">
        <v>155</v>
      </c>
      <c r="G157" t="str">
        <f>VLOOKUP(F157,rurality!A$2:B$327,2,FALSE)</f>
        <v>OU</v>
      </c>
      <c r="H157">
        <v>203201</v>
      </c>
    </row>
    <row r="158" spans="1:8" x14ac:dyDescent="0.25">
      <c r="A158" t="s">
        <v>146</v>
      </c>
      <c r="B158" t="str">
        <f>VLOOKUP(A158,rurality!A$2:B$327,2,FALSE)</f>
        <v>MU</v>
      </c>
      <c r="C158">
        <v>303086</v>
      </c>
      <c r="F158" t="s">
        <v>156</v>
      </c>
      <c r="G158" t="str">
        <f>VLOOKUP(F158,rurality!A$2:B$327,2,FALSE)</f>
        <v>SR</v>
      </c>
      <c r="H158">
        <v>155143</v>
      </c>
    </row>
    <row r="159" spans="1:8" x14ac:dyDescent="0.25">
      <c r="A159" t="s">
        <v>147</v>
      </c>
      <c r="B159" t="str">
        <f>VLOOKUP(A159,rurality!A$2:B$327,2,FALSE)</f>
        <v>SR</v>
      </c>
      <c r="C159">
        <v>138375</v>
      </c>
      <c r="F159" t="s">
        <v>157</v>
      </c>
      <c r="G159" t="str">
        <f>VLOOKUP(F159,rurality!A$2:B$327,2,FALSE)</f>
        <v>R80</v>
      </c>
      <c r="H159">
        <v>61629</v>
      </c>
    </row>
    <row r="160" spans="1:8" x14ac:dyDescent="0.25">
      <c r="A160" t="s">
        <v>148</v>
      </c>
      <c r="B160" t="str">
        <f>VLOOKUP(A160,rurality!A$2:B$327,2,FALSE)</f>
        <v>MU</v>
      </c>
      <c r="C160">
        <v>751485</v>
      </c>
      <c r="F160" t="s">
        <v>158</v>
      </c>
      <c r="G160" t="str">
        <f>VLOOKUP(F160,rurality!A$2:B$327,2,FALSE)</f>
        <v>R50</v>
      </c>
      <c r="H160">
        <v>74631</v>
      </c>
    </row>
    <row r="161" spans="1:8" x14ac:dyDescent="0.25">
      <c r="A161" t="s">
        <v>149</v>
      </c>
      <c r="B161" t="str">
        <f>VLOOKUP(A161,rurality!A$2:B$327,2,FALSE)</f>
        <v>LU</v>
      </c>
      <c r="C161">
        <v>329839</v>
      </c>
      <c r="F161" t="s">
        <v>159</v>
      </c>
      <c r="G161" t="str">
        <f>VLOOKUP(F161,rurality!A$2:B$327,2,FALSE)</f>
        <v>MU</v>
      </c>
      <c r="H161">
        <v>503127</v>
      </c>
    </row>
    <row r="162" spans="1:8" x14ac:dyDescent="0.25">
      <c r="A162" t="s">
        <v>150</v>
      </c>
      <c r="B162" t="str">
        <f>VLOOKUP(A162,rurality!A$2:B$327,2,FALSE)</f>
        <v>R50</v>
      </c>
      <c r="C162">
        <v>97502</v>
      </c>
      <c r="F162" t="s">
        <v>160</v>
      </c>
      <c r="G162" t="str">
        <f>VLOOKUP(F162,rurality!A$2:B$327,2,FALSE)</f>
        <v>OU</v>
      </c>
      <c r="H162">
        <v>104466</v>
      </c>
    </row>
    <row r="163" spans="1:8" x14ac:dyDescent="0.25">
      <c r="A163" t="s">
        <v>151</v>
      </c>
      <c r="B163" t="str">
        <f>VLOOKUP(A163,rurality!A$2:B$327,2,FALSE)</f>
        <v>MU</v>
      </c>
      <c r="C163">
        <v>275885</v>
      </c>
      <c r="F163" t="s">
        <v>161</v>
      </c>
      <c r="G163" t="str">
        <f>VLOOKUP(F163,rurality!A$2:B$327,2,FALSE)</f>
        <v>OU</v>
      </c>
      <c r="H163">
        <v>263925</v>
      </c>
    </row>
    <row r="164" spans="1:8" x14ac:dyDescent="0.25">
      <c r="A164" t="s">
        <v>152</v>
      </c>
      <c r="B164" t="str">
        <f>VLOOKUP(A164,rurality!A$2:B$327,2,FALSE)</f>
        <v>R50</v>
      </c>
      <c r="C164">
        <v>100654</v>
      </c>
      <c r="F164" t="s">
        <v>162</v>
      </c>
      <c r="G164" t="str">
        <f>VLOOKUP(F164,rurality!A$2:B$327,2,FALSE)</f>
        <v>R80</v>
      </c>
      <c r="H164">
        <v>50376</v>
      </c>
    </row>
    <row r="165" spans="1:8" x14ac:dyDescent="0.25">
      <c r="A165" t="s">
        <v>153</v>
      </c>
      <c r="B165" t="str">
        <f>VLOOKUP(A165,rurality!A$2:B$327,2,FALSE)</f>
        <v>OU</v>
      </c>
      <c r="C165">
        <v>93541</v>
      </c>
      <c r="F165" t="s">
        <v>163</v>
      </c>
      <c r="G165" t="str">
        <f>VLOOKUP(F165,rurality!A$2:B$327,2,FALSE)</f>
        <v>R80</v>
      </c>
      <c r="H165">
        <v>109279</v>
      </c>
    </row>
    <row r="166" spans="1:8" x14ac:dyDescent="0.25">
      <c r="A166" t="s">
        <v>154</v>
      </c>
      <c r="B166" t="str">
        <f>VLOOKUP(A166,rurality!A$2:B$327,2,FALSE)</f>
        <v>MU</v>
      </c>
      <c r="C166">
        <v>466415</v>
      </c>
      <c r="F166" t="s">
        <v>164</v>
      </c>
      <c r="G166" t="str">
        <f>VLOOKUP(F166,rurality!A$2:B$327,2,FALSE)</f>
        <v>MU</v>
      </c>
      <c r="H166">
        <v>199693</v>
      </c>
    </row>
    <row r="167" spans="1:8" x14ac:dyDescent="0.25">
      <c r="A167" t="s">
        <v>155</v>
      </c>
      <c r="B167" t="str">
        <f>VLOOKUP(A167,rurality!A$2:B$327,2,FALSE)</f>
        <v>OU</v>
      </c>
      <c r="C167">
        <v>203201</v>
      </c>
      <c r="F167" t="s">
        <v>165</v>
      </c>
      <c r="G167" t="str">
        <f>VLOOKUP(F167,rurality!A$2:B$327,2,FALSE)</f>
        <v>R80</v>
      </c>
      <c r="H167">
        <v>77750</v>
      </c>
    </row>
    <row r="168" spans="1:8" x14ac:dyDescent="0.25">
      <c r="A168" t="s">
        <v>156</v>
      </c>
      <c r="B168" t="str">
        <f>VLOOKUP(A168,rurality!A$2:B$327,2,FALSE)</f>
        <v>SR</v>
      </c>
      <c r="C168">
        <v>155143</v>
      </c>
      <c r="F168" t="s">
        <v>166</v>
      </c>
      <c r="G168" t="str">
        <f>VLOOKUP(F168,rurality!A$2:B$327,2,FALSE)</f>
        <v>R80</v>
      </c>
      <c r="H168">
        <v>96731</v>
      </c>
    </row>
    <row r="169" spans="1:8" x14ac:dyDescent="0.25">
      <c r="A169" t="s">
        <v>157</v>
      </c>
      <c r="B169" t="str">
        <f>VLOOKUP(A169,rurality!A$2:B$327,2,FALSE)</f>
        <v>R80</v>
      </c>
      <c r="C169">
        <v>61629</v>
      </c>
      <c r="F169" t="s">
        <v>167</v>
      </c>
      <c r="G169" t="str">
        <f>VLOOKUP(F169,rurality!A$2:B$327,2,FALSE)</f>
        <v>R80</v>
      </c>
      <c r="H169">
        <v>139860</v>
      </c>
    </row>
    <row r="170" spans="1:8" x14ac:dyDescent="0.25">
      <c r="A170" t="s">
        <v>158</v>
      </c>
      <c r="B170" t="str">
        <f>VLOOKUP(A170,rurality!A$2:B$327,2,FALSE)</f>
        <v>R50</v>
      </c>
      <c r="C170">
        <v>74631</v>
      </c>
      <c r="F170" t="s">
        <v>168</v>
      </c>
      <c r="G170" t="str">
        <f>VLOOKUP(F170,rurality!A$2:B$327,2,FALSE)</f>
        <v>LU</v>
      </c>
      <c r="H170">
        <v>138412</v>
      </c>
    </row>
    <row r="171" spans="1:8" x14ac:dyDescent="0.25">
      <c r="A171" t="s">
        <v>159</v>
      </c>
      <c r="B171" t="str">
        <f>VLOOKUP(A171,rurality!A$2:B$327,2,FALSE)</f>
        <v>MU</v>
      </c>
      <c r="C171">
        <v>503127</v>
      </c>
      <c r="F171" t="s">
        <v>169</v>
      </c>
      <c r="G171" t="str">
        <f>VLOOKUP(F171,rurality!A$2:B$327,2,FALSE)</f>
        <v>OU</v>
      </c>
      <c r="H171">
        <v>248821</v>
      </c>
    </row>
    <row r="172" spans="1:8" x14ac:dyDescent="0.25">
      <c r="A172" t="s">
        <v>160</v>
      </c>
      <c r="B172" t="str">
        <f>VLOOKUP(A172,rurality!A$2:B$327,2,FALSE)</f>
        <v>OU</v>
      </c>
      <c r="C172">
        <v>104466</v>
      </c>
      <c r="F172" t="s">
        <v>170</v>
      </c>
      <c r="G172" t="str">
        <f>VLOOKUP(F172,rurality!A$2:B$327,2,FALSE)</f>
        <v>SR</v>
      </c>
      <c r="H172">
        <v>85375</v>
      </c>
    </row>
    <row r="173" spans="1:8" x14ac:dyDescent="0.25">
      <c r="A173" t="s">
        <v>161</v>
      </c>
      <c r="B173" t="str">
        <f>VLOOKUP(A173,rurality!A$2:B$327,2,FALSE)</f>
        <v>OU</v>
      </c>
      <c r="C173">
        <v>263925</v>
      </c>
      <c r="F173" t="s">
        <v>171</v>
      </c>
      <c r="G173" t="str">
        <f>VLOOKUP(F173,rurality!A$2:B$327,2,FALSE)</f>
        <v>SR</v>
      </c>
      <c r="H173">
        <v>176462</v>
      </c>
    </row>
    <row r="174" spans="1:8" x14ac:dyDescent="0.25">
      <c r="A174" t="s">
        <v>162</v>
      </c>
      <c r="B174" t="str">
        <f>VLOOKUP(A174,rurality!A$2:B$327,2,FALSE)</f>
        <v>R80</v>
      </c>
      <c r="C174">
        <v>50376</v>
      </c>
      <c r="F174" t="s">
        <v>172</v>
      </c>
      <c r="G174" t="str">
        <f>VLOOKUP(F174,rurality!A$2:B$327,2,FALSE)</f>
        <v>R50</v>
      </c>
      <c r="H174">
        <v>114817</v>
      </c>
    </row>
    <row r="175" spans="1:8" x14ac:dyDescent="0.25">
      <c r="A175" t="s">
        <v>163</v>
      </c>
      <c r="B175" t="str">
        <f>VLOOKUP(A175,rurality!A$2:B$327,2,FALSE)</f>
        <v>R80</v>
      </c>
      <c r="C175">
        <v>109279</v>
      </c>
      <c r="F175" t="s">
        <v>173</v>
      </c>
      <c r="G175" t="str">
        <f>VLOOKUP(F175,rurality!A$2:B$327,2,FALSE)</f>
        <v>MU</v>
      </c>
      <c r="H175">
        <v>280177</v>
      </c>
    </row>
    <row r="176" spans="1:8" x14ac:dyDescent="0.25">
      <c r="A176" t="s">
        <v>353</v>
      </c>
      <c r="B176" t="e">
        <f>VLOOKUP(A176,rurality!A$2:B$327,2,FALSE)</f>
        <v>#N/A</v>
      </c>
      <c r="C176">
        <v>58802</v>
      </c>
      <c r="F176" t="s">
        <v>174</v>
      </c>
      <c r="G176" t="str">
        <f>VLOOKUP(F176,rurality!A$2:B$327,2,FALSE)</f>
        <v>LU</v>
      </c>
      <c r="H176">
        <v>123871</v>
      </c>
    </row>
    <row r="177" spans="1:8" x14ac:dyDescent="0.25">
      <c r="A177" t="s">
        <v>164</v>
      </c>
      <c r="B177" t="str">
        <f>VLOOKUP(A177,rurality!A$2:B$327,2,FALSE)</f>
        <v>MU</v>
      </c>
      <c r="C177">
        <v>199693</v>
      </c>
      <c r="F177" t="s">
        <v>175</v>
      </c>
      <c r="G177" t="str">
        <f>VLOOKUP(F177,rurality!A$2:B$327,2,FALSE)</f>
        <v>MU</v>
      </c>
      <c r="H177">
        <v>307984</v>
      </c>
    </row>
    <row r="178" spans="1:8" x14ac:dyDescent="0.25">
      <c r="A178" t="s">
        <v>165</v>
      </c>
      <c r="B178" t="str">
        <f>VLOOKUP(A178,rurality!A$2:B$327,2,FALSE)</f>
        <v>R80</v>
      </c>
      <c r="C178">
        <v>77750</v>
      </c>
      <c r="F178" t="s">
        <v>176</v>
      </c>
      <c r="G178" t="str">
        <f>VLOOKUP(F178,rurality!A$2:B$327,2,FALSE)</f>
        <v>R50</v>
      </c>
      <c r="H178">
        <v>93667</v>
      </c>
    </row>
    <row r="179" spans="1:8" x14ac:dyDescent="0.25">
      <c r="A179" t="s">
        <v>166</v>
      </c>
      <c r="B179" t="str">
        <f>VLOOKUP(A179,rurality!A$2:B$327,2,FALSE)</f>
        <v>R80</v>
      </c>
      <c r="C179">
        <v>96731</v>
      </c>
      <c r="F179" t="s">
        <v>177</v>
      </c>
      <c r="G179" t="str">
        <f>VLOOKUP(F179,rurality!A$2:B$327,2,FALSE)</f>
        <v>R80</v>
      </c>
      <c r="H179">
        <v>68583</v>
      </c>
    </row>
    <row r="180" spans="1:8" x14ac:dyDescent="0.25">
      <c r="A180" t="s">
        <v>167</v>
      </c>
      <c r="B180" t="str">
        <f>VLOOKUP(A180,rurality!A$2:B$327,2,FALSE)</f>
        <v>R80</v>
      </c>
      <c r="C180">
        <v>139860</v>
      </c>
      <c r="F180" t="s">
        <v>178</v>
      </c>
      <c r="G180" t="str">
        <f>VLOOKUP(F180,rurality!A$2:B$327,2,FALSE)</f>
        <v>R50</v>
      </c>
      <c r="H180">
        <v>99023</v>
      </c>
    </row>
    <row r="181" spans="1:8" x14ac:dyDescent="0.25">
      <c r="A181" t="s">
        <v>168</v>
      </c>
      <c r="B181" t="str">
        <f>VLOOKUP(A181,rurality!A$2:B$327,2,FALSE)</f>
        <v>LU</v>
      </c>
      <c r="C181">
        <v>138412</v>
      </c>
      <c r="F181" t="s">
        <v>179</v>
      </c>
      <c r="G181" t="str">
        <f>VLOOKUP(F181,rurality!A$2:B$327,2,FALSE)</f>
        <v>OU</v>
      </c>
      <c r="H181">
        <v>159616</v>
      </c>
    </row>
    <row r="182" spans="1:8" x14ac:dyDescent="0.25">
      <c r="A182" t="s">
        <v>169</v>
      </c>
      <c r="B182" t="str">
        <f>VLOOKUP(A182,rurality!A$2:B$327,2,FALSE)</f>
        <v>OU</v>
      </c>
      <c r="C182">
        <v>248821</v>
      </c>
      <c r="F182" t="s">
        <v>180</v>
      </c>
      <c r="G182" t="str">
        <f>VLOOKUP(F182,rurality!A$2:B$327,2,FALSE)</f>
        <v>SR</v>
      </c>
      <c r="H182">
        <v>127114</v>
      </c>
    </row>
    <row r="183" spans="1:8" x14ac:dyDescent="0.25">
      <c r="A183" t="s">
        <v>170</v>
      </c>
      <c r="B183" t="str">
        <f>VLOOKUP(A183,rurality!A$2:B$327,2,FALSE)</f>
        <v>SR</v>
      </c>
      <c r="C183">
        <v>85375</v>
      </c>
      <c r="F183" t="s">
        <v>181</v>
      </c>
      <c r="G183" t="str">
        <f>VLOOKUP(F183,rurality!A$2:B$327,2,FALSE)</f>
        <v>R80</v>
      </c>
      <c r="H183">
        <v>107766</v>
      </c>
    </row>
    <row r="184" spans="1:8" x14ac:dyDescent="0.25">
      <c r="A184" t="s">
        <v>350</v>
      </c>
      <c r="B184" t="e">
        <f>VLOOKUP(A184,rurality!A$2:B$327,2,FALSE)</f>
        <v>#N/A</v>
      </c>
      <c r="C184">
        <v>91323</v>
      </c>
      <c r="F184" t="s">
        <v>182</v>
      </c>
      <c r="G184" t="str">
        <f>VLOOKUP(F184,rurality!A$2:B$327,2,FALSE)</f>
        <v>R50</v>
      </c>
      <c r="H184">
        <v>167446</v>
      </c>
    </row>
    <row r="185" spans="1:8" x14ac:dyDescent="0.25">
      <c r="A185" t="s">
        <v>342</v>
      </c>
      <c r="B185" t="e">
        <f>VLOOKUP(A185,rurality!A$2:B$327,2,FALSE)</f>
        <v>#N/A</v>
      </c>
      <c r="C185">
        <v>139812</v>
      </c>
      <c r="F185" t="s">
        <v>183</v>
      </c>
      <c r="G185" t="str">
        <f>VLOOKUP(F185,rurality!A$2:B$327,2,FALSE)</f>
        <v>R80</v>
      </c>
      <c r="H185">
        <v>101499</v>
      </c>
    </row>
    <row r="186" spans="1:8" x14ac:dyDescent="0.25">
      <c r="A186" t="s">
        <v>171</v>
      </c>
      <c r="B186" t="str">
        <f>VLOOKUP(A186,rurality!A$2:B$327,2,FALSE)</f>
        <v>SR</v>
      </c>
      <c r="C186">
        <v>176462</v>
      </c>
      <c r="F186" t="s">
        <v>184</v>
      </c>
      <c r="G186" t="str">
        <f>VLOOKUP(F186,rurality!A$2:B$327,2,FALSE)</f>
        <v>R50</v>
      </c>
      <c r="H186">
        <v>202566</v>
      </c>
    </row>
    <row r="187" spans="1:8" x14ac:dyDescent="0.25">
      <c r="A187" t="s">
        <v>172</v>
      </c>
      <c r="B187" t="str">
        <f>VLOOKUP(A187,rurality!A$2:B$327,2,FALSE)</f>
        <v>R50</v>
      </c>
      <c r="C187">
        <v>114817</v>
      </c>
      <c r="F187" t="s">
        <v>185</v>
      </c>
      <c r="G187" t="str">
        <f>VLOOKUP(F187,rurality!A$2:B$327,2,FALSE)</f>
        <v>MU</v>
      </c>
      <c r="H187">
        <v>200801</v>
      </c>
    </row>
    <row r="188" spans="1:8" x14ac:dyDescent="0.25">
      <c r="A188" t="s">
        <v>173</v>
      </c>
      <c r="B188" t="str">
        <f>VLOOKUP(A188,rurality!A$2:B$327,2,FALSE)</f>
        <v>MU</v>
      </c>
      <c r="C188">
        <v>280177</v>
      </c>
      <c r="F188" t="s">
        <v>186</v>
      </c>
      <c r="G188" t="str">
        <f>VLOOKUP(F188,rurality!A$2:B$327,2,FALSE)</f>
        <v>R50</v>
      </c>
      <c r="H188">
        <v>62014</v>
      </c>
    </row>
    <row r="189" spans="1:8" x14ac:dyDescent="0.25">
      <c r="A189" t="s">
        <v>174</v>
      </c>
      <c r="B189" t="str">
        <f>VLOOKUP(A189,rurality!A$2:B$327,2,FALSE)</f>
        <v>LU</v>
      </c>
      <c r="C189">
        <v>123871</v>
      </c>
      <c r="F189" t="s">
        <v>187</v>
      </c>
      <c r="G189" t="str">
        <f>VLOOKUP(F189,rurality!A$2:B$327,2,FALSE)</f>
        <v>R50</v>
      </c>
      <c r="H189">
        <v>93468</v>
      </c>
    </row>
    <row r="190" spans="1:8" x14ac:dyDescent="0.25">
      <c r="A190" t="s">
        <v>175</v>
      </c>
      <c r="B190" t="str">
        <f>VLOOKUP(A190,rurality!A$2:B$327,2,FALSE)</f>
        <v>MU</v>
      </c>
      <c r="C190">
        <v>307984</v>
      </c>
      <c r="F190" t="s">
        <v>188</v>
      </c>
      <c r="G190" t="str">
        <f>VLOOKUP(F190,rurality!A$2:B$327,2,FALSE)</f>
        <v>OU</v>
      </c>
      <c r="H190">
        <v>212069</v>
      </c>
    </row>
    <row r="191" spans="1:8" x14ac:dyDescent="0.25">
      <c r="A191" t="s">
        <v>351</v>
      </c>
      <c r="B191" t="e">
        <f>VLOOKUP(A191,rurality!A$2:B$327,2,FALSE)</f>
        <v>#N/A</v>
      </c>
      <c r="C191">
        <v>145736</v>
      </c>
      <c r="F191" t="s">
        <v>390</v>
      </c>
      <c r="G191" t="str">
        <f>VLOOKUP(F191,rurality!A$2:B$327,2,FALSE)</f>
        <v>R50</v>
      </c>
      <c r="H191">
        <v>316028</v>
      </c>
    </row>
    <row r="192" spans="1:8" x14ac:dyDescent="0.25">
      <c r="A192" t="s">
        <v>176</v>
      </c>
      <c r="B192" t="str">
        <f>VLOOKUP(A192,rurality!A$2:B$327,2,FALSE)</f>
        <v>R50</v>
      </c>
      <c r="C192">
        <v>93667</v>
      </c>
      <c r="F192" t="s">
        <v>189</v>
      </c>
      <c r="G192" t="str">
        <f>VLOOKUP(F192,rurality!A$2:B$327,2,FALSE)</f>
        <v>OU</v>
      </c>
      <c r="H192">
        <v>132512</v>
      </c>
    </row>
    <row r="193" spans="1:8" x14ac:dyDescent="0.25">
      <c r="A193" t="s">
        <v>177</v>
      </c>
      <c r="B193" t="str">
        <f>VLOOKUP(A193,rurality!A$2:B$327,2,FALSE)</f>
        <v>R80</v>
      </c>
      <c r="C193">
        <v>68583</v>
      </c>
      <c r="F193" t="s">
        <v>190</v>
      </c>
      <c r="G193" t="str">
        <f>VLOOKUP(F193,rurality!A$2:B$327,2,FALSE)</f>
        <v>LU</v>
      </c>
      <c r="H193">
        <v>305680</v>
      </c>
    </row>
    <row r="194" spans="1:8" x14ac:dyDescent="0.25">
      <c r="A194" t="s">
        <v>178</v>
      </c>
      <c r="B194" t="str">
        <f>VLOOKUP(A194,rurality!A$2:B$327,2,FALSE)</f>
        <v>R50</v>
      </c>
      <c r="C194">
        <v>99023</v>
      </c>
      <c r="F194" t="s">
        <v>191</v>
      </c>
      <c r="G194" t="str">
        <f>VLOOKUP(F194,rurality!A$2:B$327,2,FALSE)</f>
        <v>OU</v>
      </c>
      <c r="H194">
        <v>125252</v>
      </c>
    </row>
    <row r="195" spans="1:8" x14ac:dyDescent="0.25">
      <c r="A195" t="s">
        <v>179</v>
      </c>
      <c r="B195" t="str">
        <f>VLOOKUP(A195,rurality!A$2:B$327,2,FALSE)</f>
        <v>OU</v>
      </c>
      <c r="C195">
        <v>159616</v>
      </c>
      <c r="F195" t="s">
        <v>192</v>
      </c>
      <c r="G195" t="str">
        <f>VLOOKUP(F195,rurality!A$2:B$327,2,FALSE)</f>
        <v>LU</v>
      </c>
      <c r="H195">
        <v>56170</v>
      </c>
    </row>
    <row r="196" spans="1:8" x14ac:dyDescent="0.25">
      <c r="A196" t="s">
        <v>180</v>
      </c>
      <c r="B196" t="str">
        <f>VLOOKUP(A196,rurality!A$2:B$327,2,FALSE)</f>
        <v>SR</v>
      </c>
      <c r="C196">
        <v>127114</v>
      </c>
      <c r="F196" t="s">
        <v>193</v>
      </c>
      <c r="G196" t="str">
        <f>VLOOKUP(F196,rurality!A$2:B$327,2,FALSE)</f>
        <v>MU</v>
      </c>
      <c r="H196">
        <v>224897</v>
      </c>
    </row>
    <row r="197" spans="1:8" x14ac:dyDescent="0.25">
      <c r="A197" t="s">
        <v>181</v>
      </c>
      <c r="B197" t="str">
        <f>VLOOKUP(A197,rurality!A$2:B$327,2,FALSE)</f>
        <v>R80</v>
      </c>
      <c r="C197">
        <v>107766</v>
      </c>
      <c r="F197" t="s">
        <v>194</v>
      </c>
      <c r="G197" t="str">
        <f>VLOOKUP(F197,rurality!A$2:B$327,2,FALSE)</f>
        <v>OU</v>
      </c>
      <c r="H197">
        <v>151906</v>
      </c>
    </row>
    <row r="198" spans="1:8" x14ac:dyDescent="0.25">
      <c r="A198" t="s">
        <v>182</v>
      </c>
      <c r="B198" t="str">
        <f>VLOOKUP(A198,rurality!A$2:B$327,2,FALSE)</f>
        <v>R50</v>
      </c>
      <c r="C198">
        <v>167446</v>
      </c>
      <c r="F198" t="s">
        <v>195</v>
      </c>
      <c r="G198" t="str">
        <f>VLOOKUP(F198,rurality!A$2:B$327,2,FALSE)</f>
        <v>OU</v>
      </c>
      <c r="H198">
        <v>89452</v>
      </c>
    </row>
    <row r="199" spans="1:8" x14ac:dyDescent="0.25">
      <c r="A199" t="s">
        <v>183</v>
      </c>
      <c r="B199" t="str">
        <f>VLOOKUP(A199,rurality!A$2:B$327,2,FALSE)</f>
        <v>R80</v>
      </c>
      <c r="C199">
        <v>101499</v>
      </c>
      <c r="F199" t="s">
        <v>196</v>
      </c>
      <c r="G199" t="str">
        <f>VLOOKUP(F199,rurality!A$2:B$327,2,FALSE)</f>
        <v>OU</v>
      </c>
      <c r="H199">
        <v>183631</v>
      </c>
    </row>
    <row r="200" spans="1:8" x14ac:dyDescent="0.25">
      <c r="A200" t="s">
        <v>184</v>
      </c>
      <c r="B200" t="str">
        <f>VLOOKUP(A200,rurality!A$2:B$327,2,FALSE)</f>
        <v>R50</v>
      </c>
      <c r="C200">
        <v>202566</v>
      </c>
      <c r="F200" t="s">
        <v>197</v>
      </c>
      <c r="G200" t="str">
        <f>VLOOKUP(F200,rurality!A$2:B$327,2,FALSE)</f>
        <v>OU</v>
      </c>
      <c r="H200">
        <v>256384</v>
      </c>
    </row>
    <row r="201" spans="1:8" x14ac:dyDescent="0.25">
      <c r="A201" t="s">
        <v>185</v>
      </c>
      <c r="B201" t="str">
        <f>VLOOKUP(A201,rurality!A$2:B$327,2,FALSE)</f>
        <v>MU</v>
      </c>
      <c r="C201">
        <v>200801</v>
      </c>
      <c r="F201" t="s">
        <v>198</v>
      </c>
      <c r="G201" t="str">
        <f>VLOOKUP(F201,rurality!A$2:B$327,2,FALSE)</f>
        <v>LU</v>
      </c>
      <c r="H201">
        <v>147645</v>
      </c>
    </row>
    <row r="202" spans="1:8" x14ac:dyDescent="0.25">
      <c r="A202" t="s">
        <v>186</v>
      </c>
      <c r="B202" t="str">
        <f>VLOOKUP(A202,rurality!A$2:B$327,2,FALSE)</f>
        <v>R50</v>
      </c>
      <c r="C202">
        <v>62014</v>
      </c>
      <c r="F202" t="s">
        <v>199</v>
      </c>
      <c r="G202" t="str">
        <f>VLOOKUP(F202,rurality!A$2:B$327,2,FALSE)</f>
        <v>LU</v>
      </c>
      <c r="H202">
        <v>205056</v>
      </c>
    </row>
    <row r="203" spans="1:8" x14ac:dyDescent="0.25">
      <c r="A203" t="s">
        <v>187</v>
      </c>
      <c r="B203" t="str">
        <f>VLOOKUP(A203,rurality!A$2:B$327,2,FALSE)</f>
        <v>R50</v>
      </c>
      <c r="C203">
        <v>93468</v>
      </c>
      <c r="F203" t="s">
        <v>200</v>
      </c>
      <c r="G203" t="str">
        <f>VLOOKUP(F203,rurality!A$2:B$327,2,FALSE)</f>
        <v>LU</v>
      </c>
      <c r="H203">
        <v>140202</v>
      </c>
    </row>
    <row r="204" spans="1:8" x14ac:dyDescent="0.25">
      <c r="A204" t="s">
        <v>188</v>
      </c>
      <c r="B204" t="str">
        <f>VLOOKUP(A204,rurality!A$2:B$327,2,FALSE)</f>
        <v>OU</v>
      </c>
      <c r="C204">
        <v>212069</v>
      </c>
      <c r="F204" t="s">
        <v>201</v>
      </c>
      <c r="G204" t="str">
        <f>VLOOKUP(F204,rurality!A$2:B$327,2,FALSE)</f>
        <v>R80</v>
      </c>
      <c r="H204">
        <v>44973</v>
      </c>
    </row>
    <row r="205" spans="1:8" x14ac:dyDescent="0.25">
      <c r="A205" t="s">
        <v>390</v>
      </c>
      <c r="B205" t="str">
        <f>VLOOKUP(A205,rurality!A$2:B$327,2,FALSE)</f>
        <v>R50</v>
      </c>
      <c r="C205">
        <v>316028</v>
      </c>
      <c r="F205" t="s">
        <v>202</v>
      </c>
      <c r="G205" t="str">
        <f>VLOOKUP(F205,rurality!A$2:B$327,2,FALSE)</f>
        <v>LU</v>
      </c>
      <c r="H205">
        <v>155698</v>
      </c>
    </row>
    <row r="206" spans="1:8" x14ac:dyDescent="0.25">
      <c r="A206" t="s">
        <v>189</v>
      </c>
      <c r="B206" t="str">
        <f>VLOOKUP(A206,rurality!A$2:B$327,2,FALSE)</f>
        <v>OU</v>
      </c>
      <c r="C206">
        <v>132512</v>
      </c>
      <c r="F206" t="s">
        <v>203</v>
      </c>
      <c r="G206" t="str">
        <f>VLOOKUP(F206,rurality!A$2:B$327,2,FALSE)</f>
        <v>MU</v>
      </c>
      <c r="H206">
        <v>278970</v>
      </c>
    </row>
    <row r="207" spans="1:8" x14ac:dyDescent="0.25">
      <c r="A207" t="s">
        <v>190</v>
      </c>
      <c r="B207" t="str">
        <f>VLOOKUP(A207,rurality!A$2:B$327,2,FALSE)</f>
        <v>LU</v>
      </c>
      <c r="C207">
        <v>305680</v>
      </c>
      <c r="F207" t="s">
        <v>204</v>
      </c>
      <c r="G207" t="str">
        <f>VLOOKUP(F207,rurality!A$2:B$327,2,FALSE)</f>
        <v>SR</v>
      </c>
      <c r="H207">
        <v>135177</v>
      </c>
    </row>
    <row r="208" spans="1:8" x14ac:dyDescent="0.25">
      <c r="A208" t="s">
        <v>191</v>
      </c>
      <c r="B208" t="str">
        <f>VLOOKUP(A208,rurality!A$2:B$327,2,FALSE)</f>
        <v>OU</v>
      </c>
      <c r="C208">
        <v>125252</v>
      </c>
      <c r="F208" t="s">
        <v>205</v>
      </c>
      <c r="G208" t="str">
        <f>VLOOKUP(F208,rurality!A$2:B$327,2,FALSE)</f>
        <v>OU</v>
      </c>
      <c r="H208">
        <v>84214</v>
      </c>
    </row>
    <row r="209" spans="1:8" x14ac:dyDescent="0.25">
      <c r="A209" t="s">
        <v>192</v>
      </c>
      <c r="B209" t="str">
        <f>VLOOKUP(A209,rurality!A$2:B$327,2,FALSE)</f>
        <v>LU</v>
      </c>
      <c r="C209">
        <v>56170</v>
      </c>
      <c r="F209" t="s">
        <v>206</v>
      </c>
      <c r="G209" t="str">
        <f>VLOOKUP(F209,rurality!A$2:B$327,2,FALSE)</f>
        <v>OU</v>
      </c>
      <c r="H209">
        <v>137835</v>
      </c>
    </row>
    <row r="210" spans="1:8" x14ac:dyDescent="0.25">
      <c r="A210" t="s">
        <v>193</v>
      </c>
      <c r="B210" t="str">
        <f>VLOOKUP(A210,rurality!A$2:B$327,2,FALSE)</f>
        <v>MU</v>
      </c>
      <c r="C210">
        <v>224897</v>
      </c>
      <c r="F210" t="s">
        <v>207</v>
      </c>
      <c r="G210" t="str">
        <f>VLOOKUP(F210,rurality!A$2:B$327,2,FALSE)</f>
        <v>R80</v>
      </c>
      <c r="H210">
        <v>57132</v>
      </c>
    </row>
    <row r="211" spans="1:8" x14ac:dyDescent="0.25">
      <c r="A211" t="s">
        <v>194</v>
      </c>
      <c r="B211" t="str">
        <f>VLOOKUP(A211,rurality!A$2:B$327,2,FALSE)</f>
        <v>OU</v>
      </c>
      <c r="C211">
        <v>151906</v>
      </c>
      <c r="F211" t="s">
        <v>208</v>
      </c>
      <c r="G211" t="str">
        <f>VLOOKUP(F211,rurality!A$2:B$327,2,FALSE)</f>
        <v>MU</v>
      </c>
      <c r="H211">
        <v>186990</v>
      </c>
    </row>
    <row r="212" spans="1:8" x14ac:dyDescent="0.25">
      <c r="A212" t="s">
        <v>339</v>
      </c>
      <c r="B212" t="e">
        <f>VLOOKUP(A212,rurality!A$2:B$327,2,FALSE)</f>
        <v>#N/A</v>
      </c>
      <c r="C212">
        <v>122439</v>
      </c>
      <c r="F212" t="s">
        <v>209</v>
      </c>
      <c r="G212" t="str">
        <f>VLOOKUP(F212,rurality!A$2:B$327,2,FALSE)</f>
        <v>R80</v>
      </c>
      <c r="H212">
        <v>51965</v>
      </c>
    </row>
    <row r="213" spans="1:8" x14ac:dyDescent="0.25">
      <c r="A213" t="s">
        <v>195</v>
      </c>
      <c r="B213" t="str">
        <f>VLOOKUP(A213,rurality!A$2:B$327,2,FALSE)</f>
        <v>OU</v>
      </c>
      <c r="C213">
        <v>89452</v>
      </c>
      <c r="F213" t="s">
        <v>210</v>
      </c>
      <c r="G213" t="str">
        <f>VLOOKUP(F213,rurality!A$2:B$327,2,FALSE)</f>
        <v>MU</v>
      </c>
      <c r="H213">
        <v>211699</v>
      </c>
    </row>
    <row r="214" spans="1:8" x14ac:dyDescent="0.25">
      <c r="A214" t="s">
        <v>196</v>
      </c>
      <c r="B214" t="str">
        <f>VLOOKUP(A214,rurality!A$2:B$327,2,FALSE)</f>
        <v>OU</v>
      </c>
      <c r="C214">
        <v>183631</v>
      </c>
      <c r="F214" t="s">
        <v>211</v>
      </c>
      <c r="G214" t="str">
        <f>VLOOKUP(F214,rurality!A$2:B$327,2,FALSE)</f>
        <v>LU</v>
      </c>
      <c r="H214">
        <v>83287</v>
      </c>
    </row>
    <row r="215" spans="1:8" x14ac:dyDescent="0.25">
      <c r="A215" t="s">
        <v>197</v>
      </c>
      <c r="B215" t="str">
        <f>VLOOKUP(A215,rurality!A$2:B$327,2,FALSE)</f>
        <v>OU</v>
      </c>
      <c r="C215">
        <v>256384</v>
      </c>
      <c r="F215" t="s">
        <v>212</v>
      </c>
      <c r="G215" t="str">
        <f>VLOOKUP(F215,rurality!A$2:B$327,2,FALSE)</f>
        <v>OU</v>
      </c>
      <c r="H215">
        <v>67982</v>
      </c>
    </row>
    <row r="216" spans="1:8" x14ac:dyDescent="0.25">
      <c r="A216" t="s">
        <v>198</v>
      </c>
      <c r="B216" t="str">
        <f>VLOOKUP(A216,rurality!A$2:B$327,2,FALSE)</f>
        <v>LU</v>
      </c>
      <c r="C216">
        <v>147645</v>
      </c>
      <c r="F216" t="s">
        <v>213</v>
      </c>
      <c r="G216" t="str">
        <f>VLOOKUP(F216,rurality!A$2:B$327,2,FALSE)</f>
        <v>R50</v>
      </c>
      <c r="H216">
        <v>90588</v>
      </c>
    </row>
    <row r="217" spans="1:8" x14ac:dyDescent="0.25">
      <c r="A217" t="s">
        <v>199</v>
      </c>
      <c r="B217" t="str">
        <f>VLOOKUP(A217,rurality!A$2:B$327,2,FALSE)</f>
        <v>LU</v>
      </c>
      <c r="C217">
        <v>205056</v>
      </c>
      <c r="F217" t="s">
        <v>214</v>
      </c>
      <c r="G217" t="str">
        <f>VLOOKUP(F217,rurality!A$2:B$327,2,FALSE)</f>
        <v>LU</v>
      </c>
      <c r="H217">
        <v>257280</v>
      </c>
    </row>
    <row r="218" spans="1:8" x14ac:dyDescent="0.25">
      <c r="A218" t="s">
        <v>352</v>
      </c>
      <c r="B218" t="e">
        <f>VLOOKUP(A218,rurality!A$2:B$327,2,FALSE)</f>
        <v>#N/A</v>
      </c>
      <c r="C218">
        <v>132976</v>
      </c>
      <c r="F218" t="s">
        <v>215</v>
      </c>
      <c r="G218" t="str">
        <f>VLOOKUP(F218,rurality!A$2:B$327,2,FALSE)</f>
        <v>SR</v>
      </c>
      <c r="H218">
        <v>100075</v>
      </c>
    </row>
    <row r="219" spans="1:8" x14ac:dyDescent="0.25">
      <c r="A219" t="s">
        <v>200</v>
      </c>
      <c r="B219" t="str">
        <f>VLOOKUP(A219,rurality!A$2:B$327,2,FALSE)</f>
        <v>LU</v>
      </c>
      <c r="C219">
        <v>140202</v>
      </c>
      <c r="F219" t="s">
        <v>216</v>
      </c>
      <c r="G219" t="str">
        <f>VLOOKUP(F219,rurality!A$2:B$327,2,FALSE)</f>
        <v>MU</v>
      </c>
      <c r="H219">
        <v>80510</v>
      </c>
    </row>
    <row r="220" spans="1:8" x14ac:dyDescent="0.25">
      <c r="A220" t="s">
        <v>201</v>
      </c>
      <c r="B220" t="str">
        <f>VLOOKUP(A220,rurality!A$2:B$327,2,FALSE)</f>
        <v>R80</v>
      </c>
      <c r="C220">
        <v>44973</v>
      </c>
      <c r="F220" t="s">
        <v>217</v>
      </c>
      <c r="G220" t="str">
        <f>VLOOKUP(F220,rurality!A$2:B$327,2,FALSE)</f>
        <v>R50</v>
      </c>
      <c r="H220">
        <v>111129</v>
      </c>
    </row>
    <row r="221" spans="1:8" x14ac:dyDescent="0.25">
      <c r="A221" t="s">
        <v>202</v>
      </c>
      <c r="B221" t="str">
        <f>VLOOKUP(A221,rurality!A$2:B$327,2,FALSE)</f>
        <v>LU</v>
      </c>
      <c r="C221">
        <v>155698</v>
      </c>
      <c r="F221" t="s">
        <v>218</v>
      </c>
      <c r="G221" t="str">
        <f>VLOOKUP(F221,rurality!A$2:B$327,2,FALSE)</f>
        <v>OU</v>
      </c>
      <c r="H221">
        <v>93807</v>
      </c>
    </row>
    <row r="222" spans="1:8" x14ac:dyDescent="0.25">
      <c r="A222" t="s">
        <v>203</v>
      </c>
      <c r="B222" t="str">
        <f>VLOOKUP(A222,rurality!A$2:B$327,2,FALSE)</f>
        <v>MU</v>
      </c>
      <c r="C222">
        <v>278970</v>
      </c>
      <c r="F222" t="s">
        <v>219</v>
      </c>
      <c r="G222" t="str">
        <f>VLOOKUP(F222,rurality!A$2:B$327,2,FALSE)</f>
        <v>R80</v>
      </c>
      <c r="H222">
        <v>37369</v>
      </c>
    </row>
    <row r="223" spans="1:8" x14ac:dyDescent="0.25">
      <c r="A223" t="s">
        <v>204</v>
      </c>
      <c r="B223" t="str">
        <f>VLOOKUP(A223,rurality!A$2:B$327,2,FALSE)</f>
        <v>SR</v>
      </c>
      <c r="C223">
        <v>135177</v>
      </c>
      <c r="F223" t="s">
        <v>220</v>
      </c>
      <c r="G223" t="str">
        <f>VLOOKUP(F223,rurality!A$2:B$327,2,FALSE)</f>
        <v>R80</v>
      </c>
      <c r="H223">
        <v>51751</v>
      </c>
    </row>
    <row r="224" spans="1:8" x14ac:dyDescent="0.25">
      <c r="A224" t="s">
        <v>205</v>
      </c>
      <c r="B224" t="str">
        <f>VLOOKUP(A224,rurality!A$2:B$327,2,FALSE)</f>
        <v>OU</v>
      </c>
      <c r="C224">
        <v>84214</v>
      </c>
      <c r="F224" t="s">
        <v>221</v>
      </c>
      <c r="G224" t="str">
        <f>VLOOKUP(F224,rurality!A$2:B$327,2,FALSE)</f>
        <v>MU</v>
      </c>
      <c r="H224">
        <v>233933</v>
      </c>
    </row>
    <row r="225" spans="1:8" x14ac:dyDescent="0.25">
      <c r="A225" t="s">
        <v>206</v>
      </c>
      <c r="B225" t="str">
        <f>VLOOKUP(A225,rurality!A$2:B$327,2,FALSE)</f>
        <v>OU</v>
      </c>
      <c r="C225">
        <v>137835</v>
      </c>
      <c r="F225" t="s">
        <v>222</v>
      </c>
      <c r="G225" t="str">
        <f>VLOOKUP(F225,rurality!A$2:B$327,2,FALSE)</f>
        <v>MU</v>
      </c>
      <c r="H225">
        <v>308063</v>
      </c>
    </row>
    <row r="226" spans="1:8" x14ac:dyDescent="0.25">
      <c r="A226" t="s">
        <v>346</v>
      </c>
      <c r="B226" t="e">
        <f>VLOOKUP(A226,rurality!A$2:B$327,2,FALSE)</f>
        <v>#N/A</v>
      </c>
      <c r="C226">
        <v>234410</v>
      </c>
      <c r="F226" t="s">
        <v>223</v>
      </c>
      <c r="G226" t="str">
        <f>VLOOKUP(F226,rurality!A$2:B$327,2,FALSE)</f>
        <v>SR</v>
      </c>
      <c r="H226">
        <v>108793</v>
      </c>
    </row>
    <row r="227" spans="1:8" x14ac:dyDescent="0.25">
      <c r="A227" t="s">
        <v>207</v>
      </c>
      <c r="B227" t="str">
        <f>VLOOKUP(A227,rurality!A$2:B$327,2,FALSE)</f>
        <v>R80</v>
      </c>
      <c r="C227">
        <v>57132</v>
      </c>
      <c r="F227" t="s">
        <v>224</v>
      </c>
      <c r="G227" t="str">
        <f>VLOOKUP(F227,rurality!A$2:B$327,2,FALSE)</f>
        <v>R50</v>
      </c>
      <c r="H227">
        <v>114588</v>
      </c>
    </row>
    <row r="228" spans="1:8" x14ac:dyDescent="0.25">
      <c r="A228" t="s">
        <v>208</v>
      </c>
      <c r="B228" t="str">
        <f>VLOOKUP(A228,rurality!A$2:B$327,2,FALSE)</f>
        <v>MU</v>
      </c>
      <c r="C228">
        <v>186990</v>
      </c>
      <c r="F228" t="s">
        <v>225</v>
      </c>
      <c r="G228" t="str">
        <f>VLOOKUP(F228,rurality!A$2:B$327,2,FALSE)</f>
        <v>MU</v>
      </c>
      <c r="H228">
        <v>273790</v>
      </c>
    </row>
    <row r="229" spans="1:8" x14ac:dyDescent="0.25">
      <c r="A229" t="s">
        <v>209</v>
      </c>
      <c r="B229" t="str">
        <f>VLOOKUP(A229,rurality!A$2:B$327,2,FALSE)</f>
        <v>R80</v>
      </c>
      <c r="C229">
        <v>51965</v>
      </c>
      <c r="F229" t="s">
        <v>226</v>
      </c>
      <c r="G229" t="str">
        <f>VLOOKUP(F229,rurality!A$2:B$327,2,FALSE)</f>
        <v>R80</v>
      </c>
      <c r="H229">
        <v>83449</v>
      </c>
    </row>
    <row r="230" spans="1:8" x14ac:dyDescent="0.25">
      <c r="A230" t="s">
        <v>210</v>
      </c>
      <c r="B230" t="str">
        <f>VLOOKUP(A230,rurality!A$2:B$327,2,FALSE)</f>
        <v>MU</v>
      </c>
      <c r="C230">
        <v>211699</v>
      </c>
      <c r="F230" t="s">
        <v>227</v>
      </c>
      <c r="G230" t="str">
        <f>VLOOKUP(F230,rurality!A$2:B$327,2,FALSE)</f>
        <v>R50</v>
      </c>
      <c r="H230">
        <v>114893</v>
      </c>
    </row>
    <row r="231" spans="1:8" x14ac:dyDescent="0.25">
      <c r="A231" t="s">
        <v>211</v>
      </c>
      <c r="B231" t="str">
        <f>VLOOKUP(A231,rurality!A$2:B$327,2,FALSE)</f>
        <v>LU</v>
      </c>
      <c r="C231">
        <v>83287</v>
      </c>
      <c r="F231" t="s">
        <v>228</v>
      </c>
      <c r="G231" t="str">
        <f>VLOOKUP(F231,rurality!A$2:B$327,2,FALSE)</f>
        <v>LU</v>
      </c>
      <c r="H231">
        <v>552698</v>
      </c>
    </row>
    <row r="232" spans="1:8" x14ac:dyDescent="0.25">
      <c r="A232" t="s">
        <v>212</v>
      </c>
      <c r="B232" t="str">
        <f>VLOOKUP(A232,rurality!A$2:B$327,2,FALSE)</f>
        <v>OU</v>
      </c>
      <c r="C232">
        <v>67982</v>
      </c>
      <c r="F232" t="s">
        <v>229</v>
      </c>
      <c r="G232" t="str">
        <f>VLOOKUP(F232,rurality!A$2:B$327,2,FALSE)</f>
        <v>SR</v>
      </c>
      <c r="H232">
        <v>107969</v>
      </c>
    </row>
    <row r="233" spans="1:8" x14ac:dyDescent="0.25">
      <c r="A233" t="s">
        <v>213</v>
      </c>
      <c r="B233" t="str">
        <f>VLOOKUP(A233,rurality!A$2:B$327,2,FALSE)</f>
        <v>R50</v>
      </c>
      <c r="C233">
        <v>90588</v>
      </c>
      <c r="F233" t="s">
        <v>393</v>
      </c>
      <c r="G233" t="str">
        <f>VLOOKUP(F233,rurality!A$2:B$327,2,FALSE)</f>
        <v>R50</v>
      </c>
      <c r="H233">
        <v>306129</v>
      </c>
    </row>
    <row r="234" spans="1:8" x14ac:dyDescent="0.25">
      <c r="A234" t="s">
        <v>214</v>
      </c>
      <c r="B234" t="str">
        <f>VLOOKUP(A234,rurality!A$2:B$327,2,FALSE)</f>
        <v>LU</v>
      </c>
      <c r="C234">
        <v>257280</v>
      </c>
      <c r="F234" t="s">
        <v>230</v>
      </c>
      <c r="G234" t="str">
        <f>VLOOKUP(F234,rurality!A$2:B$327,2,FALSE)</f>
        <v>OU</v>
      </c>
      <c r="H234">
        <v>140205</v>
      </c>
    </row>
    <row r="235" spans="1:8" x14ac:dyDescent="0.25">
      <c r="A235" t="s">
        <v>215</v>
      </c>
      <c r="B235" t="str">
        <f>VLOOKUP(A235,rurality!A$2:B$327,2,FALSE)</f>
        <v>SR</v>
      </c>
      <c r="C235">
        <v>100075</v>
      </c>
      <c r="F235" t="s">
        <v>231</v>
      </c>
      <c r="G235" t="str">
        <f>VLOOKUP(F235,rurality!A$2:B$327,2,FALSE)</f>
        <v>MU</v>
      </c>
      <c r="H235">
        <v>206674</v>
      </c>
    </row>
    <row r="236" spans="1:8" x14ac:dyDescent="0.25">
      <c r="A236" t="s">
        <v>216</v>
      </c>
      <c r="B236" t="str">
        <f>VLOOKUP(A236,rurality!A$2:B$327,2,FALSE)</f>
        <v>MU</v>
      </c>
      <c r="C236">
        <v>80510</v>
      </c>
      <c r="F236" t="s">
        <v>232</v>
      </c>
      <c r="G236" t="str">
        <f>VLOOKUP(F236,rurality!A$2:B$327,2,FALSE)</f>
        <v>R50</v>
      </c>
      <c r="H236">
        <v>66867</v>
      </c>
    </row>
    <row r="237" spans="1:8" x14ac:dyDescent="0.25">
      <c r="A237" t="s">
        <v>217</v>
      </c>
      <c r="B237" t="str">
        <f>VLOOKUP(A237,rurality!A$2:B$327,2,FALSE)</f>
        <v>R50</v>
      </c>
      <c r="C237">
        <v>111129</v>
      </c>
      <c r="F237" t="s">
        <v>233</v>
      </c>
      <c r="G237" t="str">
        <f>VLOOKUP(F237,rurality!A$2:B$327,2,FALSE)</f>
        <v>R80</v>
      </c>
      <c r="H237">
        <v>148755</v>
      </c>
    </row>
    <row r="238" spans="1:8" x14ac:dyDescent="0.25">
      <c r="A238" t="s">
        <v>218</v>
      </c>
      <c r="B238" t="str">
        <f>VLOOKUP(A238,rurality!A$2:B$327,2,FALSE)</f>
        <v>OU</v>
      </c>
      <c r="C238">
        <v>93807</v>
      </c>
      <c r="F238" t="s">
        <v>234</v>
      </c>
      <c r="G238" t="str">
        <f>VLOOKUP(F238,rurality!A$2:B$327,2,FALSE)</f>
        <v>SR</v>
      </c>
      <c r="H238">
        <v>94611</v>
      </c>
    </row>
    <row r="239" spans="1:8" x14ac:dyDescent="0.25">
      <c r="A239" t="s">
        <v>219</v>
      </c>
      <c r="B239" t="str">
        <f>VLOOKUP(A239,rurality!A$2:B$327,2,FALSE)</f>
        <v>R80</v>
      </c>
      <c r="C239">
        <v>37369</v>
      </c>
      <c r="F239" t="s">
        <v>235</v>
      </c>
      <c r="G239" t="str">
        <f>VLOOKUP(F239,rurality!A$2:B$327,2,FALSE)</f>
        <v>LU</v>
      </c>
      <c r="H239">
        <v>262767</v>
      </c>
    </row>
    <row r="240" spans="1:8" x14ac:dyDescent="0.25">
      <c r="A240" t="s">
        <v>220</v>
      </c>
      <c r="B240" t="str">
        <f>VLOOKUP(A240,rurality!A$2:B$327,2,FALSE)</f>
        <v>R80</v>
      </c>
      <c r="C240">
        <v>51751</v>
      </c>
      <c r="F240" t="s">
        <v>236</v>
      </c>
      <c r="G240" t="str">
        <f>VLOOKUP(F240,rurality!A$2:B$327,2,FALSE)</f>
        <v>R80</v>
      </c>
      <c r="H240">
        <v>83140</v>
      </c>
    </row>
    <row r="241" spans="1:8" x14ac:dyDescent="0.25">
      <c r="A241" t="s">
        <v>221</v>
      </c>
      <c r="B241" t="str">
        <f>VLOOKUP(A241,rurality!A$2:B$327,2,FALSE)</f>
        <v>MU</v>
      </c>
      <c r="C241">
        <v>233933</v>
      </c>
      <c r="F241" t="s">
        <v>237</v>
      </c>
      <c r="G241" t="str">
        <f>VLOOKUP(F241,rurality!A$2:B$327,2,FALSE)</f>
        <v>R80</v>
      </c>
      <c r="H241">
        <v>88270</v>
      </c>
    </row>
    <row r="242" spans="1:8" x14ac:dyDescent="0.25">
      <c r="A242" t="s">
        <v>222</v>
      </c>
      <c r="B242" t="str">
        <f>VLOOKUP(A242,rurality!A$2:B$327,2,FALSE)</f>
        <v>MU</v>
      </c>
      <c r="C242">
        <v>308063</v>
      </c>
      <c r="F242" t="s">
        <v>238</v>
      </c>
      <c r="G242" t="str">
        <f>VLOOKUP(F242,rurality!A$2:B$327,2,FALSE)</f>
        <v>R50</v>
      </c>
      <c r="H242">
        <v>133788</v>
      </c>
    </row>
    <row r="243" spans="1:8" x14ac:dyDescent="0.25">
      <c r="A243" t="s">
        <v>223</v>
      </c>
      <c r="B243" t="str">
        <f>VLOOKUP(A243,rurality!A$2:B$327,2,FALSE)</f>
        <v>SR</v>
      </c>
      <c r="C243">
        <v>108793</v>
      </c>
      <c r="F243" t="s">
        <v>239</v>
      </c>
      <c r="G243" t="str">
        <f>VLOOKUP(F243,rurality!A$2:B$327,2,FALSE)</f>
        <v>R80</v>
      </c>
      <c r="H243">
        <v>103658</v>
      </c>
    </row>
    <row r="244" spans="1:8" x14ac:dyDescent="0.25">
      <c r="A244" t="s">
        <v>224</v>
      </c>
      <c r="B244" t="str">
        <f>VLOOKUP(A244,rurality!A$2:B$327,2,FALSE)</f>
        <v>R50</v>
      </c>
      <c r="C244">
        <v>114588</v>
      </c>
      <c r="F244" t="s">
        <v>240</v>
      </c>
      <c r="G244" t="str">
        <f>VLOOKUP(F244,rurality!A$2:B$327,2,FALSE)</f>
        <v>R80</v>
      </c>
      <c r="H244">
        <v>124012</v>
      </c>
    </row>
    <row r="245" spans="1:8" x14ac:dyDescent="0.25">
      <c r="A245" t="s">
        <v>225</v>
      </c>
      <c r="B245" t="str">
        <f>VLOOKUP(A245,rurality!A$2:B$327,2,FALSE)</f>
        <v>MU</v>
      </c>
      <c r="C245">
        <v>273790</v>
      </c>
      <c r="F245" t="s">
        <v>241</v>
      </c>
      <c r="G245" t="str">
        <f>VLOOKUP(F245,rurality!A$2:B$327,2,FALSE)</f>
        <v>R80</v>
      </c>
      <c r="H245">
        <v>85189</v>
      </c>
    </row>
    <row r="246" spans="1:8" x14ac:dyDescent="0.25">
      <c r="A246" t="s">
        <v>226</v>
      </c>
      <c r="B246" t="str">
        <f>VLOOKUP(A246,rurality!A$2:B$327,2,FALSE)</f>
        <v>R80</v>
      </c>
      <c r="C246">
        <v>83449</v>
      </c>
      <c r="F246" t="s">
        <v>242</v>
      </c>
      <c r="G246" t="str">
        <f>VLOOKUP(F246,rurality!A$2:B$327,2,FALSE)</f>
        <v>R80</v>
      </c>
      <c r="H246">
        <v>134257</v>
      </c>
    </row>
    <row r="247" spans="1:8" x14ac:dyDescent="0.25">
      <c r="A247" t="s">
        <v>227</v>
      </c>
      <c r="B247" t="str">
        <f>VLOOKUP(A247,rurality!A$2:B$327,2,FALSE)</f>
        <v>R50</v>
      </c>
      <c r="C247">
        <v>114893</v>
      </c>
      <c r="F247" t="s">
        <v>243</v>
      </c>
      <c r="G247" t="str">
        <f>VLOOKUP(F247,rurality!A$2:B$327,2,FALSE)</f>
        <v>LU</v>
      </c>
      <c r="H247">
        <v>109057</v>
      </c>
    </row>
    <row r="248" spans="1:8" x14ac:dyDescent="0.25">
      <c r="A248" t="s">
        <v>228</v>
      </c>
      <c r="B248" t="str">
        <f>VLOOKUP(A248,rurality!A$2:B$327,2,FALSE)</f>
        <v>LU</v>
      </c>
      <c r="C248">
        <v>552698</v>
      </c>
      <c r="F248" t="s">
        <v>244</v>
      </c>
      <c r="G248" t="str">
        <f>VLOOKUP(F248,rurality!A$2:B$327,2,FALSE)</f>
        <v>R50</v>
      </c>
      <c r="H248">
        <v>161243</v>
      </c>
    </row>
    <row r="249" spans="1:8" x14ac:dyDescent="0.25">
      <c r="A249" t="s">
        <v>229</v>
      </c>
      <c r="B249" t="str">
        <f>VLOOKUP(A249,rurality!A$2:B$327,2,FALSE)</f>
        <v>SR</v>
      </c>
      <c r="C249">
        <v>107969</v>
      </c>
      <c r="F249" t="s">
        <v>245</v>
      </c>
      <c r="G249" t="str">
        <f>VLOOKUP(F249,rurality!A$2:B$327,2,FALSE)</f>
        <v>SR</v>
      </c>
      <c r="H249">
        <v>108131</v>
      </c>
    </row>
    <row r="250" spans="1:8" x14ac:dyDescent="0.25">
      <c r="A250" t="s">
        <v>393</v>
      </c>
      <c r="B250" t="str">
        <f>VLOOKUP(A250,rurality!A$2:B$327,2,FALSE)</f>
        <v>R50</v>
      </c>
      <c r="C250">
        <v>306129</v>
      </c>
      <c r="F250" t="s">
        <v>246</v>
      </c>
      <c r="G250" t="str">
        <f>VLOOKUP(F250,rurality!A$2:B$327,2,FALSE)</f>
        <v>MU</v>
      </c>
      <c r="H250">
        <v>148127</v>
      </c>
    </row>
    <row r="251" spans="1:8" x14ac:dyDescent="0.25">
      <c r="A251" t="s">
        <v>230</v>
      </c>
      <c r="B251" t="str">
        <f>VLOOKUP(A251,rurality!A$2:B$327,2,FALSE)</f>
        <v>OU</v>
      </c>
      <c r="C251">
        <v>140205</v>
      </c>
      <c r="F251" t="s">
        <v>247</v>
      </c>
      <c r="G251" t="str">
        <f>VLOOKUP(F251,rurality!A$2:B$327,2,FALSE)</f>
        <v>LU</v>
      </c>
      <c r="H251">
        <v>236882</v>
      </c>
    </row>
    <row r="252" spans="1:8" x14ac:dyDescent="0.25">
      <c r="A252" t="s">
        <v>231</v>
      </c>
      <c r="B252" t="str">
        <f>VLOOKUP(A252,rurality!A$2:B$327,2,FALSE)</f>
        <v>MU</v>
      </c>
      <c r="C252">
        <v>206674</v>
      </c>
      <c r="F252" t="s">
        <v>248</v>
      </c>
      <c r="G252" t="str">
        <f>VLOOKUP(F252,rurality!A$2:B$327,2,FALSE)</f>
        <v>LU</v>
      </c>
      <c r="H252">
        <v>173658</v>
      </c>
    </row>
    <row r="253" spans="1:8" x14ac:dyDescent="0.25">
      <c r="A253" t="s">
        <v>232</v>
      </c>
      <c r="B253" t="str">
        <f>VLOOKUP(A253,rurality!A$2:B$327,2,FALSE)</f>
        <v>R50</v>
      </c>
      <c r="C253">
        <v>66867</v>
      </c>
      <c r="F253" t="s">
        <v>249</v>
      </c>
      <c r="G253" t="str">
        <f>VLOOKUP(F253,rurality!A$2:B$327,2,FALSE)</f>
        <v>MU</v>
      </c>
      <c r="H253">
        <v>288283</v>
      </c>
    </row>
    <row r="254" spans="1:8" x14ac:dyDescent="0.25">
      <c r="A254" t="s">
        <v>233</v>
      </c>
      <c r="B254" t="str">
        <f>VLOOKUP(A254,rurality!A$2:B$327,2,FALSE)</f>
        <v>R80</v>
      </c>
      <c r="C254">
        <v>148755</v>
      </c>
      <c r="F254" t="s">
        <v>250</v>
      </c>
      <c r="G254" t="str">
        <f>VLOOKUP(F254,rurality!A$2:B$327,2,FALSE)</f>
        <v>MU</v>
      </c>
      <c r="H254">
        <v>95598</v>
      </c>
    </row>
    <row r="255" spans="1:8" x14ac:dyDescent="0.25">
      <c r="A255" t="s">
        <v>234</v>
      </c>
      <c r="B255" t="str">
        <f>VLOOKUP(A255,rurality!A$2:B$327,2,FALSE)</f>
        <v>SR</v>
      </c>
      <c r="C255">
        <v>94611</v>
      </c>
      <c r="F255" t="s">
        <v>251</v>
      </c>
      <c r="G255" t="str">
        <f>VLOOKUP(F255,rurality!A$2:B$327,2,FALSE)</f>
        <v>SR</v>
      </c>
      <c r="H255">
        <v>140664</v>
      </c>
    </row>
    <row r="256" spans="1:8" x14ac:dyDescent="0.25">
      <c r="A256" t="s">
        <v>235</v>
      </c>
      <c r="B256" t="str">
        <f>VLOOKUP(A256,rurality!A$2:B$327,2,FALSE)</f>
        <v>LU</v>
      </c>
      <c r="C256">
        <v>262767</v>
      </c>
      <c r="F256" t="s">
        <v>252</v>
      </c>
      <c r="G256" t="str">
        <f>VLOOKUP(F256,rurality!A$2:B$327,2,FALSE)</f>
        <v>R50</v>
      </c>
      <c r="H256">
        <v>111008</v>
      </c>
    </row>
    <row r="257" spans="1:8" x14ac:dyDescent="0.25">
      <c r="A257" t="s">
        <v>236</v>
      </c>
      <c r="B257" t="str">
        <f>VLOOKUP(A257,rurality!A$2:B$327,2,FALSE)</f>
        <v>R80</v>
      </c>
      <c r="C257">
        <v>83140</v>
      </c>
      <c r="F257" t="s">
        <v>253</v>
      </c>
      <c r="G257" t="str">
        <f>VLOOKUP(F257,rurality!A$2:B$327,2,FALSE)</f>
        <v>MU</v>
      </c>
      <c r="H257">
        <v>175308</v>
      </c>
    </row>
    <row r="258" spans="1:8" x14ac:dyDescent="0.25">
      <c r="A258" t="s">
        <v>237</v>
      </c>
      <c r="B258" t="str">
        <f>VLOOKUP(A258,rurality!A$2:B$327,2,FALSE)</f>
        <v>R80</v>
      </c>
      <c r="C258">
        <v>88270</v>
      </c>
      <c r="F258" t="s">
        <v>254</v>
      </c>
      <c r="G258" t="str">
        <f>VLOOKUP(F258,rurality!A$2:B$327,2,FALSE)</f>
        <v>SR</v>
      </c>
      <c r="H258">
        <v>130869</v>
      </c>
    </row>
    <row r="259" spans="1:8" x14ac:dyDescent="0.25">
      <c r="A259" t="s">
        <v>238</v>
      </c>
      <c r="B259" t="str">
        <f>VLOOKUP(A259,rurality!A$2:B$327,2,FALSE)</f>
        <v>R50</v>
      </c>
      <c r="C259">
        <v>133788</v>
      </c>
      <c r="F259" t="s">
        <v>255</v>
      </c>
      <c r="G259" t="str">
        <f>VLOOKUP(F259,rurality!A$2:B$327,2,FALSE)</f>
        <v>R50</v>
      </c>
      <c r="H259">
        <v>97106</v>
      </c>
    </row>
    <row r="260" spans="1:8" x14ac:dyDescent="0.25">
      <c r="A260" t="s">
        <v>239</v>
      </c>
      <c r="B260" t="str">
        <f>VLOOKUP(A260,rurality!A$2:B$327,2,FALSE)</f>
        <v>R80</v>
      </c>
      <c r="C260">
        <v>103658</v>
      </c>
      <c r="F260" t="s">
        <v>256</v>
      </c>
      <c r="G260" t="str">
        <f>VLOOKUP(F260,rurality!A$2:B$327,2,FALSE)</f>
        <v>OU</v>
      </c>
      <c r="H260">
        <v>83957</v>
      </c>
    </row>
    <row r="261" spans="1:8" x14ac:dyDescent="0.25">
      <c r="A261" t="s">
        <v>240</v>
      </c>
      <c r="B261" t="str">
        <f>VLOOKUP(A261,rurality!A$2:B$327,2,FALSE)</f>
        <v>R80</v>
      </c>
      <c r="C261">
        <v>124012</v>
      </c>
      <c r="F261" t="s">
        <v>257</v>
      </c>
      <c r="G261" t="str">
        <f>VLOOKUP(F261,rurality!A$2:B$327,2,FALSE)</f>
        <v>MU</v>
      </c>
      <c r="H261">
        <v>283275</v>
      </c>
    </row>
    <row r="262" spans="1:8" x14ac:dyDescent="0.25">
      <c r="A262" t="s">
        <v>241</v>
      </c>
      <c r="B262" t="str">
        <f>VLOOKUP(A262,rurality!A$2:B$327,2,FALSE)</f>
        <v>R80</v>
      </c>
      <c r="C262">
        <v>85189</v>
      </c>
      <c r="F262" t="s">
        <v>258</v>
      </c>
      <c r="G262" t="str">
        <f>VLOOKUP(F262,rurality!A$2:B$327,2,FALSE)</f>
        <v>LU</v>
      </c>
      <c r="H262">
        <v>191610</v>
      </c>
    </row>
    <row r="263" spans="1:8" x14ac:dyDescent="0.25">
      <c r="A263" t="s">
        <v>242</v>
      </c>
      <c r="B263" t="str">
        <f>VLOOKUP(A263,rurality!A$2:B$327,2,FALSE)</f>
        <v>R80</v>
      </c>
      <c r="C263">
        <v>134257</v>
      </c>
      <c r="F263" t="s">
        <v>259</v>
      </c>
      <c r="G263" t="str">
        <f>VLOOKUP(F263,rurality!A$2:B$327,2,FALSE)</f>
        <v>LU</v>
      </c>
      <c r="H263">
        <v>249008</v>
      </c>
    </row>
    <row r="264" spans="1:8" x14ac:dyDescent="0.25">
      <c r="A264" t="s">
        <v>243</v>
      </c>
      <c r="B264" t="str">
        <f>VLOOKUP(A264,rurality!A$2:B$327,2,FALSE)</f>
        <v>LU</v>
      </c>
      <c r="C264">
        <v>109057</v>
      </c>
      <c r="F264" t="s">
        <v>260</v>
      </c>
      <c r="G264" t="str">
        <f>VLOOKUP(F264,rurality!A$2:B$327,2,FALSE)</f>
        <v>R80</v>
      </c>
      <c r="H264">
        <v>120485</v>
      </c>
    </row>
    <row r="265" spans="1:8" x14ac:dyDescent="0.25">
      <c r="A265" t="s">
        <v>244</v>
      </c>
      <c r="B265" t="str">
        <f>VLOOKUP(A265,rurality!A$2:B$327,2,FALSE)</f>
        <v>R50</v>
      </c>
      <c r="C265">
        <v>161243</v>
      </c>
      <c r="F265" t="s">
        <v>261</v>
      </c>
      <c r="G265" t="str">
        <f>VLOOKUP(F265,rurality!A$2:B$327,2,FALSE)</f>
        <v>R50</v>
      </c>
      <c r="H265">
        <v>112779</v>
      </c>
    </row>
    <row r="266" spans="1:8" x14ac:dyDescent="0.25">
      <c r="A266" t="s">
        <v>245</v>
      </c>
      <c r="B266" t="str">
        <f>VLOOKUP(A266,rurality!A$2:B$327,2,FALSE)</f>
        <v>SR</v>
      </c>
      <c r="C266">
        <v>108131</v>
      </c>
      <c r="F266" t="s">
        <v>262</v>
      </c>
      <c r="G266" t="str">
        <f>VLOOKUP(F266,rurality!A$2:B$327,2,FALSE)</f>
        <v>R80</v>
      </c>
      <c r="H266">
        <v>124298</v>
      </c>
    </row>
    <row r="267" spans="1:8" x14ac:dyDescent="0.25">
      <c r="A267" t="s">
        <v>246</v>
      </c>
      <c r="B267" t="str">
        <f>VLOOKUP(A267,rurality!A$2:B$327,2,FALSE)</f>
        <v>MU</v>
      </c>
      <c r="C267">
        <v>148127</v>
      </c>
      <c r="F267" t="s">
        <v>263</v>
      </c>
      <c r="G267" t="str">
        <f>VLOOKUP(F267,rurality!A$2:B$327,2,FALSE)</f>
        <v>MU</v>
      </c>
      <c r="H267">
        <v>275506</v>
      </c>
    </row>
    <row r="268" spans="1:8" x14ac:dyDescent="0.25">
      <c r="A268" t="s">
        <v>247</v>
      </c>
      <c r="B268" t="str">
        <f>VLOOKUP(A268,rurality!A$2:B$327,2,FALSE)</f>
        <v>LU</v>
      </c>
      <c r="C268">
        <v>236882</v>
      </c>
      <c r="F268" t="s">
        <v>264</v>
      </c>
      <c r="G268" t="str">
        <f>VLOOKUP(F268,rurality!A$2:B$327,2,FALSE)</f>
        <v>OU</v>
      </c>
      <c r="H268">
        <v>86144</v>
      </c>
    </row>
    <row r="269" spans="1:8" x14ac:dyDescent="0.25">
      <c r="A269" t="s">
        <v>248</v>
      </c>
      <c r="B269" t="str">
        <f>VLOOKUP(A269,rurality!A$2:B$327,2,FALSE)</f>
        <v>LU</v>
      </c>
      <c r="C269">
        <v>173658</v>
      </c>
      <c r="F269" t="s">
        <v>265</v>
      </c>
      <c r="G269" t="str">
        <f>VLOOKUP(F269,rurality!A$2:B$327,2,FALSE)</f>
        <v>MU</v>
      </c>
      <c r="H269">
        <v>190146</v>
      </c>
    </row>
    <row r="270" spans="1:8" x14ac:dyDescent="0.25">
      <c r="A270" t="s">
        <v>249</v>
      </c>
      <c r="B270" t="str">
        <f>VLOOKUP(A270,rurality!A$2:B$327,2,FALSE)</f>
        <v>MU</v>
      </c>
      <c r="C270">
        <v>288283</v>
      </c>
      <c r="F270" t="s">
        <v>266</v>
      </c>
      <c r="G270" t="str">
        <f>VLOOKUP(F270,rurality!A$2:B$327,2,FALSE)</f>
        <v>SR</v>
      </c>
      <c r="H270">
        <v>135835</v>
      </c>
    </row>
    <row r="271" spans="1:8" x14ac:dyDescent="0.25">
      <c r="A271" t="s">
        <v>250</v>
      </c>
      <c r="B271" t="str">
        <f>VLOOKUP(A271,rurality!A$2:B$327,2,FALSE)</f>
        <v>MU</v>
      </c>
      <c r="C271">
        <v>95598</v>
      </c>
      <c r="F271" t="s">
        <v>267</v>
      </c>
      <c r="G271" t="str">
        <f>VLOOKUP(F271,rurality!A$2:B$327,2,FALSE)</f>
        <v>OU</v>
      </c>
      <c r="H271">
        <v>209156</v>
      </c>
    </row>
    <row r="272" spans="1:8" x14ac:dyDescent="0.25">
      <c r="A272" t="s">
        <v>251</v>
      </c>
      <c r="B272" t="str">
        <f>VLOOKUP(A272,rurality!A$2:B$327,2,FALSE)</f>
        <v>SR</v>
      </c>
      <c r="C272">
        <v>140664</v>
      </c>
      <c r="F272" t="s">
        <v>268</v>
      </c>
      <c r="G272" t="str">
        <f>VLOOKUP(F272,rurality!A$2:B$327,2,FALSE)</f>
        <v>MU</v>
      </c>
      <c r="H272">
        <v>219324</v>
      </c>
    </row>
    <row r="273" spans="1:8" x14ac:dyDescent="0.25">
      <c r="A273" t="s">
        <v>331</v>
      </c>
      <c r="B273" t="e">
        <f>VLOOKUP(A273,rurality!A$2:B$327,2,FALSE)</f>
        <v>#N/A</v>
      </c>
      <c r="C273">
        <v>111008</v>
      </c>
      <c r="F273" t="s">
        <v>269</v>
      </c>
      <c r="G273" t="str">
        <f>VLOOKUP(F273,rurality!A$2:B$327,2,FALSE)</f>
        <v>OU</v>
      </c>
      <c r="H273">
        <v>76813</v>
      </c>
    </row>
    <row r="274" spans="1:8" x14ac:dyDescent="0.25">
      <c r="A274" t="s">
        <v>253</v>
      </c>
      <c r="B274" t="str">
        <f>VLOOKUP(A274,rurality!A$2:B$327,2,FALSE)</f>
        <v>MU</v>
      </c>
      <c r="C274">
        <v>175308</v>
      </c>
      <c r="F274" t="s">
        <v>270</v>
      </c>
      <c r="G274" t="str">
        <f>VLOOKUP(F274,rurality!A$2:B$327,2,FALSE)</f>
        <v>R50</v>
      </c>
      <c r="H274">
        <v>82998</v>
      </c>
    </row>
    <row r="275" spans="1:8" x14ac:dyDescent="0.25">
      <c r="A275" t="s">
        <v>254</v>
      </c>
      <c r="B275" t="str">
        <f>VLOOKUP(A275,rurality!A$2:B$327,2,FALSE)</f>
        <v>SR</v>
      </c>
      <c r="C275">
        <v>130869</v>
      </c>
      <c r="F275" t="s">
        <v>271</v>
      </c>
      <c r="G275" t="str">
        <f>VLOOKUP(F275,rurality!A$2:B$327,2,FALSE)</f>
        <v>SR</v>
      </c>
      <c r="H275">
        <v>110187</v>
      </c>
    </row>
    <row r="276" spans="1:8" x14ac:dyDescent="0.25">
      <c r="A276" t="s">
        <v>255</v>
      </c>
      <c r="B276" t="str">
        <f>VLOOKUP(A276,rurality!A$2:B$327,2,FALSE)</f>
        <v>R50</v>
      </c>
      <c r="C276">
        <v>97106</v>
      </c>
      <c r="F276" t="s">
        <v>272</v>
      </c>
      <c r="G276" t="str">
        <f>VLOOKUP(F276,rurality!A$2:B$327,2,FALSE)</f>
        <v>R80</v>
      </c>
      <c r="H276">
        <v>124220</v>
      </c>
    </row>
    <row r="277" spans="1:8" x14ac:dyDescent="0.25">
      <c r="A277" t="s">
        <v>256</v>
      </c>
      <c r="B277" t="str">
        <f>VLOOKUP(A277,rurality!A$2:B$327,2,FALSE)</f>
        <v>OU</v>
      </c>
      <c r="C277">
        <v>83957</v>
      </c>
      <c r="F277" t="s">
        <v>273</v>
      </c>
      <c r="G277" t="str">
        <f>VLOOKUP(F277,rurality!A$2:B$327,2,FALSE)</f>
        <v>OU</v>
      </c>
      <c r="H277">
        <v>166641</v>
      </c>
    </row>
    <row r="278" spans="1:8" x14ac:dyDescent="0.25">
      <c r="A278" t="s">
        <v>257</v>
      </c>
      <c r="B278" t="str">
        <f>VLOOKUP(A278,rurality!A$2:B$327,2,FALSE)</f>
        <v>MU</v>
      </c>
      <c r="C278">
        <v>283275</v>
      </c>
      <c r="F278" t="s">
        <v>274</v>
      </c>
      <c r="G278" t="str">
        <f>VLOOKUP(F278,rurality!A$2:B$327,2,FALSE)</f>
        <v>R50</v>
      </c>
      <c r="H278">
        <v>138048</v>
      </c>
    </row>
    <row r="279" spans="1:8" x14ac:dyDescent="0.25">
      <c r="A279" t="s">
        <v>258</v>
      </c>
      <c r="B279" t="str">
        <f>VLOOKUP(A279,rurality!A$2:B$327,2,FALSE)</f>
        <v>LU</v>
      </c>
      <c r="C279">
        <v>191610</v>
      </c>
      <c r="F279" t="s">
        <v>275</v>
      </c>
      <c r="G279" t="str">
        <f>VLOOKUP(F279,rurality!A$2:B$327,2,FALSE)</f>
        <v>R50</v>
      </c>
      <c r="H279">
        <v>116398</v>
      </c>
    </row>
    <row r="280" spans="1:8" x14ac:dyDescent="0.25">
      <c r="A280" t="s">
        <v>259</v>
      </c>
      <c r="B280" t="str">
        <f>VLOOKUP(A280,rurality!A$2:B$327,2,FALSE)</f>
        <v>LU</v>
      </c>
      <c r="C280">
        <v>249008</v>
      </c>
      <c r="F280" t="s">
        <v>276</v>
      </c>
      <c r="G280" t="str">
        <f>VLOOKUP(F280,rurality!A$2:B$327,2,FALSE)</f>
        <v>R50</v>
      </c>
      <c r="H280">
        <v>81943</v>
      </c>
    </row>
    <row r="281" spans="1:8" x14ac:dyDescent="0.25">
      <c r="A281" t="s">
        <v>260</v>
      </c>
      <c r="B281" t="str">
        <f>VLOOKUP(A281,rurality!A$2:B$327,2,FALSE)</f>
        <v>R80</v>
      </c>
      <c r="C281">
        <v>120485</v>
      </c>
      <c r="F281" t="s">
        <v>277</v>
      </c>
      <c r="G281" t="str">
        <f>VLOOKUP(F281,rurality!A$2:B$327,2,FALSE)</f>
        <v>OU</v>
      </c>
      <c r="H281">
        <v>134186</v>
      </c>
    </row>
    <row r="282" spans="1:8" x14ac:dyDescent="0.25">
      <c r="A282" t="s">
        <v>261</v>
      </c>
      <c r="B282" t="str">
        <f>VLOOKUP(A282,rurality!A$2:B$327,2,FALSE)</f>
        <v>R50</v>
      </c>
      <c r="C282">
        <v>112779</v>
      </c>
      <c r="F282" t="s">
        <v>278</v>
      </c>
      <c r="G282" t="str">
        <f>VLOOKUP(F282,rurality!A$2:B$327,2,FALSE)</f>
        <v>MU</v>
      </c>
      <c r="H282">
        <v>87317</v>
      </c>
    </row>
    <row r="283" spans="1:8" x14ac:dyDescent="0.25">
      <c r="A283" t="s">
        <v>262</v>
      </c>
      <c r="B283" t="str">
        <f>VLOOKUP(A283,rurality!A$2:B$327,2,FALSE)</f>
        <v>R80</v>
      </c>
      <c r="C283">
        <v>124298</v>
      </c>
      <c r="F283" t="s">
        <v>279</v>
      </c>
      <c r="G283" t="str">
        <f>VLOOKUP(F283,rurality!A$2:B$327,2,FALSE)</f>
        <v>OU</v>
      </c>
      <c r="H283">
        <v>157705</v>
      </c>
    </row>
    <row r="284" spans="1:8" x14ac:dyDescent="0.25">
      <c r="A284" t="s">
        <v>263</v>
      </c>
      <c r="B284" t="str">
        <f>VLOOKUP(A284,rurality!A$2:B$327,2,FALSE)</f>
        <v>MU</v>
      </c>
      <c r="C284">
        <v>275506</v>
      </c>
      <c r="F284" t="s">
        <v>280</v>
      </c>
      <c r="G284" t="str">
        <f>VLOOKUP(F284,rurality!A$2:B$327,2,FALSE)</f>
        <v>R50</v>
      </c>
      <c r="H284">
        <v>120805</v>
      </c>
    </row>
    <row r="285" spans="1:8" x14ac:dyDescent="0.25">
      <c r="A285" t="s">
        <v>264</v>
      </c>
      <c r="B285" t="str">
        <f>VLOOKUP(A285,rurality!A$2:B$327,2,FALSE)</f>
        <v>OU</v>
      </c>
      <c r="C285">
        <v>86144</v>
      </c>
      <c r="F285" t="s">
        <v>281</v>
      </c>
      <c r="G285" t="str">
        <f>VLOOKUP(F285,rurality!A$2:B$327,2,FALSE)</f>
        <v>OU</v>
      </c>
      <c r="H285">
        <v>130959</v>
      </c>
    </row>
    <row r="286" spans="1:8" x14ac:dyDescent="0.25">
      <c r="A286" t="s">
        <v>265</v>
      </c>
      <c r="B286" t="str">
        <f>VLOOKUP(A286,rurality!A$2:B$327,2,FALSE)</f>
        <v>MU</v>
      </c>
      <c r="C286">
        <v>190146</v>
      </c>
      <c r="F286" t="s">
        <v>282</v>
      </c>
      <c r="G286" t="str">
        <f>VLOOKUP(F286,rurality!A$2:B$327,2,FALSE)</f>
        <v>R80</v>
      </c>
      <c r="H286">
        <v>63839</v>
      </c>
    </row>
    <row r="287" spans="1:8" x14ac:dyDescent="0.25">
      <c r="A287" t="s">
        <v>266</v>
      </c>
      <c r="B287" t="str">
        <f>VLOOKUP(A287,rurality!A$2:B$327,2,FALSE)</f>
        <v>SR</v>
      </c>
      <c r="C287">
        <v>135835</v>
      </c>
      <c r="F287" t="s">
        <v>283</v>
      </c>
      <c r="G287" t="str">
        <f>VLOOKUP(F287,rurality!A$2:B$327,2,FALSE)</f>
        <v>MU</v>
      </c>
      <c r="H287">
        <v>254096</v>
      </c>
    </row>
    <row r="288" spans="1:8" x14ac:dyDescent="0.25">
      <c r="A288" t="s">
        <v>341</v>
      </c>
      <c r="B288" t="e">
        <f>VLOOKUP(A288,rurality!A$2:B$327,2,FALSE)</f>
        <v>#N/A</v>
      </c>
      <c r="C288">
        <v>239023</v>
      </c>
      <c r="F288" t="s">
        <v>284</v>
      </c>
      <c r="G288" t="str">
        <f>VLOOKUP(F288,rurality!A$2:B$327,2,FALSE)</f>
        <v>MU</v>
      </c>
      <c r="H288">
        <v>226578</v>
      </c>
    </row>
    <row r="289" spans="1:8" x14ac:dyDescent="0.25">
      <c r="A289" t="s">
        <v>267</v>
      </c>
      <c r="B289" t="str">
        <f>VLOOKUP(A289,rurality!A$2:B$327,2,FALSE)</f>
        <v>OU</v>
      </c>
      <c r="C289">
        <v>209156</v>
      </c>
      <c r="F289" t="s">
        <v>285</v>
      </c>
      <c r="G289" t="str">
        <f>VLOOKUP(F289,rurality!A$2:B$327,2,FALSE)</f>
        <v>SR</v>
      </c>
      <c r="H289">
        <v>115049</v>
      </c>
    </row>
    <row r="290" spans="1:8" x14ac:dyDescent="0.25">
      <c r="A290" t="s">
        <v>268</v>
      </c>
      <c r="B290" t="str">
        <f>VLOOKUP(A290,rurality!A$2:B$327,2,FALSE)</f>
        <v>MU</v>
      </c>
      <c r="C290">
        <v>219324</v>
      </c>
      <c r="F290" t="s">
        <v>286</v>
      </c>
      <c r="G290" t="str">
        <f>VLOOKUP(F290,rurality!A$2:B$327,2,FALSE)</f>
        <v>R80</v>
      </c>
      <c r="H290">
        <v>79443</v>
      </c>
    </row>
    <row r="291" spans="1:8" x14ac:dyDescent="0.25">
      <c r="A291" t="s">
        <v>269</v>
      </c>
      <c r="B291" t="str">
        <f>VLOOKUP(A291,rurality!A$2:B$327,2,FALSE)</f>
        <v>OU</v>
      </c>
      <c r="C291">
        <v>76813</v>
      </c>
      <c r="F291" t="s">
        <v>287</v>
      </c>
      <c r="G291" t="str">
        <f>VLOOKUP(F291,rurality!A$2:B$327,2,FALSE)</f>
        <v>R50</v>
      </c>
      <c r="H291">
        <v>120988</v>
      </c>
    </row>
    <row r="292" spans="1:8" x14ac:dyDescent="0.25">
      <c r="A292" t="s">
        <v>270</v>
      </c>
      <c r="B292" t="str">
        <f>VLOOKUP(A292,rurality!A$2:B$327,2,FALSE)</f>
        <v>R50</v>
      </c>
      <c r="C292">
        <v>82998</v>
      </c>
      <c r="F292" t="s">
        <v>288</v>
      </c>
      <c r="G292" t="str">
        <f>VLOOKUP(F292,rurality!A$2:B$327,2,FALSE)</f>
        <v>SR</v>
      </c>
      <c r="H292">
        <v>325837</v>
      </c>
    </row>
    <row r="293" spans="1:8" x14ac:dyDescent="0.25">
      <c r="A293" t="s">
        <v>271</v>
      </c>
      <c r="B293" t="str">
        <f>VLOOKUP(A293,rurality!A$2:B$327,2,FALSE)</f>
        <v>SR</v>
      </c>
      <c r="C293">
        <v>110187</v>
      </c>
      <c r="F293" t="s">
        <v>289</v>
      </c>
      <c r="G293" t="str">
        <f>VLOOKUP(F293,rurality!A$2:B$327,2,FALSE)</f>
        <v>MU</v>
      </c>
      <c r="H293">
        <v>269323</v>
      </c>
    </row>
    <row r="294" spans="1:8" x14ac:dyDescent="0.25">
      <c r="A294" t="s">
        <v>272</v>
      </c>
      <c r="B294" t="str">
        <f>VLOOKUP(A294,rurality!A$2:B$327,2,FALSE)</f>
        <v>R80</v>
      </c>
      <c r="C294">
        <v>124220</v>
      </c>
      <c r="F294" t="s">
        <v>290</v>
      </c>
      <c r="G294" t="str">
        <f>VLOOKUP(F294,rurality!A$2:B$327,2,FALSE)</f>
        <v>MU</v>
      </c>
      <c r="H294">
        <v>258249</v>
      </c>
    </row>
    <row r="295" spans="1:8" x14ac:dyDescent="0.25">
      <c r="A295" t="s">
        <v>273</v>
      </c>
      <c r="B295" t="str">
        <f>VLOOKUP(A295,rurality!A$2:B$327,2,FALSE)</f>
        <v>OU</v>
      </c>
      <c r="C295">
        <v>166641</v>
      </c>
      <c r="F295" t="s">
        <v>291</v>
      </c>
      <c r="G295" t="str">
        <f>VLOOKUP(F295,rurality!A$2:B$327,2,FALSE)</f>
        <v>MU</v>
      </c>
      <c r="H295">
        <v>306995</v>
      </c>
    </row>
    <row r="296" spans="1:8" x14ac:dyDescent="0.25">
      <c r="A296" t="s">
        <v>274</v>
      </c>
      <c r="B296" t="str">
        <f>VLOOKUP(A296,rurality!A$2:B$327,2,FALSE)</f>
        <v>R50</v>
      </c>
      <c r="C296">
        <v>138048</v>
      </c>
      <c r="F296" t="s">
        <v>292</v>
      </c>
      <c r="G296" t="str">
        <f>VLOOKUP(F296,rurality!A$2:B$327,2,FALSE)</f>
        <v>OU</v>
      </c>
      <c r="H296">
        <v>202228</v>
      </c>
    </row>
    <row r="297" spans="1:8" x14ac:dyDescent="0.25">
      <c r="A297" t="s">
        <v>275</v>
      </c>
      <c r="B297" t="str">
        <f>VLOOKUP(A297,rurality!A$2:B$327,2,FALSE)</f>
        <v>R50</v>
      </c>
      <c r="C297">
        <v>116398</v>
      </c>
      <c r="F297" t="s">
        <v>293</v>
      </c>
      <c r="G297" t="str">
        <f>VLOOKUP(F297,rurality!A$2:B$327,2,FALSE)</f>
        <v>SR</v>
      </c>
      <c r="H297">
        <v>137648</v>
      </c>
    </row>
    <row r="298" spans="1:8" x14ac:dyDescent="0.25">
      <c r="A298" t="s">
        <v>276</v>
      </c>
      <c r="B298" t="str">
        <f>VLOOKUP(A298,rurality!A$2:B$327,2,FALSE)</f>
        <v>R50</v>
      </c>
      <c r="C298">
        <v>81943</v>
      </c>
      <c r="F298" t="s">
        <v>294</v>
      </c>
      <c r="G298" t="str">
        <f>VLOOKUP(F298,rurality!A$2:B$327,2,FALSE)</f>
        <v>MU</v>
      </c>
      <c r="H298">
        <v>90301</v>
      </c>
    </row>
    <row r="299" spans="1:8" x14ac:dyDescent="0.25">
      <c r="A299" t="s">
        <v>277</v>
      </c>
      <c r="B299" t="str">
        <f>VLOOKUP(A299,rurality!A$2:B$327,2,FALSE)</f>
        <v>OU</v>
      </c>
      <c r="C299">
        <v>134186</v>
      </c>
      <c r="F299" t="s">
        <v>295</v>
      </c>
      <c r="G299" t="str">
        <f>VLOOKUP(F299,rurality!A$2:B$327,2,FALSE)</f>
        <v>SR</v>
      </c>
      <c r="H299">
        <v>115254</v>
      </c>
    </row>
    <row r="300" spans="1:8" x14ac:dyDescent="0.25">
      <c r="A300" t="s">
        <v>344</v>
      </c>
      <c r="B300" t="e">
        <f>VLOOKUP(A300,rurality!A$2:B$327,2,FALSE)</f>
        <v>#N/A</v>
      </c>
      <c r="C300">
        <v>126336</v>
      </c>
      <c r="F300" t="s">
        <v>296</v>
      </c>
      <c r="G300" t="str">
        <f>VLOOKUP(F300,rurality!A$2:B$327,2,FALSE)</f>
        <v>R50</v>
      </c>
      <c r="H300">
        <v>121572</v>
      </c>
    </row>
    <row r="301" spans="1:8" x14ac:dyDescent="0.25">
      <c r="A301" t="s">
        <v>278</v>
      </c>
      <c r="B301" t="str">
        <f>VLOOKUP(A301,rurality!A$2:B$327,2,FALSE)</f>
        <v>MU</v>
      </c>
      <c r="C301">
        <v>87317</v>
      </c>
      <c r="F301" t="s">
        <v>297</v>
      </c>
      <c r="G301" t="str">
        <f>VLOOKUP(F301,rurality!A$2:B$327,2,FALSE)</f>
        <v>R80</v>
      </c>
      <c r="H301">
        <v>148915</v>
      </c>
    </row>
    <row r="302" spans="1:8" x14ac:dyDescent="0.25">
      <c r="A302" t="s">
        <v>279</v>
      </c>
      <c r="B302" t="str">
        <f>VLOOKUP(A302,rurality!A$2:B$327,2,FALSE)</f>
        <v>OU</v>
      </c>
      <c r="C302">
        <v>157705</v>
      </c>
      <c r="F302" t="s">
        <v>298</v>
      </c>
      <c r="G302" t="str">
        <f>VLOOKUP(F302,rurality!A$2:B$327,2,FALSE)</f>
        <v>SR</v>
      </c>
      <c r="H302">
        <v>75356</v>
      </c>
    </row>
    <row r="303" spans="1:8" x14ac:dyDescent="0.25">
      <c r="A303" t="s">
        <v>280</v>
      </c>
      <c r="B303" t="str">
        <f>VLOOKUP(A303,rurality!A$2:B$327,2,FALSE)</f>
        <v>R50</v>
      </c>
      <c r="C303">
        <v>120805</v>
      </c>
      <c r="F303" t="s">
        <v>299</v>
      </c>
      <c r="G303" t="str">
        <f>VLOOKUP(F303,rurality!A$2:B$327,2,FALSE)</f>
        <v>OU</v>
      </c>
      <c r="H303">
        <v>110535</v>
      </c>
    </row>
    <row r="304" spans="1:8" x14ac:dyDescent="0.25">
      <c r="A304" t="s">
        <v>281</v>
      </c>
      <c r="B304" t="str">
        <f>VLOOKUP(A304,rurality!A$2:B$327,2,FALSE)</f>
        <v>OU</v>
      </c>
      <c r="C304">
        <v>130959</v>
      </c>
      <c r="F304" t="s">
        <v>300</v>
      </c>
      <c r="G304" t="str">
        <f>VLOOKUP(F304,rurality!A$2:B$327,2,FALSE)</f>
        <v>SR</v>
      </c>
      <c r="H304">
        <v>153822</v>
      </c>
    </row>
    <row r="305" spans="1:8" x14ac:dyDescent="0.25">
      <c r="A305" t="s">
        <v>349</v>
      </c>
      <c r="B305" t="e">
        <f>VLOOKUP(A305,rurality!A$2:B$327,2,FALSE)</f>
        <v>#N/A</v>
      </c>
      <c r="C305">
        <v>91075</v>
      </c>
      <c r="F305" t="s">
        <v>301</v>
      </c>
      <c r="G305" t="str">
        <f>VLOOKUP(F305,rurality!A$2:B$327,2,FALSE)</f>
        <v>R80</v>
      </c>
      <c r="H305">
        <v>53553</v>
      </c>
    </row>
    <row r="306" spans="1:8" x14ac:dyDescent="0.25">
      <c r="A306" t="s">
        <v>282</v>
      </c>
      <c r="B306" t="str">
        <f>VLOOKUP(A306,rurality!A$2:B$327,2,FALSE)</f>
        <v>R80</v>
      </c>
      <c r="C306">
        <v>63839</v>
      </c>
      <c r="F306" t="s">
        <v>302</v>
      </c>
      <c r="G306" t="str">
        <f>VLOOKUP(F306,rurality!A$2:B$327,2,FALSE)</f>
        <v>R80</v>
      </c>
      <c r="H306">
        <v>99264</v>
      </c>
    </row>
    <row r="307" spans="1:8" x14ac:dyDescent="0.25">
      <c r="A307" t="s">
        <v>283</v>
      </c>
      <c r="B307" t="str">
        <f>VLOOKUP(A307,rurality!A$2:B$327,2,FALSE)</f>
        <v>MU</v>
      </c>
      <c r="C307">
        <v>254096</v>
      </c>
      <c r="F307" t="s">
        <v>303</v>
      </c>
      <c r="G307" t="str">
        <f>VLOOKUP(F307,rurality!A$2:B$327,2,FALSE)</f>
        <v>R50</v>
      </c>
      <c r="H307">
        <v>110685</v>
      </c>
    </row>
    <row r="308" spans="1:8" x14ac:dyDescent="0.25">
      <c r="A308" t="s">
        <v>284</v>
      </c>
      <c r="B308" t="str">
        <f>VLOOKUP(A308,rurality!A$2:B$327,2,FALSE)</f>
        <v>MU</v>
      </c>
      <c r="C308">
        <v>226578</v>
      </c>
      <c r="F308" t="s">
        <v>304</v>
      </c>
      <c r="G308" t="str">
        <f>VLOOKUP(F308,rurality!A$2:B$327,2,FALSE)</f>
        <v>R80</v>
      </c>
      <c r="H308">
        <v>89250</v>
      </c>
    </row>
    <row r="309" spans="1:8" x14ac:dyDescent="0.25">
      <c r="A309" t="s">
        <v>285</v>
      </c>
      <c r="B309" t="str">
        <f>VLOOKUP(A309,rurality!A$2:B$327,2,FALSE)</f>
        <v>SR</v>
      </c>
      <c r="C309">
        <v>115049</v>
      </c>
      <c r="F309" t="s">
        <v>305</v>
      </c>
      <c r="G309" t="str">
        <f>VLOOKUP(F309,rurality!A$2:B$327,2,FALSE)</f>
        <v>R80</v>
      </c>
      <c r="H309">
        <v>104779</v>
      </c>
    </row>
    <row r="310" spans="1:8" x14ac:dyDescent="0.25">
      <c r="A310" t="s">
        <v>286</v>
      </c>
      <c r="B310" t="str">
        <f>VLOOKUP(A310,rurality!A$2:B$327,2,FALSE)</f>
        <v>R80</v>
      </c>
      <c r="C310">
        <v>79443</v>
      </c>
      <c r="F310" t="s">
        <v>306</v>
      </c>
      <c r="G310" t="str">
        <f>VLOOKUP(F310,rurality!A$2:B$327,2,FALSE)</f>
        <v>R80</v>
      </c>
      <c r="H310">
        <v>34675</v>
      </c>
    </row>
    <row r="311" spans="1:8" x14ac:dyDescent="0.25">
      <c r="A311" t="s">
        <v>287</v>
      </c>
      <c r="B311" t="str">
        <f>VLOOKUP(A311,rurality!A$2:B$327,2,FALSE)</f>
        <v>R50</v>
      </c>
      <c r="C311">
        <v>120988</v>
      </c>
      <c r="F311" t="s">
        <v>307</v>
      </c>
      <c r="G311" t="str">
        <f>VLOOKUP(F311,rurality!A$2:B$327,2,FALSE)</f>
        <v>MU</v>
      </c>
      <c r="H311">
        <v>219396</v>
      </c>
    </row>
    <row r="312" spans="1:8" x14ac:dyDescent="0.25">
      <c r="A312" t="s">
        <v>288</v>
      </c>
      <c r="B312" t="str">
        <f>VLOOKUP(A312,rurality!A$2:B$327,2,FALSE)</f>
        <v>SR</v>
      </c>
      <c r="C312">
        <v>325837</v>
      </c>
      <c r="F312" t="s">
        <v>308</v>
      </c>
      <c r="G312" t="str">
        <f>VLOOKUP(F312,rurality!A$2:B$327,2,FALSE)</f>
        <v>OU</v>
      </c>
      <c r="H312">
        <v>65167</v>
      </c>
    </row>
    <row r="313" spans="1:8" x14ac:dyDescent="0.25">
      <c r="A313" t="s">
        <v>289</v>
      </c>
      <c r="B313" t="str">
        <f>VLOOKUP(A313,rurality!A$2:B$327,2,FALSE)</f>
        <v>MU</v>
      </c>
      <c r="C313">
        <v>269323</v>
      </c>
      <c r="F313" t="s">
        <v>309</v>
      </c>
      <c r="G313" t="str">
        <f>VLOOKUP(F313,rurality!A$2:B$327,2,FALSE)</f>
        <v>MU</v>
      </c>
      <c r="H313">
        <v>317849</v>
      </c>
    </row>
    <row r="314" spans="1:8" x14ac:dyDescent="0.25">
      <c r="A314" t="s">
        <v>290</v>
      </c>
      <c r="B314" t="str">
        <f>VLOOKUP(A314,rurality!A$2:B$327,2,FALSE)</f>
        <v>MU</v>
      </c>
      <c r="C314">
        <v>258249</v>
      </c>
      <c r="F314" t="s">
        <v>405</v>
      </c>
      <c r="G314" t="str">
        <f>VLOOKUP(F314,rurality!A$2:B$327,2,FALSE)</f>
        <v>R50</v>
      </c>
      <c r="H314">
        <v>470981</v>
      </c>
    </row>
    <row r="315" spans="1:8" x14ac:dyDescent="0.25">
      <c r="A315" t="s">
        <v>291</v>
      </c>
      <c r="B315" t="str">
        <f>VLOOKUP(A315,rurality!A$2:B$327,2,FALSE)</f>
        <v>MU</v>
      </c>
      <c r="C315">
        <v>306995</v>
      </c>
      <c r="F315" t="s">
        <v>310</v>
      </c>
      <c r="G315" t="str">
        <f>VLOOKUP(F315,rurality!A$2:B$327,2,FALSE)</f>
        <v>R50</v>
      </c>
      <c r="H315">
        <v>116595</v>
      </c>
    </row>
    <row r="316" spans="1:8" x14ac:dyDescent="0.25">
      <c r="A316" t="s">
        <v>292</v>
      </c>
      <c r="B316" t="str">
        <f>VLOOKUP(A316,rurality!A$2:B$327,2,FALSE)</f>
        <v>OU</v>
      </c>
      <c r="C316">
        <v>202228</v>
      </c>
      <c r="F316" t="s">
        <v>311</v>
      </c>
      <c r="G316" t="str">
        <f>VLOOKUP(F316,rurality!A$2:B$327,2,FALSE)</f>
        <v>OU</v>
      </c>
      <c r="H316">
        <v>144560</v>
      </c>
    </row>
    <row r="317" spans="1:8" x14ac:dyDescent="0.25">
      <c r="A317" t="s">
        <v>293</v>
      </c>
      <c r="B317" t="str">
        <f>VLOOKUP(A317,rurality!A$2:B$327,2,FALSE)</f>
        <v>SR</v>
      </c>
      <c r="C317">
        <v>137648</v>
      </c>
      <c r="F317" t="s">
        <v>312</v>
      </c>
      <c r="G317" t="str">
        <f>VLOOKUP(F317,rurality!A$2:B$327,2,FALSE)</f>
        <v>LU</v>
      </c>
      <c r="H317">
        <v>319783</v>
      </c>
    </row>
    <row r="318" spans="1:8" x14ac:dyDescent="0.25">
      <c r="A318" t="s">
        <v>294</v>
      </c>
      <c r="B318" t="str">
        <f>VLOOKUP(A318,rurality!A$2:B$327,2,FALSE)</f>
        <v>MU</v>
      </c>
      <c r="C318">
        <v>90301</v>
      </c>
      <c r="F318" t="s">
        <v>313</v>
      </c>
      <c r="G318" t="str">
        <f>VLOOKUP(F318,rurality!A$2:B$327,2,FALSE)</f>
        <v>MU</v>
      </c>
      <c r="H318">
        <v>99198</v>
      </c>
    </row>
    <row r="319" spans="1:8" x14ac:dyDescent="0.25">
      <c r="A319" t="s">
        <v>295</v>
      </c>
      <c r="B319" t="str">
        <f>VLOOKUP(A319,rurality!A$2:B$327,2,FALSE)</f>
        <v>SR</v>
      </c>
      <c r="C319">
        <v>115254</v>
      </c>
      <c r="F319" t="s">
        <v>314</v>
      </c>
      <c r="G319" t="str">
        <f>VLOOKUP(F319,rurality!A$2:B$327,2,FALSE)</f>
        <v>LU</v>
      </c>
      <c r="H319">
        <v>154380</v>
      </c>
    </row>
    <row r="320" spans="1:8" x14ac:dyDescent="0.25">
      <c r="A320" t="s">
        <v>296</v>
      </c>
      <c r="B320" t="str">
        <f>VLOOKUP(A320,rurality!A$2:B$327,2,FALSE)</f>
        <v>R50</v>
      </c>
      <c r="C320">
        <v>121572</v>
      </c>
      <c r="F320" t="s">
        <v>315</v>
      </c>
      <c r="G320" t="str">
        <f>VLOOKUP(F320,rurality!A$2:B$327,2,FALSE)</f>
        <v>MU</v>
      </c>
      <c r="H320">
        <v>249470</v>
      </c>
    </row>
    <row r="321" spans="1:8" x14ac:dyDescent="0.25">
      <c r="A321" t="s">
        <v>297</v>
      </c>
      <c r="B321" t="str">
        <f>VLOOKUP(A321,rurality!A$2:B$327,2,FALSE)</f>
        <v>R80</v>
      </c>
      <c r="C321">
        <v>148915</v>
      </c>
      <c r="F321" t="s">
        <v>316</v>
      </c>
      <c r="G321" t="str">
        <f>VLOOKUP(F321,rurality!A$2:B$327,2,FALSE)</f>
        <v>OU</v>
      </c>
      <c r="H321">
        <v>98768</v>
      </c>
    </row>
    <row r="322" spans="1:8" x14ac:dyDescent="0.25">
      <c r="A322" t="s">
        <v>298</v>
      </c>
      <c r="B322" t="str">
        <f>VLOOKUP(A322,rurality!A$2:B$327,2,FALSE)</f>
        <v>SR</v>
      </c>
      <c r="C322">
        <v>75356</v>
      </c>
      <c r="F322" t="s">
        <v>317</v>
      </c>
      <c r="G322" t="str">
        <f>VLOOKUP(F322,rurality!A$2:B$327,2,FALSE)</f>
        <v>LU</v>
      </c>
      <c r="H322">
        <v>104640</v>
      </c>
    </row>
    <row r="323" spans="1:8" x14ac:dyDescent="0.25">
      <c r="A323" t="s">
        <v>299</v>
      </c>
      <c r="B323" t="str">
        <f>VLOOKUP(A323,rurality!A$2:B$327,2,FALSE)</f>
        <v>OU</v>
      </c>
      <c r="C323">
        <v>110535</v>
      </c>
      <c r="F323" t="s">
        <v>318</v>
      </c>
      <c r="G323" t="str">
        <f>VLOOKUP(F323,rurality!A$2:B$327,2,FALSE)</f>
        <v>R80</v>
      </c>
      <c r="H323">
        <v>116944</v>
      </c>
    </row>
    <row r="324" spans="1:8" x14ac:dyDescent="0.25">
      <c r="A324" t="s">
        <v>300</v>
      </c>
      <c r="B324" t="str">
        <f>VLOOKUP(A324,rurality!A$2:B$327,2,FALSE)</f>
        <v>SR</v>
      </c>
      <c r="C324">
        <v>153822</v>
      </c>
      <c r="F324" t="s">
        <v>319</v>
      </c>
      <c r="G324" t="str">
        <f>VLOOKUP(F324,rurality!A$2:B$327,2,FALSE)</f>
        <v>SR</v>
      </c>
      <c r="H324">
        <v>171644</v>
      </c>
    </row>
    <row r="325" spans="1:8" x14ac:dyDescent="0.25">
      <c r="A325" t="s">
        <v>301</v>
      </c>
      <c r="B325" t="str">
        <f>VLOOKUP(A325,rurality!A$2:B$327,2,FALSE)</f>
        <v>R80</v>
      </c>
      <c r="C325">
        <v>53553</v>
      </c>
      <c r="F325" t="s">
        <v>320</v>
      </c>
      <c r="G325" t="str">
        <f>VLOOKUP(F325,rurality!A$2:B$327,2,FALSE)</f>
        <v>SR</v>
      </c>
      <c r="H325">
        <v>107749</v>
      </c>
    </row>
    <row r="326" spans="1:8" x14ac:dyDescent="0.25">
      <c r="A326" t="s">
        <v>302</v>
      </c>
      <c r="B326" t="str">
        <f>VLOOKUP(A326,rurality!A$2:B$327,2,FALSE)</f>
        <v>R80</v>
      </c>
      <c r="C326">
        <v>99264</v>
      </c>
      <c r="F326" t="s">
        <v>321</v>
      </c>
      <c r="G326" t="str">
        <f>VLOOKUP(F326,rurality!A$2:B$327,2,FALSE)</f>
        <v>SR</v>
      </c>
      <c r="H326">
        <v>97975</v>
      </c>
    </row>
    <row r="327" spans="1:8" x14ac:dyDescent="0.25">
      <c r="A327" t="s">
        <v>303</v>
      </c>
      <c r="B327" t="str">
        <f>VLOOKUP(A327,rurality!A$2:B$327,2,FALSE)</f>
        <v>R50</v>
      </c>
      <c r="C327">
        <v>110685</v>
      </c>
      <c r="F327" t="s">
        <v>322</v>
      </c>
      <c r="G327" t="str">
        <f>VLOOKUP(F327,rurality!A$2:B$327,2,FALSE)</f>
        <v>OU</v>
      </c>
      <c r="H327">
        <v>198051</v>
      </c>
    </row>
    <row r="328" spans="1:8" x14ac:dyDescent="0.25">
      <c r="A328" t="s">
        <v>304</v>
      </c>
      <c r="B328" t="str">
        <f>VLOOKUP(A328,rurality!A$2:B$327,2,FALSE)</f>
        <v>R80</v>
      </c>
      <c r="C328">
        <v>89250</v>
      </c>
      <c r="F328" t="s">
        <v>326</v>
      </c>
      <c r="G328">
        <f>COUNTIF(G$2:G$327,F328)</f>
        <v>55</v>
      </c>
      <c r="H328">
        <f>(SUMIF(G$2:G$327,F328,H$2:H$327)/G328)</f>
        <v>97816.036363636362</v>
      </c>
    </row>
    <row r="329" spans="1:8" x14ac:dyDescent="0.25">
      <c r="A329" t="s">
        <v>305</v>
      </c>
      <c r="B329" t="str">
        <f>VLOOKUP(A329,rurality!A$2:B$327,2,FALSE)</f>
        <v>R80</v>
      </c>
      <c r="C329">
        <v>104779</v>
      </c>
      <c r="F329" t="s">
        <v>329</v>
      </c>
      <c r="G329">
        <f t="shared" ref="G329:G333" si="0">COUNTIF(G$2:G$327,F329)</f>
        <v>48</v>
      </c>
      <c r="H329">
        <f t="shared" ref="H329:H332" si="1">(SUMIF(G$2:G$327,F329,H$2:H$327)/G329)</f>
        <v>152411.47916666666</v>
      </c>
    </row>
    <row r="330" spans="1:8" x14ac:dyDescent="0.25">
      <c r="A330" t="s">
        <v>306</v>
      </c>
      <c r="B330" t="str">
        <f>VLOOKUP(A330,rurality!A$2:B$327,2,FALSE)</f>
        <v>R80</v>
      </c>
      <c r="C330">
        <v>34675</v>
      </c>
      <c r="F330" t="s">
        <v>327</v>
      </c>
      <c r="G330">
        <f t="shared" si="0"/>
        <v>55</v>
      </c>
      <c r="H330">
        <f t="shared" si="1"/>
        <v>128834.36363636363</v>
      </c>
    </row>
    <row r="331" spans="1:8" x14ac:dyDescent="0.25">
      <c r="A331" t="s">
        <v>307</v>
      </c>
      <c r="B331" t="str">
        <f>VLOOKUP(A331,rurality!A$2:B$327,2,FALSE)</f>
        <v>MU</v>
      </c>
      <c r="C331">
        <v>219396</v>
      </c>
      <c r="F331" t="s">
        <v>325</v>
      </c>
      <c r="G331">
        <f t="shared" si="0"/>
        <v>39</v>
      </c>
      <c r="H331">
        <f t="shared" si="1"/>
        <v>182095.61538461538</v>
      </c>
    </row>
    <row r="332" spans="1:8" x14ac:dyDescent="0.25">
      <c r="A332" t="s">
        <v>308</v>
      </c>
      <c r="B332" t="str">
        <f>VLOOKUP(A332,rurality!A$2:B$327,2,FALSE)</f>
        <v>OU</v>
      </c>
      <c r="C332">
        <v>65167</v>
      </c>
      <c r="F332" t="s">
        <v>328</v>
      </c>
      <c r="G332">
        <f t="shared" si="0"/>
        <v>58</v>
      </c>
      <c r="H332">
        <f t="shared" si="1"/>
        <v>138603.68965517241</v>
      </c>
    </row>
    <row r="333" spans="1:8" x14ac:dyDescent="0.25">
      <c r="A333" t="s">
        <v>309</v>
      </c>
      <c r="B333" t="str">
        <f>VLOOKUP(A333,rurality!A$2:B$327,2,FALSE)</f>
        <v>MU</v>
      </c>
      <c r="C333">
        <v>317849</v>
      </c>
      <c r="F333" t="s">
        <v>330</v>
      </c>
      <c r="G333">
        <f t="shared" si="0"/>
        <v>71</v>
      </c>
      <c r="H333">
        <f>(SUMIF(G$2:G$327,F333,H$2:H$327)/G333)</f>
        <v>254791.40845070421</v>
      </c>
    </row>
    <row r="334" spans="1:8" x14ac:dyDescent="0.25">
      <c r="A334" t="s">
        <v>405</v>
      </c>
      <c r="B334" t="str">
        <f>VLOOKUP(A334,rurality!A$2:B$327,2,FALSE)</f>
        <v>R50</v>
      </c>
      <c r="C334">
        <v>470981</v>
      </c>
    </row>
    <row r="335" spans="1:8" x14ac:dyDescent="0.25">
      <c r="A335" t="s">
        <v>310</v>
      </c>
      <c r="B335" t="str">
        <f>VLOOKUP(A335,rurality!A$2:B$327,2,FALSE)</f>
        <v>R50</v>
      </c>
      <c r="C335">
        <v>116595</v>
      </c>
    </row>
    <row r="336" spans="1:8" x14ac:dyDescent="0.25">
      <c r="A336" t="s">
        <v>311</v>
      </c>
      <c r="B336" t="str">
        <f>VLOOKUP(A336,rurality!A$2:B$327,2,FALSE)</f>
        <v>OU</v>
      </c>
      <c r="C336">
        <v>144560</v>
      </c>
    </row>
    <row r="337" spans="1:3" x14ac:dyDescent="0.25">
      <c r="A337" t="s">
        <v>312</v>
      </c>
      <c r="B337" t="str">
        <f>VLOOKUP(A337,rurality!A$2:B$327,2,FALSE)</f>
        <v>LU</v>
      </c>
      <c r="C337">
        <v>319783</v>
      </c>
    </row>
    <row r="338" spans="1:3" x14ac:dyDescent="0.25">
      <c r="A338" t="s">
        <v>313</v>
      </c>
      <c r="B338" t="str">
        <f>VLOOKUP(A338,rurality!A$2:B$327,2,FALSE)</f>
        <v>MU</v>
      </c>
      <c r="C338">
        <v>99198</v>
      </c>
    </row>
    <row r="339" spans="1:3" x14ac:dyDescent="0.25">
      <c r="A339" t="s">
        <v>314</v>
      </c>
      <c r="B339" t="str">
        <f>VLOOKUP(A339,rurality!A$2:B$327,2,FALSE)</f>
        <v>LU</v>
      </c>
      <c r="C339">
        <v>154380</v>
      </c>
    </row>
    <row r="340" spans="1:3" x14ac:dyDescent="0.25">
      <c r="A340" t="s">
        <v>315</v>
      </c>
      <c r="B340" t="str">
        <f>VLOOKUP(A340,rurality!A$2:B$327,2,FALSE)</f>
        <v>MU</v>
      </c>
      <c r="C340">
        <v>249470</v>
      </c>
    </row>
    <row r="341" spans="1:3" x14ac:dyDescent="0.25">
      <c r="A341" t="s">
        <v>316</v>
      </c>
      <c r="B341" t="str">
        <f>VLOOKUP(A341,rurality!A$2:B$327,2,FALSE)</f>
        <v>OU</v>
      </c>
      <c r="C341">
        <v>98768</v>
      </c>
    </row>
    <row r="342" spans="1:3" x14ac:dyDescent="0.25">
      <c r="A342" t="s">
        <v>317</v>
      </c>
      <c r="B342" t="str">
        <f>VLOOKUP(A342,rurality!A$2:B$327,2,FALSE)</f>
        <v>LU</v>
      </c>
      <c r="C342">
        <v>104640</v>
      </c>
    </row>
    <row r="343" spans="1:3" x14ac:dyDescent="0.25">
      <c r="A343" t="s">
        <v>337</v>
      </c>
      <c r="B343" t="e">
        <f>VLOOKUP(A343,rurality!A$2:B$327,2,FALSE)</f>
        <v>#N/A</v>
      </c>
      <c r="C343">
        <v>134844</v>
      </c>
    </row>
    <row r="344" spans="1:3" x14ac:dyDescent="0.25">
      <c r="A344" t="s">
        <v>318</v>
      </c>
      <c r="B344" t="str">
        <f>VLOOKUP(A344,rurality!A$2:B$327,2,FALSE)</f>
        <v>R80</v>
      </c>
      <c r="C344">
        <v>116944</v>
      </c>
    </row>
    <row r="345" spans="1:3" x14ac:dyDescent="0.25">
      <c r="A345" t="s">
        <v>319</v>
      </c>
      <c r="B345" t="str">
        <f>VLOOKUP(A345,rurality!A$2:B$327,2,FALSE)</f>
        <v>SR</v>
      </c>
      <c r="C345">
        <v>171644</v>
      </c>
    </row>
    <row r="346" spans="1:3" x14ac:dyDescent="0.25">
      <c r="A346" t="s">
        <v>320</v>
      </c>
      <c r="B346" t="str">
        <f>VLOOKUP(A346,rurality!A$2:B$327,2,FALSE)</f>
        <v>SR</v>
      </c>
      <c r="C346">
        <v>107749</v>
      </c>
    </row>
    <row r="347" spans="1:3" x14ac:dyDescent="0.25">
      <c r="A347" t="s">
        <v>321</v>
      </c>
      <c r="B347" t="str">
        <f>VLOOKUP(A347,rurality!A$2:B$327,2,FALSE)</f>
        <v>SR</v>
      </c>
      <c r="C347">
        <v>97975</v>
      </c>
    </row>
    <row r="348" spans="1:3" x14ac:dyDescent="0.25">
      <c r="A348" t="s">
        <v>322</v>
      </c>
      <c r="B348" t="str">
        <f>VLOOKUP(A348,rurality!A$2:B$327,2,FALSE)</f>
        <v>OU</v>
      </c>
      <c r="C348">
        <v>198051</v>
      </c>
    </row>
    <row r="349" spans="1:3" x14ac:dyDescent="0.25">
      <c r="A349" t="s">
        <v>326</v>
      </c>
    </row>
    <row r="350" spans="1:3" x14ac:dyDescent="0.25">
      <c r="A350" t="s">
        <v>329</v>
      </c>
    </row>
    <row r="351" spans="1:3" x14ac:dyDescent="0.25">
      <c r="A351" t="s">
        <v>327</v>
      </c>
    </row>
    <row r="352" spans="1:3" x14ac:dyDescent="0.25">
      <c r="A352" t="s">
        <v>325</v>
      </c>
    </row>
    <row r="353" spans="1:1" x14ac:dyDescent="0.25">
      <c r="A353" t="s">
        <v>328</v>
      </c>
    </row>
    <row r="354" spans="1:1" x14ac:dyDescent="0.25">
      <c r="A354" t="s">
        <v>330</v>
      </c>
    </row>
  </sheetData>
  <sortState ref="A1:B349">
    <sortCondition ref="A1:A34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361"/>
  <sheetViews>
    <sheetView topLeftCell="A125" workbookViewId="0">
      <selection activeCell="D144" sqref="D144"/>
    </sheetView>
  </sheetViews>
  <sheetFormatPr defaultRowHeight="15" x14ac:dyDescent="0.25"/>
  <cols>
    <col min="1" max="1" width="27.7109375" bestFit="1" customWidth="1"/>
    <col min="2" max="2" width="27.7109375" customWidth="1"/>
    <col min="3" max="3" width="9" bestFit="1" customWidth="1"/>
    <col min="4" max="4" width="9" style="20" customWidth="1"/>
    <col min="9" max="9" width="27.7109375" bestFit="1" customWidth="1"/>
    <col min="10" max="10" width="9" bestFit="1" customWidth="1"/>
  </cols>
  <sheetData>
    <row r="1" spans="1:10" x14ac:dyDescent="0.25">
      <c r="A1" t="s">
        <v>354</v>
      </c>
      <c r="C1" t="s">
        <v>355</v>
      </c>
      <c r="E1" t="s">
        <v>423</v>
      </c>
      <c r="I1" t="s">
        <v>354</v>
      </c>
      <c r="J1" t="s">
        <v>355</v>
      </c>
    </row>
    <row r="2" spans="1:10" x14ac:dyDescent="0.25">
      <c r="A2" t="s">
        <v>1</v>
      </c>
      <c r="B2" t="str">
        <f>VLOOKUP(A2,rurality!A$2:B$327,2,FALSE)</f>
        <v>LU</v>
      </c>
      <c r="C2">
        <v>234130</v>
      </c>
      <c r="D2" s="20">
        <f>IF(C2="",NA(),RANK(C2,C$2:C$333,1))</f>
        <v>205</v>
      </c>
      <c r="E2">
        <f>IF(C2="","",RANK(C2,C$2:C$333,1))</f>
        <v>205</v>
      </c>
      <c r="I2" t="s">
        <v>1</v>
      </c>
      <c r="J2">
        <v>234130</v>
      </c>
    </row>
    <row r="3" spans="1:10" x14ac:dyDescent="0.25">
      <c r="A3" t="s">
        <v>2</v>
      </c>
      <c r="B3" t="str">
        <f>VLOOKUP(A3,rurality!A$2:B$327,2,FALSE)</f>
        <v>R80</v>
      </c>
      <c r="C3">
        <v>152516</v>
      </c>
      <c r="D3" s="20">
        <f t="shared" ref="D3:D66" si="0">IF(C3="",NA(),RANK(C3,C$2:C$333,1))</f>
        <v>69</v>
      </c>
      <c r="E3" s="12">
        <f t="shared" ref="E3:E66" si="1">IF(C3="","",RANK(C3,C$2:C$333,1))</f>
        <v>69</v>
      </c>
      <c r="I3" t="s">
        <v>2</v>
      </c>
      <c r="J3">
        <v>152516</v>
      </c>
    </row>
    <row r="4" spans="1:10" x14ac:dyDescent="0.25">
      <c r="A4" t="s">
        <v>3</v>
      </c>
      <c r="B4" t="str">
        <f>VLOOKUP(A4,rurality!A$2:B$327,2,FALSE)</f>
        <v>SR</v>
      </c>
      <c r="C4">
        <v>164354</v>
      </c>
      <c r="D4" s="20">
        <f t="shared" si="0"/>
        <v>91</v>
      </c>
      <c r="E4" s="12">
        <f t="shared" si="1"/>
        <v>91</v>
      </c>
      <c r="I4" t="s">
        <v>3</v>
      </c>
      <c r="J4">
        <v>164354</v>
      </c>
    </row>
    <row r="5" spans="1:10" x14ac:dyDescent="0.25">
      <c r="A5" t="s">
        <v>4</v>
      </c>
      <c r="B5" t="str">
        <f>VLOOKUP(A5,rurality!A$2:B$327,2,FALSE)</f>
        <v>LU</v>
      </c>
      <c r="C5">
        <v>264372</v>
      </c>
      <c r="D5" s="20">
        <f t="shared" si="0"/>
        <v>239</v>
      </c>
      <c r="E5" s="12">
        <f t="shared" si="1"/>
        <v>239</v>
      </c>
      <c r="I5" t="s">
        <v>4</v>
      </c>
      <c r="J5">
        <v>264372</v>
      </c>
    </row>
    <row r="6" spans="1:10" x14ac:dyDescent="0.25">
      <c r="A6" t="s">
        <v>5</v>
      </c>
      <c r="B6" t="str">
        <f>VLOOKUP(A6,rurality!A$2:B$327,2,FALSE)</f>
        <v>OU</v>
      </c>
      <c r="C6">
        <v>121343</v>
      </c>
      <c r="D6" s="20">
        <f t="shared" si="0"/>
        <v>20</v>
      </c>
      <c r="E6" s="12">
        <f t="shared" si="1"/>
        <v>20</v>
      </c>
      <c r="I6" t="s">
        <v>5</v>
      </c>
      <c r="J6">
        <v>121343</v>
      </c>
    </row>
    <row r="7" spans="1:10" x14ac:dyDescent="0.25">
      <c r="A7" t="s">
        <v>6</v>
      </c>
      <c r="B7" t="str">
        <f>VLOOKUP(A7,rurality!A$2:B$327,2,FALSE)</f>
        <v>SR</v>
      </c>
      <c r="C7">
        <v>257530</v>
      </c>
      <c r="D7" s="20">
        <f t="shared" si="0"/>
        <v>236</v>
      </c>
      <c r="E7" s="12">
        <f t="shared" si="1"/>
        <v>236</v>
      </c>
      <c r="I7" t="s">
        <v>6</v>
      </c>
      <c r="J7">
        <v>257530</v>
      </c>
    </row>
    <row r="8" spans="1:10" x14ac:dyDescent="0.25">
      <c r="A8" t="s">
        <v>7</v>
      </c>
      <c r="B8" t="str">
        <f>VLOOKUP(A8,rurality!A$2:B$327,2,FALSE)</f>
        <v>R50</v>
      </c>
      <c r="C8">
        <v>273920</v>
      </c>
      <c r="D8" s="20">
        <f t="shared" si="0"/>
        <v>246</v>
      </c>
      <c r="E8" s="12">
        <f t="shared" si="1"/>
        <v>246</v>
      </c>
      <c r="I8" t="s">
        <v>7</v>
      </c>
      <c r="J8">
        <v>273920</v>
      </c>
    </row>
    <row r="9" spans="1:10" x14ac:dyDescent="0.25">
      <c r="A9" t="s">
        <v>8</v>
      </c>
      <c r="B9" t="str">
        <f>VLOOKUP(A9,rurality!A$2:B$327,2,FALSE)</f>
        <v>R80</v>
      </c>
      <c r="C9">
        <v>233003</v>
      </c>
      <c r="D9" s="20">
        <f t="shared" si="0"/>
        <v>201</v>
      </c>
      <c r="E9" s="12">
        <f t="shared" si="1"/>
        <v>201</v>
      </c>
      <c r="I9" t="s">
        <v>8</v>
      </c>
      <c r="J9">
        <v>233003</v>
      </c>
    </row>
    <row r="10" spans="1:10" x14ac:dyDescent="0.25">
      <c r="A10" t="s">
        <v>9</v>
      </c>
      <c r="B10" t="str">
        <f>VLOOKUP(A10,rurality!A$2:B$327,2,FALSE)</f>
        <v>MU</v>
      </c>
      <c r="C10">
        <v>181148</v>
      </c>
      <c r="D10" s="20">
        <f t="shared" si="0"/>
        <v>122</v>
      </c>
      <c r="E10" s="12">
        <f t="shared" si="1"/>
        <v>122</v>
      </c>
      <c r="I10" t="s">
        <v>9</v>
      </c>
      <c r="J10">
        <v>181148</v>
      </c>
    </row>
    <row r="11" spans="1:10" x14ac:dyDescent="0.25">
      <c r="A11" t="s">
        <v>10</v>
      </c>
      <c r="B11" t="str">
        <f>VLOOKUP(A11,rurality!A$2:B$327,2,FALSE)</f>
        <v>MU</v>
      </c>
      <c r="C11">
        <v>465297</v>
      </c>
      <c r="D11" s="20">
        <f t="shared" si="0"/>
        <v>320</v>
      </c>
      <c r="E11" s="12">
        <f t="shared" si="1"/>
        <v>320</v>
      </c>
      <c r="I11" t="s">
        <v>10</v>
      </c>
      <c r="J11">
        <v>465297</v>
      </c>
    </row>
    <row r="12" spans="1:10" x14ac:dyDescent="0.25">
      <c r="A12" t="s">
        <v>11</v>
      </c>
      <c r="B12" t="str">
        <f>VLOOKUP(A12,rurality!A$2:B$327,2,FALSE)</f>
        <v>OU</v>
      </c>
      <c r="C12">
        <v>123338</v>
      </c>
      <c r="D12" s="20">
        <f t="shared" si="0"/>
        <v>22</v>
      </c>
      <c r="E12" s="12">
        <f t="shared" si="1"/>
        <v>22</v>
      </c>
      <c r="I12" t="s">
        <v>11</v>
      </c>
      <c r="J12">
        <v>123338</v>
      </c>
    </row>
    <row r="13" spans="1:10" x14ac:dyDescent="0.25">
      <c r="A13" t="s">
        <v>356</v>
      </c>
      <c r="B13" t="str">
        <f>VLOOKUP(A13,rurality!A$2:B$327,2,FALSE)</f>
        <v>OU</v>
      </c>
      <c r="C13">
        <v>115807</v>
      </c>
      <c r="D13" s="20">
        <f t="shared" si="0"/>
        <v>12</v>
      </c>
      <c r="E13" s="12">
        <f t="shared" si="1"/>
        <v>12</v>
      </c>
      <c r="I13" t="s">
        <v>356</v>
      </c>
      <c r="J13">
        <v>115807</v>
      </c>
    </row>
    <row r="14" spans="1:10" x14ac:dyDescent="0.25">
      <c r="A14" t="s">
        <v>13</v>
      </c>
      <c r="B14" t="str">
        <f>VLOOKUP(A14,rurality!A$2:B$327,2,FALSE)</f>
        <v>OU</v>
      </c>
      <c r="C14">
        <v>235205</v>
      </c>
      <c r="D14" s="20">
        <f t="shared" si="0"/>
        <v>207</v>
      </c>
      <c r="E14" s="12">
        <f t="shared" si="1"/>
        <v>207</v>
      </c>
      <c r="I14" t="s">
        <v>13</v>
      </c>
      <c r="J14">
        <v>235205</v>
      </c>
    </row>
    <row r="15" spans="1:10" x14ac:dyDescent="0.25">
      <c r="A15" t="s">
        <v>14</v>
      </c>
      <c r="B15" t="str">
        <f>VLOOKUP(A15,rurality!A$2:B$327,2,FALSE)</f>
        <v>SR</v>
      </c>
      <c r="C15">
        <v>259175</v>
      </c>
      <c r="D15" s="20">
        <f t="shared" si="0"/>
        <v>237</v>
      </c>
      <c r="E15" s="12">
        <f t="shared" si="1"/>
        <v>237</v>
      </c>
      <c r="I15" t="s">
        <v>14</v>
      </c>
      <c r="J15">
        <v>259175</v>
      </c>
    </row>
    <row r="16" spans="1:10" x14ac:dyDescent="0.25">
      <c r="A16" t="s">
        <v>15</v>
      </c>
      <c r="B16" t="str">
        <f>VLOOKUP(A16,rurality!A$2:B$327,2,FALSE)</f>
        <v>R50</v>
      </c>
      <c r="C16">
        <v>146089</v>
      </c>
      <c r="D16" s="20">
        <f t="shared" si="0"/>
        <v>55</v>
      </c>
      <c r="E16" s="12">
        <f t="shared" si="1"/>
        <v>55</v>
      </c>
      <c r="I16" t="s">
        <v>15</v>
      </c>
      <c r="J16">
        <v>146089</v>
      </c>
    </row>
    <row r="17" spans="1:10" x14ac:dyDescent="0.25">
      <c r="A17" t="s">
        <v>16</v>
      </c>
      <c r="B17" t="str">
        <f>VLOOKUP(A17,rurality!A$2:B$327,2,FALSE)</f>
        <v>SR</v>
      </c>
      <c r="C17">
        <v>316075</v>
      </c>
      <c r="D17" s="20">
        <f t="shared" si="0"/>
        <v>272</v>
      </c>
      <c r="E17" s="12">
        <f t="shared" si="1"/>
        <v>272</v>
      </c>
      <c r="I17" t="s">
        <v>16</v>
      </c>
      <c r="J17">
        <v>316075</v>
      </c>
    </row>
    <row r="18" spans="1:10" x14ac:dyDescent="0.25">
      <c r="A18" t="s">
        <v>17</v>
      </c>
      <c r="B18" t="str">
        <f>VLOOKUP(A18,rurality!A$2:B$327,2,FALSE)</f>
        <v>SR</v>
      </c>
      <c r="C18">
        <v>207633</v>
      </c>
      <c r="D18" s="20">
        <f t="shared" si="0"/>
        <v>155</v>
      </c>
      <c r="E18" s="12">
        <f t="shared" si="1"/>
        <v>155</v>
      </c>
      <c r="I18" t="s">
        <v>17</v>
      </c>
      <c r="J18">
        <v>207633</v>
      </c>
    </row>
    <row r="19" spans="1:10" x14ac:dyDescent="0.25">
      <c r="A19" t="s">
        <v>18</v>
      </c>
      <c r="B19" t="str">
        <f>VLOOKUP(A19,rurality!A$2:B$327,2,FALSE)</f>
        <v>MU</v>
      </c>
      <c r="C19">
        <v>231053</v>
      </c>
      <c r="D19" s="20">
        <f t="shared" si="0"/>
        <v>194</v>
      </c>
      <c r="E19" s="12">
        <f t="shared" si="1"/>
        <v>194</v>
      </c>
      <c r="I19" t="s">
        <v>18</v>
      </c>
      <c r="J19">
        <v>231053</v>
      </c>
    </row>
    <row r="20" spans="1:10" x14ac:dyDescent="0.25">
      <c r="A20" t="s">
        <v>19</v>
      </c>
      <c r="B20" t="str">
        <f>VLOOKUP(A20,rurality!A$2:B$327,2,FALSE)</f>
        <v>MU</v>
      </c>
      <c r="C20">
        <v>157495</v>
      </c>
      <c r="D20" s="20">
        <f t="shared" si="0"/>
        <v>78</v>
      </c>
      <c r="E20" s="12">
        <f t="shared" si="1"/>
        <v>78</v>
      </c>
      <c r="I20" t="s">
        <v>19</v>
      </c>
      <c r="J20">
        <v>157495</v>
      </c>
    </row>
    <row r="21" spans="1:10" x14ac:dyDescent="0.25">
      <c r="A21" t="s">
        <v>20</v>
      </c>
      <c r="B21" t="str">
        <f>VLOOKUP(A21,rurality!A$2:B$327,2,FALSE)</f>
        <v>LU</v>
      </c>
      <c r="C21">
        <v>178038</v>
      </c>
      <c r="D21" s="20">
        <f t="shared" si="0"/>
        <v>116</v>
      </c>
      <c r="E21" s="12">
        <f t="shared" si="1"/>
        <v>116</v>
      </c>
      <c r="I21" t="s">
        <v>20</v>
      </c>
      <c r="J21">
        <v>178038</v>
      </c>
    </row>
    <row r="22" spans="1:10" x14ac:dyDescent="0.25">
      <c r="A22" t="s">
        <v>21</v>
      </c>
      <c r="B22" t="str">
        <f>VLOOKUP(A22,rurality!A$2:B$327,2,FALSE)</f>
        <v>OU</v>
      </c>
      <c r="C22">
        <v>114927</v>
      </c>
      <c r="D22" s="20">
        <f t="shared" si="0"/>
        <v>9</v>
      </c>
      <c r="E22" s="12">
        <f t="shared" si="1"/>
        <v>9</v>
      </c>
      <c r="I22" t="s">
        <v>21</v>
      </c>
      <c r="J22">
        <v>114927</v>
      </c>
    </row>
    <row r="23" spans="1:10" x14ac:dyDescent="0.25">
      <c r="A23" t="s">
        <v>22</v>
      </c>
      <c r="B23" t="str">
        <f>VLOOKUP(A23,rurality!A$2:B$327,2,FALSE)</f>
        <v>LU</v>
      </c>
      <c r="C23">
        <v>100401</v>
      </c>
      <c r="D23" s="20">
        <f t="shared" si="0"/>
        <v>4</v>
      </c>
      <c r="E23" s="12">
        <f t="shared" si="1"/>
        <v>4</v>
      </c>
      <c r="I23" t="s">
        <v>22</v>
      </c>
      <c r="J23">
        <v>100401</v>
      </c>
    </row>
    <row r="24" spans="1:10" x14ac:dyDescent="0.25">
      <c r="A24" t="s">
        <v>23</v>
      </c>
      <c r="B24" t="str">
        <f>VLOOKUP(A24,rurality!A$2:B$327,2,FALSE)</f>
        <v>SR</v>
      </c>
      <c r="C24">
        <v>115428</v>
      </c>
      <c r="D24" s="20">
        <f t="shared" si="0"/>
        <v>11</v>
      </c>
      <c r="E24" s="12">
        <f t="shared" si="1"/>
        <v>11</v>
      </c>
      <c r="I24" t="s">
        <v>23</v>
      </c>
      <c r="J24">
        <v>115428</v>
      </c>
    </row>
    <row r="25" spans="1:10" x14ac:dyDescent="0.25">
      <c r="A25" t="s">
        <v>24</v>
      </c>
      <c r="B25" t="str">
        <f>VLOOKUP(A25,rurality!A$2:B$327,2,FALSE)</f>
        <v>MU</v>
      </c>
      <c r="C25">
        <v>127052</v>
      </c>
      <c r="D25" s="20">
        <f t="shared" si="0"/>
        <v>27</v>
      </c>
      <c r="E25" s="12">
        <f t="shared" si="1"/>
        <v>27</v>
      </c>
      <c r="I25" t="s">
        <v>24</v>
      </c>
      <c r="J25">
        <v>127052</v>
      </c>
    </row>
    <row r="26" spans="1:10" x14ac:dyDescent="0.25">
      <c r="A26" t="s">
        <v>25</v>
      </c>
      <c r="B26" t="str">
        <f>VLOOKUP(A26,rurality!A$2:B$327,2,FALSE)</f>
        <v>SR</v>
      </c>
      <c r="C26">
        <v>138284</v>
      </c>
      <c r="D26" s="20">
        <f t="shared" si="0"/>
        <v>42</v>
      </c>
      <c r="E26" s="12">
        <f t="shared" si="1"/>
        <v>42</v>
      </c>
      <c r="I26" t="s">
        <v>25</v>
      </c>
      <c r="J26">
        <v>138284</v>
      </c>
    </row>
    <row r="27" spans="1:10" x14ac:dyDescent="0.25">
      <c r="A27" t="s">
        <v>26</v>
      </c>
      <c r="B27" t="str">
        <f>VLOOKUP(A27,rurality!A$2:B$327,2,FALSE)</f>
        <v>LU</v>
      </c>
      <c r="C27">
        <v>227173</v>
      </c>
      <c r="D27" s="20">
        <f t="shared" si="0"/>
        <v>190</v>
      </c>
      <c r="E27" s="12">
        <f t="shared" si="1"/>
        <v>190</v>
      </c>
      <c r="I27" t="s">
        <v>26</v>
      </c>
      <c r="J27">
        <v>227173</v>
      </c>
    </row>
    <row r="28" spans="1:10" x14ac:dyDescent="0.25">
      <c r="A28" t="s">
        <v>27</v>
      </c>
      <c r="B28" t="str">
        <f>VLOOKUP(A28,rurality!A$2:B$327,2,FALSE)</f>
        <v>LU</v>
      </c>
      <c r="C28">
        <v>285085</v>
      </c>
      <c r="D28" s="20">
        <f t="shared" si="0"/>
        <v>253</v>
      </c>
      <c r="E28" s="12">
        <f t="shared" si="1"/>
        <v>253</v>
      </c>
      <c r="I28" t="s">
        <v>27</v>
      </c>
      <c r="J28">
        <v>285085</v>
      </c>
    </row>
    <row r="29" spans="1:10" x14ac:dyDescent="0.25">
      <c r="A29" t="s">
        <v>28</v>
      </c>
      <c r="B29" t="str">
        <f>VLOOKUP(A29,rurality!A$2:B$327,2,FALSE)</f>
        <v>MU</v>
      </c>
      <c r="C29">
        <v>148844</v>
      </c>
      <c r="D29" s="20">
        <f t="shared" si="0"/>
        <v>62</v>
      </c>
      <c r="E29" s="12">
        <f t="shared" si="1"/>
        <v>62</v>
      </c>
      <c r="I29" t="s">
        <v>28</v>
      </c>
      <c r="J29">
        <v>148844</v>
      </c>
    </row>
    <row r="30" spans="1:10" x14ac:dyDescent="0.25">
      <c r="A30" t="s">
        <v>29</v>
      </c>
      <c r="B30" t="str">
        <f>VLOOKUP(A30,rurality!A$2:B$327,2,FALSE)</f>
        <v>R50</v>
      </c>
      <c r="C30">
        <v>229818</v>
      </c>
      <c r="D30" s="20">
        <f t="shared" si="0"/>
        <v>192</v>
      </c>
      <c r="E30" s="12">
        <f t="shared" si="1"/>
        <v>192</v>
      </c>
      <c r="I30" t="s">
        <v>29</v>
      </c>
      <c r="J30">
        <v>229818</v>
      </c>
    </row>
    <row r="31" spans="1:10" x14ac:dyDescent="0.25">
      <c r="A31" t="s">
        <v>30</v>
      </c>
      <c r="B31" t="str">
        <f>VLOOKUP(A31,rurality!A$2:B$327,2,FALSE)</f>
        <v>R80</v>
      </c>
      <c r="C31">
        <v>177087</v>
      </c>
      <c r="D31" s="20">
        <f t="shared" si="0"/>
        <v>114</v>
      </c>
      <c r="E31" s="12">
        <f t="shared" si="1"/>
        <v>114</v>
      </c>
      <c r="I31" t="s">
        <v>30</v>
      </c>
      <c r="J31">
        <v>177087</v>
      </c>
    </row>
    <row r="32" spans="1:10" x14ac:dyDescent="0.25">
      <c r="A32" t="s">
        <v>31</v>
      </c>
      <c r="B32" t="str">
        <f>VLOOKUP(A32,rurality!A$2:B$327,2,FALSE)</f>
        <v>MU</v>
      </c>
      <c r="C32">
        <v>421527</v>
      </c>
      <c r="D32" s="20">
        <f t="shared" si="0"/>
        <v>308</v>
      </c>
      <c r="E32" s="12">
        <f t="shared" si="1"/>
        <v>308</v>
      </c>
      <c r="I32" t="s">
        <v>31</v>
      </c>
      <c r="J32">
        <v>421527</v>
      </c>
    </row>
    <row r="33" spans="1:10" x14ac:dyDescent="0.25">
      <c r="A33" t="s">
        <v>32</v>
      </c>
      <c r="B33" t="str">
        <f>VLOOKUP(A33,rurality!A$2:B$327,2,FALSE)</f>
        <v>SR</v>
      </c>
      <c r="C33">
        <v>341139</v>
      </c>
      <c r="D33" s="20">
        <f t="shared" si="0"/>
        <v>282</v>
      </c>
      <c r="E33" s="12">
        <f t="shared" si="1"/>
        <v>282</v>
      </c>
      <c r="I33" t="s">
        <v>32</v>
      </c>
      <c r="J33">
        <v>341139</v>
      </c>
    </row>
    <row r="34" spans="1:10" x14ac:dyDescent="0.25">
      <c r="A34" t="s">
        <v>33</v>
      </c>
      <c r="B34" t="str">
        <f>VLOOKUP(A34,rurality!A$2:B$327,2,FALSE)</f>
        <v>LU</v>
      </c>
      <c r="C34">
        <v>302423</v>
      </c>
      <c r="D34" s="20">
        <f t="shared" si="0"/>
        <v>259</v>
      </c>
      <c r="E34" s="12">
        <f t="shared" si="1"/>
        <v>259</v>
      </c>
      <c r="I34" t="s">
        <v>33</v>
      </c>
      <c r="J34">
        <v>302423</v>
      </c>
    </row>
    <row r="35" spans="1:10" x14ac:dyDescent="0.25">
      <c r="A35" t="s">
        <v>35</v>
      </c>
      <c r="B35" t="str">
        <f>VLOOKUP(A35,rurality!A$2:B$327,2,FALSE)</f>
        <v>SR</v>
      </c>
      <c r="C35">
        <v>199677</v>
      </c>
      <c r="D35" s="20">
        <f t="shared" si="0"/>
        <v>149</v>
      </c>
      <c r="E35" s="12">
        <f t="shared" si="1"/>
        <v>149</v>
      </c>
      <c r="I35" t="s">
        <v>35</v>
      </c>
      <c r="J35">
        <v>199677</v>
      </c>
    </row>
    <row r="36" spans="1:10" x14ac:dyDescent="0.25">
      <c r="A36" t="s">
        <v>36</v>
      </c>
      <c r="B36" t="str">
        <f>VLOOKUP(A36,rurality!A$2:B$327,2,FALSE)</f>
        <v>MU</v>
      </c>
      <c r="C36">
        <v>347974</v>
      </c>
      <c r="D36" s="20">
        <f t="shared" si="0"/>
        <v>286</v>
      </c>
      <c r="E36" s="12">
        <f t="shared" si="1"/>
        <v>286</v>
      </c>
      <c r="I36" t="s">
        <v>36</v>
      </c>
      <c r="J36">
        <v>347974</v>
      </c>
    </row>
    <row r="37" spans="1:10" x14ac:dyDescent="0.25">
      <c r="A37" t="s">
        <v>37</v>
      </c>
      <c r="B37" t="str">
        <f>VLOOKUP(A37,rurality!A$2:B$327,2,FALSE)</f>
        <v>SR</v>
      </c>
      <c r="C37">
        <v>247224</v>
      </c>
      <c r="D37" s="20">
        <f t="shared" si="0"/>
        <v>221</v>
      </c>
      <c r="E37" s="12">
        <f t="shared" si="1"/>
        <v>221</v>
      </c>
      <c r="I37" t="s">
        <v>37</v>
      </c>
      <c r="J37">
        <v>247224</v>
      </c>
    </row>
    <row r="38" spans="1:10" x14ac:dyDescent="0.25">
      <c r="A38" t="s">
        <v>38</v>
      </c>
      <c r="B38" t="str">
        <f>VLOOKUP(A38,rurality!A$2:B$327,2,FALSE)</f>
        <v>MU</v>
      </c>
      <c r="C38">
        <v>245865</v>
      </c>
      <c r="D38" s="20">
        <f t="shared" si="0"/>
        <v>219</v>
      </c>
      <c r="E38" s="12">
        <f t="shared" si="1"/>
        <v>219</v>
      </c>
      <c r="I38" t="s">
        <v>38</v>
      </c>
      <c r="J38">
        <v>245865</v>
      </c>
    </row>
    <row r="39" spans="1:10" x14ac:dyDescent="0.25">
      <c r="A39" t="s">
        <v>39</v>
      </c>
      <c r="B39" t="str">
        <f>VLOOKUP(A39,rurality!A$2:B$327,2,FALSE)</f>
        <v>LU</v>
      </c>
      <c r="C39">
        <v>149161</v>
      </c>
      <c r="D39" s="20">
        <f t="shared" si="0"/>
        <v>63</v>
      </c>
      <c r="E39" s="12">
        <f t="shared" si="1"/>
        <v>63</v>
      </c>
      <c r="I39" t="s">
        <v>39</v>
      </c>
      <c r="J39">
        <v>149161</v>
      </c>
    </row>
    <row r="40" spans="1:10" x14ac:dyDescent="0.25">
      <c r="A40" t="s">
        <v>40</v>
      </c>
      <c r="B40" t="str">
        <f>VLOOKUP(A40,rurality!A$2:B$327,2,FALSE)</f>
        <v>OU</v>
      </c>
      <c r="C40">
        <v>96437</v>
      </c>
      <c r="D40" s="20">
        <f t="shared" si="0"/>
        <v>1</v>
      </c>
      <c r="E40" s="12">
        <f t="shared" si="1"/>
        <v>1</v>
      </c>
      <c r="I40" t="s">
        <v>357</v>
      </c>
      <c r="J40">
        <v>387154</v>
      </c>
    </row>
    <row r="41" spans="1:10" x14ac:dyDescent="0.25">
      <c r="A41" t="s">
        <v>41</v>
      </c>
      <c r="B41" t="str">
        <f>VLOOKUP(A41,rurality!A$2:B$327,2,FALSE)</f>
        <v>MU</v>
      </c>
      <c r="C41">
        <v>143197</v>
      </c>
      <c r="D41" s="20">
        <f t="shared" si="0"/>
        <v>49</v>
      </c>
      <c r="E41" s="12">
        <f t="shared" si="1"/>
        <v>49</v>
      </c>
      <c r="I41" t="s">
        <v>40</v>
      </c>
      <c r="J41">
        <v>96437</v>
      </c>
    </row>
    <row r="42" spans="1:10" x14ac:dyDescent="0.25">
      <c r="A42" t="s">
        <v>42</v>
      </c>
      <c r="B42" t="str">
        <f>VLOOKUP(A42,rurality!A$2:B$327,2,FALSE)</f>
        <v>SR</v>
      </c>
      <c r="C42">
        <v>144549</v>
      </c>
      <c r="D42" s="20">
        <f t="shared" si="0"/>
        <v>52</v>
      </c>
      <c r="E42" s="12">
        <f t="shared" si="1"/>
        <v>52</v>
      </c>
      <c r="I42" t="s">
        <v>41</v>
      </c>
      <c r="J42">
        <v>143197</v>
      </c>
    </row>
    <row r="43" spans="1:10" x14ac:dyDescent="0.25">
      <c r="A43" t="s">
        <v>43</v>
      </c>
      <c r="B43" t="str">
        <f>VLOOKUP(A43,rurality!A$2:B$327,2,FALSE)</f>
        <v>OU</v>
      </c>
      <c r="C43">
        <v>349310</v>
      </c>
      <c r="D43" s="20">
        <f t="shared" si="0"/>
        <v>287</v>
      </c>
      <c r="E43" s="12">
        <f t="shared" si="1"/>
        <v>287</v>
      </c>
      <c r="I43" t="s">
        <v>42</v>
      </c>
      <c r="J43">
        <v>144549</v>
      </c>
    </row>
    <row r="44" spans="1:10" x14ac:dyDescent="0.25">
      <c r="A44" t="s">
        <v>44</v>
      </c>
      <c r="B44" t="str">
        <f>VLOOKUP(A44,rurality!A$2:B$327,2,FALSE)</f>
        <v>MU</v>
      </c>
      <c r="C44">
        <v>824485</v>
      </c>
      <c r="D44" s="20">
        <f t="shared" si="0"/>
        <v>329</v>
      </c>
      <c r="E44" s="12">
        <f t="shared" si="1"/>
        <v>329</v>
      </c>
      <c r="I44" t="s">
        <v>43</v>
      </c>
      <c r="J44">
        <v>349310</v>
      </c>
    </row>
    <row r="45" spans="1:10" x14ac:dyDescent="0.25">
      <c r="A45" t="s">
        <v>45</v>
      </c>
      <c r="B45" t="str">
        <f>VLOOKUP(A45,rurality!A$2:B$327,2,FALSE)</f>
        <v>SR</v>
      </c>
      <c r="C45">
        <v>146945</v>
      </c>
      <c r="D45" s="20">
        <f t="shared" si="0"/>
        <v>56</v>
      </c>
      <c r="E45" s="12">
        <f t="shared" si="1"/>
        <v>56</v>
      </c>
      <c r="I45" t="s">
        <v>358</v>
      </c>
      <c r="J45">
        <v>250936</v>
      </c>
    </row>
    <row r="46" spans="1:10" x14ac:dyDescent="0.25">
      <c r="A46" t="s">
        <v>46</v>
      </c>
      <c r="B46" t="str">
        <f>VLOOKUP(A46,rurality!A$2:B$327,2,FALSE)</f>
        <v>OU</v>
      </c>
      <c r="C46">
        <v>238755</v>
      </c>
      <c r="D46" s="20">
        <f t="shared" si="0"/>
        <v>212</v>
      </c>
      <c r="E46" s="12">
        <f t="shared" si="1"/>
        <v>212</v>
      </c>
      <c r="I46" t="s">
        <v>44</v>
      </c>
      <c r="J46">
        <v>824485</v>
      </c>
    </row>
    <row r="47" spans="1:10" x14ac:dyDescent="0.25">
      <c r="A47" t="s">
        <v>47</v>
      </c>
      <c r="B47" t="str">
        <f>VLOOKUP(A47,rurality!A$2:B$327,2,FALSE)</f>
        <v>SR</v>
      </c>
      <c r="C47">
        <v>145575</v>
      </c>
      <c r="D47" s="20">
        <f t="shared" si="0"/>
        <v>54</v>
      </c>
      <c r="E47" s="12">
        <f t="shared" si="1"/>
        <v>54</v>
      </c>
      <c r="I47" t="s">
        <v>45</v>
      </c>
      <c r="J47">
        <v>146945</v>
      </c>
    </row>
    <row r="48" spans="1:10" x14ac:dyDescent="0.25">
      <c r="A48" t="s">
        <v>48</v>
      </c>
      <c r="B48" t="str">
        <f>VLOOKUP(A48,rurality!A$2:B$327,2,FALSE)</f>
        <v>LU</v>
      </c>
      <c r="C48">
        <v>199487</v>
      </c>
      <c r="D48" s="20">
        <f t="shared" si="0"/>
        <v>146</v>
      </c>
      <c r="E48" s="12">
        <f t="shared" si="1"/>
        <v>146</v>
      </c>
      <c r="I48" t="s">
        <v>46</v>
      </c>
      <c r="J48">
        <v>238755</v>
      </c>
    </row>
    <row r="49" spans="1:10" x14ac:dyDescent="0.25">
      <c r="A49" t="s">
        <v>49</v>
      </c>
      <c r="B49" t="str">
        <f>VLOOKUP(A49,rurality!A$2:B$327,2,FALSE)</f>
        <v>R50</v>
      </c>
      <c r="C49">
        <v>235142</v>
      </c>
      <c r="D49" s="20">
        <f t="shared" si="0"/>
        <v>206</v>
      </c>
      <c r="E49" s="12">
        <f t="shared" si="1"/>
        <v>206</v>
      </c>
      <c r="I49" t="s">
        <v>47</v>
      </c>
      <c r="J49">
        <v>145575</v>
      </c>
    </row>
    <row r="50" spans="1:10" x14ac:dyDescent="0.25">
      <c r="A50" t="s">
        <v>50</v>
      </c>
      <c r="B50" t="str">
        <f>VLOOKUP(A50,rurality!A$2:B$327,2,FALSE)</f>
        <v>OU</v>
      </c>
      <c r="C50">
        <v>181117</v>
      </c>
      <c r="D50" s="20">
        <f t="shared" si="0"/>
        <v>121</v>
      </c>
      <c r="E50" s="12">
        <f t="shared" si="1"/>
        <v>121</v>
      </c>
      <c r="I50" t="s">
        <v>48</v>
      </c>
      <c r="J50">
        <v>199487</v>
      </c>
    </row>
    <row r="51" spans="1:10" x14ac:dyDescent="0.25">
      <c r="A51" t="s">
        <v>51</v>
      </c>
      <c r="B51" t="str">
        <f>VLOOKUP(A51,rurality!A$2:B$327,2,FALSE)</f>
        <v>OU</v>
      </c>
      <c r="C51">
        <v>267118</v>
      </c>
      <c r="D51" s="20">
        <f t="shared" si="0"/>
        <v>241</v>
      </c>
      <c r="E51" s="12">
        <f t="shared" si="1"/>
        <v>241</v>
      </c>
      <c r="I51" t="s">
        <v>49</v>
      </c>
      <c r="J51">
        <v>235142</v>
      </c>
    </row>
    <row r="52" spans="1:10" x14ac:dyDescent="0.25">
      <c r="A52" t="s">
        <v>52</v>
      </c>
      <c r="B52" t="str">
        <f>VLOOKUP(A52,rurality!A$2:B$327,2,FALSE)</f>
        <v>OU</v>
      </c>
      <c r="C52">
        <v>262251</v>
      </c>
      <c r="D52" s="20">
        <f t="shared" si="0"/>
        <v>238</v>
      </c>
      <c r="E52" s="12">
        <f t="shared" si="1"/>
        <v>238</v>
      </c>
      <c r="I52" t="s">
        <v>50</v>
      </c>
      <c r="J52">
        <v>181117</v>
      </c>
    </row>
    <row r="53" spans="1:10" x14ac:dyDescent="0.25">
      <c r="A53" t="s">
        <v>53</v>
      </c>
      <c r="B53" t="str">
        <f>VLOOKUP(A53,rurality!A$2:B$327,2,FALSE)</f>
        <v>SR</v>
      </c>
      <c r="C53">
        <v>268977</v>
      </c>
      <c r="D53" s="20">
        <f t="shared" si="0"/>
        <v>242</v>
      </c>
      <c r="E53" s="12">
        <f t="shared" si="1"/>
        <v>242</v>
      </c>
      <c r="I53" t="s">
        <v>51</v>
      </c>
      <c r="J53">
        <v>267118</v>
      </c>
    </row>
    <row r="54" spans="1:10" x14ac:dyDescent="0.25">
      <c r="A54" t="s">
        <v>359</v>
      </c>
      <c r="B54" t="str">
        <f>VLOOKUP(A54,rurality!A$2:B$327,2,FALSE)</f>
        <v>R50</v>
      </c>
      <c r="C54">
        <v>226197</v>
      </c>
      <c r="D54" s="20">
        <f t="shared" si="0"/>
        <v>187</v>
      </c>
      <c r="E54" s="12">
        <f t="shared" si="1"/>
        <v>187</v>
      </c>
      <c r="I54" t="s">
        <v>52</v>
      </c>
      <c r="J54">
        <v>262251</v>
      </c>
    </row>
    <row r="55" spans="1:10" x14ac:dyDescent="0.25">
      <c r="A55" t="s">
        <v>54</v>
      </c>
      <c r="B55" t="str">
        <f>VLOOKUP(A55,rurality!A$2:B$327,2,FALSE)</f>
        <v>SR</v>
      </c>
      <c r="C55">
        <v>191487</v>
      </c>
      <c r="D55" s="20">
        <f t="shared" si="0"/>
        <v>138</v>
      </c>
      <c r="E55" s="12">
        <f t="shared" si="1"/>
        <v>138</v>
      </c>
      <c r="I55" t="s">
        <v>53</v>
      </c>
      <c r="J55">
        <v>268977</v>
      </c>
    </row>
    <row r="56" spans="1:10" x14ac:dyDescent="0.25">
      <c r="A56" t="s">
        <v>55</v>
      </c>
      <c r="B56" t="str">
        <f>VLOOKUP(A56,rurality!A$2:B$327,2,FALSE)</f>
        <v>OU</v>
      </c>
      <c r="C56">
        <v>142986</v>
      </c>
      <c r="D56" s="20">
        <f t="shared" si="0"/>
        <v>48</v>
      </c>
      <c r="E56" s="12">
        <f t="shared" si="1"/>
        <v>48</v>
      </c>
      <c r="I56" t="s">
        <v>359</v>
      </c>
      <c r="J56">
        <v>226197</v>
      </c>
    </row>
    <row r="57" spans="1:10" x14ac:dyDescent="0.25">
      <c r="A57" t="s">
        <v>56</v>
      </c>
      <c r="B57" t="str">
        <f>VLOOKUP(A57,rurality!A$2:B$327,2,FALSE)</f>
        <v>R80</v>
      </c>
      <c r="C57">
        <v>370773</v>
      </c>
      <c r="D57" s="20">
        <f t="shared" si="0"/>
        <v>296</v>
      </c>
      <c r="E57" s="12">
        <f t="shared" si="1"/>
        <v>296</v>
      </c>
      <c r="I57" t="s">
        <v>54</v>
      </c>
      <c r="J57">
        <v>191487</v>
      </c>
    </row>
    <row r="58" spans="1:10" x14ac:dyDescent="0.25">
      <c r="A58" t="s">
        <v>57</v>
      </c>
      <c r="B58" t="str">
        <f>VLOOKUP(A58,rurality!A$2:B$327,2,FALSE)</f>
        <v>SR</v>
      </c>
      <c r="C58">
        <v>536037</v>
      </c>
      <c r="D58" s="20">
        <f t="shared" si="0"/>
        <v>322</v>
      </c>
      <c r="E58" s="12">
        <f t="shared" si="1"/>
        <v>322</v>
      </c>
      <c r="I58" t="s">
        <v>55</v>
      </c>
      <c r="J58">
        <v>142986</v>
      </c>
    </row>
    <row r="59" spans="1:10" x14ac:dyDescent="0.25">
      <c r="A59" t="s">
        <v>58</v>
      </c>
      <c r="B59" t="str">
        <f>VLOOKUP(A59,rurality!A$2:B$327,2,FALSE)</f>
        <v>SR</v>
      </c>
      <c r="C59">
        <v>165069</v>
      </c>
      <c r="D59" s="20">
        <f t="shared" si="0"/>
        <v>92</v>
      </c>
      <c r="E59" s="12">
        <f t="shared" si="1"/>
        <v>92</v>
      </c>
      <c r="I59" t="s">
        <v>56</v>
      </c>
      <c r="J59">
        <v>370773</v>
      </c>
    </row>
    <row r="60" spans="1:10" x14ac:dyDescent="0.25">
      <c r="A60" t="s">
        <v>59</v>
      </c>
      <c r="B60" t="str">
        <f>VLOOKUP(A60,rurality!A$2:B$327,2,FALSE)</f>
        <v>LU</v>
      </c>
      <c r="C60">
        <v>305139</v>
      </c>
      <c r="D60" s="20">
        <f t="shared" si="0"/>
        <v>262</v>
      </c>
      <c r="E60" s="12">
        <f t="shared" si="1"/>
        <v>262</v>
      </c>
      <c r="I60" t="s">
        <v>57</v>
      </c>
      <c r="J60">
        <v>536037</v>
      </c>
    </row>
    <row r="61" spans="1:10" x14ac:dyDescent="0.25">
      <c r="A61" t="s">
        <v>34</v>
      </c>
      <c r="B61" t="str">
        <f>VLOOKUP(A61,rurality!A$2:B$327,2,FALSE)</f>
        <v>LU</v>
      </c>
      <c r="C61">
        <v>221659</v>
      </c>
      <c r="D61" s="20">
        <f t="shared" si="0"/>
        <v>181</v>
      </c>
      <c r="E61" s="12">
        <f t="shared" si="1"/>
        <v>181</v>
      </c>
      <c r="I61" t="s">
        <v>58</v>
      </c>
      <c r="J61">
        <v>165069</v>
      </c>
    </row>
    <row r="62" spans="1:10" x14ac:dyDescent="0.25">
      <c r="A62" t="s">
        <v>74</v>
      </c>
      <c r="B62" t="str">
        <f>VLOOKUP(A62,rurality!A$2:B$327,2,FALSE)</f>
        <v>OU</v>
      </c>
      <c r="C62">
        <v>147207</v>
      </c>
      <c r="D62" s="20">
        <f t="shared" si="0"/>
        <v>57</v>
      </c>
      <c r="E62" s="12">
        <f t="shared" si="1"/>
        <v>57</v>
      </c>
      <c r="I62" t="s">
        <v>59</v>
      </c>
      <c r="J62">
        <v>305139</v>
      </c>
    </row>
    <row r="63" spans="1:10" x14ac:dyDescent="0.25">
      <c r="A63" t="s">
        <v>142</v>
      </c>
      <c r="B63" t="str">
        <f>VLOOKUP(A63,rurality!A$2:B$327,2,FALSE)</f>
        <v>LU</v>
      </c>
      <c r="C63">
        <v>97205</v>
      </c>
      <c r="D63" s="20">
        <f t="shared" si="0"/>
        <v>2</v>
      </c>
      <c r="E63" s="12">
        <f t="shared" si="1"/>
        <v>2</v>
      </c>
      <c r="I63" t="s">
        <v>360</v>
      </c>
      <c r="J63">
        <v>221659</v>
      </c>
    </row>
    <row r="64" spans="1:10" x14ac:dyDescent="0.25">
      <c r="A64" t="s">
        <v>60</v>
      </c>
      <c r="B64" t="str">
        <f>VLOOKUP(A64,rurality!A$2:B$327,2,FALSE)</f>
        <v>MU</v>
      </c>
      <c r="C64">
        <v>574032</v>
      </c>
      <c r="D64" s="20">
        <f t="shared" si="0"/>
        <v>325</v>
      </c>
      <c r="E64" s="12">
        <f t="shared" si="1"/>
        <v>325</v>
      </c>
      <c r="I64" t="s">
        <v>361</v>
      </c>
      <c r="J64">
        <v>147207</v>
      </c>
    </row>
    <row r="65" spans="1:10" x14ac:dyDescent="0.25">
      <c r="A65" t="s">
        <v>190</v>
      </c>
      <c r="B65" t="str">
        <f>VLOOKUP(A65,rurality!A$2:B$327,2,FALSE)</f>
        <v>LU</v>
      </c>
      <c r="C65">
        <v>116370</v>
      </c>
      <c r="D65" s="20">
        <f t="shared" si="0"/>
        <v>13</v>
      </c>
      <c r="E65" s="12">
        <f t="shared" si="1"/>
        <v>13</v>
      </c>
      <c r="I65" t="s">
        <v>362</v>
      </c>
      <c r="J65">
        <v>97205</v>
      </c>
    </row>
    <row r="66" spans="1:10" x14ac:dyDescent="0.25">
      <c r="A66" t="s">
        <v>196</v>
      </c>
      <c r="B66" t="str">
        <f>VLOOKUP(A66,rurality!A$2:B$327,2,FALSE)</f>
        <v>OU</v>
      </c>
      <c r="C66">
        <v>163344</v>
      </c>
      <c r="D66" s="20">
        <f t="shared" si="0"/>
        <v>88</v>
      </c>
      <c r="E66" s="12">
        <f t="shared" si="1"/>
        <v>88</v>
      </c>
      <c r="I66" t="s">
        <v>60</v>
      </c>
      <c r="J66">
        <v>574032</v>
      </c>
    </row>
    <row r="67" spans="1:10" x14ac:dyDescent="0.25">
      <c r="A67" t="s">
        <v>197</v>
      </c>
      <c r="B67" t="str">
        <f>VLOOKUP(A67,rurality!A$2:B$327,2,FALSE)</f>
        <v>OU</v>
      </c>
      <c r="C67">
        <v>161937</v>
      </c>
      <c r="D67" s="20">
        <f t="shared" ref="D67:D130" si="2">IF(C67="",NA(),RANK(C67,C$2:C$333,1))</f>
        <v>86</v>
      </c>
      <c r="E67" s="12">
        <f t="shared" ref="E67:E130" si="3">IF(C67="","",RANK(C67,C$2:C$333,1))</f>
        <v>86</v>
      </c>
      <c r="I67" t="s">
        <v>363</v>
      </c>
      <c r="J67">
        <v>116370</v>
      </c>
    </row>
    <row r="68" spans="1:10" x14ac:dyDescent="0.25">
      <c r="A68" t="s">
        <v>307</v>
      </c>
      <c r="B68" t="str">
        <f>VLOOKUP(A68,rurality!A$2:B$327,2,FALSE)</f>
        <v>MU</v>
      </c>
      <c r="C68">
        <v>1113360</v>
      </c>
      <c r="D68" s="20">
        <f t="shared" si="2"/>
        <v>330</v>
      </c>
      <c r="E68" s="12">
        <f t="shared" si="3"/>
        <v>330</v>
      </c>
      <c r="I68" t="s">
        <v>364</v>
      </c>
      <c r="J68">
        <v>163344</v>
      </c>
    </row>
    <row r="69" spans="1:10" x14ac:dyDescent="0.25">
      <c r="A69" t="s">
        <v>61</v>
      </c>
      <c r="B69" t="str">
        <f>VLOOKUP(A69,rurality!A$2:B$327,2,FALSE)</f>
        <v>SR</v>
      </c>
      <c r="C69">
        <v>214162</v>
      </c>
      <c r="D69" s="20">
        <f t="shared" si="2"/>
        <v>169</v>
      </c>
      <c r="E69" s="12">
        <f t="shared" si="3"/>
        <v>169</v>
      </c>
      <c r="I69" t="s">
        <v>365</v>
      </c>
      <c r="J69">
        <v>161937</v>
      </c>
    </row>
    <row r="70" spans="1:10" x14ac:dyDescent="0.25">
      <c r="A70" t="s">
        <v>62</v>
      </c>
      <c r="B70" t="str">
        <f>VLOOKUP(A70,rurality!A$2:B$327,2,FALSE)</f>
        <v>R80</v>
      </c>
      <c r="C70">
        <v>127907</v>
      </c>
      <c r="D70" s="20">
        <f t="shared" si="2"/>
        <v>28</v>
      </c>
      <c r="E70" s="12">
        <f t="shared" si="3"/>
        <v>28</v>
      </c>
      <c r="I70" t="s">
        <v>366</v>
      </c>
      <c r="J70">
        <v>1113360</v>
      </c>
    </row>
    <row r="71" spans="1:10" x14ac:dyDescent="0.25">
      <c r="A71" t="s">
        <v>63</v>
      </c>
      <c r="B71" t="str">
        <f>VLOOKUP(A71,rurality!A$2:B$327,2,FALSE)</f>
        <v>OU</v>
      </c>
      <c r="C71">
        <v>137715</v>
      </c>
      <c r="D71" s="20">
        <f t="shared" si="2"/>
        <v>41</v>
      </c>
      <c r="E71" s="12">
        <f t="shared" si="3"/>
        <v>41</v>
      </c>
      <c r="I71" t="s">
        <v>61</v>
      </c>
      <c r="J71">
        <v>214162</v>
      </c>
    </row>
    <row r="72" spans="1:10" x14ac:dyDescent="0.25">
      <c r="A72" t="s">
        <v>64</v>
      </c>
      <c r="B72" t="str">
        <f>VLOOKUP(A72,rurality!A$2:B$327,2,FALSE)</f>
        <v>R80</v>
      </c>
      <c r="C72">
        <v>221024</v>
      </c>
      <c r="D72" s="20">
        <f t="shared" si="2"/>
        <v>180</v>
      </c>
      <c r="E72" s="12">
        <f t="shared" si="3"/>
        <v>180</v>
      </c>
      <c r="I72" t="s">
        <v>62</v>
      </c>
      <c r="J72">
        <v>127907</v>
      </c>
    </row>
    <row r="73" spans="1:10" x14ac:dyDescent="0.25">
      <c r="A73" t="s">
        <v>65</v>
      </c>
      <c r="B73" t="str">
        <f>VLOOKUP(A73,rurality!A$2:B$327,2,FALSE)</f>
        <v>R80</v>
      </c>
      <c r="C73">
        <v>350640</v>
      </c>
      <c r="D73" s="20">
        <f t="shared" si="2"/>
        <v>289</v>
      </c>
      <c r="E73" s="12">
        <f t="shared" si="3"/>
        <v>289</v>
      </c>
      <c r="I73" t="s">
        <v>63</v>
      </c>
      <c r="J73">
        <v>137715</v>
      </c>
    </row>
    <row r="74" spans="1:10" x14ac:dyDescent="0.25">
      <c r="A74" t="s">
        <v>79</v>
      </c>
      <c r="B74" t="str">
        <f>VLOOKUP(A74,rurality!A$2:B$327,2,FALSE)</f>
        <v>R50</v>
      </c>
      <c r="C74">
        <v>121915</v>
      </c>
      <c r="D74" s="20">
        <f t="shared" si="2"/>
        <v>21</v>
      </c>
      <c r="E74" s="12">
        <f t="shared" si="3"/>
        <v>21</v>
      </c>
      <c r="I74" t="s">
        <v>64</v>
      </c>
      <c r="J74">
        <v>221024</v>
      </c>
    </row>
    <row r="75" spans="1:10" x14ac:dyDescent="0.25">
      <c r="A75" t="s">
        <v>66</v>
      </c>
      <c r="B75" t="str">
        <f>VLOOKUP(A75,rurality!A$2:B$327,2,FALSE)</f>
        <v>LU</v>
      </c>
      <c r="C75">
        <v>143837</v>
      </c>
      <c r="D75" s="20">
        <f t="shared" si="2"/>
        <v>51</v>
      </c>
      <c r="E75" s="12">
        <f t="shared" si="3"/>
        <v>51</v>
      </c>
      <c r="I75" t="s">
        <v>65</v>
      </c>
      <c r="J75">
        <v>350640</v>
      </c>
    </row>
    <row r="76" spans="1:10" x14ac:dyDescent="0.25">
      <c r="A76" t="s">
        <v>67</v>
      </c>
      <c r="B76" t="str">
        <f>VLOOKUP(A76,rurality!A$2:B$327,2,FALSE)</f>
        <v>R80</v>
      </c>
      <c r="C76">
        <v>231017</v>
      </c>
      <c r="D76" s="20">
        <f t="shared" si="2"/>
        <v>193</v>
      </c>
      <c r="E76" s="12">
        <f t="shared" si="3"/>
        <v>193</v>
      </c>
      <c r="I76" t="s">
        <v>367</v>
      </c>
      <c r="J76">
        <v>121915</v>
      </c>
    </row>
    <row r="77" spans="1:10" x14ac:dyDescent="0.25">
      <c r="A77" t="s">
        <v>68</v>
      </c>
      <c r="B77" t="str">
        <f>VLOOKUP(A77,rurality!A$2:B$327,2,FALSE)</f>
        <v>OU</v>
      </c>
      <c r="C77">
        <v>216026</v>
      </c>
      <c r="D77" s="20">
        <f t="shared" si="2"/>
        <v>172</v>
      </c>
      <c r="E77" s="12">
        <f t="shared" si="3"/>
        <v>172</v>
      </c>
      <c r="I77" t="s">
        <v>66</v>
      </c>
      <c r="J77">
        <v>143837</v>
      </c>
    </row>
    <row r="78" spans="1:10" x14ac:dyDescent="0.25">
      <c r="A78" t="s">
        <v>69</v>
      </c>
      <c r="B78" t="str">
        <f>VLOOKUP(A78,rurality!A$2:B$327,2,FALSE)</f>
        <v>MU</v>
      </c>
      <c r="C78">
        <v>271598</v>
      </c>
      <c r="D78" s="20">
        <f t="shared" si="2"/>
        <v>245</v>
      </c>
      <c r="E78" s="12">
        <f t="shared" si="3"/>
        <v>245</v>
      </c>
      <c r="I78" t="s">
        <v>67</v>
      </c>
      <c r="J78">
        <v>231017</v>
      </c>
    </row>
    <row r="79" spans="1:10" x14ac:dyDescent="0.25">
      <c r="A79" t="s">
        <v>70</v>
      </c>
      <c r="B79" t="str">
        <f>VLOOKUP(A79,rurality!A$2:B$327,2,FALSE)</f>
        <v>SR</v>
      </c>
      <c r="C79">
        <v>343109</v>
      </c>
      <c r="D79" s="20">
        <f t="shared" si="2"/>
        <v>284</v>
      </c>
      <c r="E79" s="12">
        <f t="shared" si="3"/>
        <v>284</v>
      </c>
      <c r="I79" t="s">
        <v>68</v>
      </c>
      <c r="J79">
        <v>216026</v>
      </c>
    </row>
    <row r="80" spans="1:10" x14ac:dyDescent="0.25">
      <c r="A80" t="s">
        <v>71</v>
      </c>
      <c r="B80" t="str">
        <f>VLOOKUP(A80,rurality!A$2:B$327,2,FALSE)</f>
        <v>OU</v>
      </c>
      <c r="C80">
        <v>139448</v>
      </c>
      <c r="D80" s="20">
        <f t="shared" si="2"/>
        <v>43</v>
      </c>
      <c r="E80" s="12">
        <f t="shared" si="3"/>
        <v>43</v>
      </c>
      <c r="I80" t="s">
        <v>69</v>
      </c>
      <c r="J80">
        <v>271598</v>
      </c>
    </row>
    <row r="81" spans="1:10" x14ac:dyDescent="0.25">
      <c r="A81" t="s">
        <v>72</v>
      </c>
      <c r="B81" t="str">
        <f>VLOOKUP(A81,rurality!A$2:B$327,2,FALSE)</f>
        <v>MU</v>
      </c>
      <c r="C81">
        <v>223277</v>
      </c>
      <c r="D81" s="20">
        <f t="shared" si="2"/>
        <v>184</v>
      </c>
      <c r="E81" s="12">
        <f t="shared" si="3"/>
        <v>184</v>
      </c>
      <c r="I81" t="s">
        <v>368</v>
      </c>
      <c r="J81">
        <v>166332</v>
      </c>
    </row>
    <row r="82" spans="1:10" x14ac:dyDescent="0.25">
      <c r="A82" t="s">
        <v>73</v>
      </c>
      <c r="B82" t="str">
        <f>VLOOKUP(A82,rurality!A$2:B$327,2,FALSE)</f>
        <v>R80</v>
      </c>
      <c r="C82">
        <v>233209</v>
      </c>
      <c r="D82" s="20">
        <f t="shared" si="2"/>
        <v>204</v>
      </c>
      <c r="E82" s="12">
        <f t="shared" si="3"/>
        <v>204</v>
      </c>
      <c r="I82" t="s">
        <v>70</v>
      </c>
      <c r="J82">
        <v>343109</v>
      </c>
    </row>
    <row r="83" spans="1:10" x14ac:dyDescent="0.25">
      <c r="A83" t="s">
        <v>75</v>
      </c>
      <c r="B83" t="str">
        <f>VLOOKUP(A83,rurality!A$2:B$327,2,FALSE)</f>
        <v>R80</v>
      </c>
      <c r="C83">
        <v>251037</v>
      </c>
      <c r="D83" s="20">
        <f t="shared" si="2"/>
        <v>229</v>
      </c>
      <c r="E83" s="12">
        <f t="shared" si="3"/>
        <v>229</v>
      </c>
      <c r="I83" t="s">
        <v>71</v>
      </c>
      <c r="J83">
        <v>139448</v>
      </c>
    </row>
    <row r="84" spans="1:10" x14ac:dyDescent="0.25">
      <c r="A84" t="s">
        <v>76</v>
      </c>
      <c r="B84" t="str">
        <f>VLOOKUP(A84,rurality!A$2:B$327,2,FALSE)</f>
        <v>OU</v>
      </c>
      <c r="C84">
        <v>129175</v>
      </c>
      <c r="D84" s="20">
        <f t="shared" si="2"/>
        <v>32</v>
      </c>
      <c r="E84" s="12">
        <f t="shared" si="3"/>
        <v>32</v>
      </c>
      <c r="I84" t="s">
        <v>72</v>
      </c>
      <c r="J84">
        <v>223277</v>
      </c>
    </row>
    <row r="85" spans="1:10" x14ac:dyDescent="0.25">
      <c r="A85" t="s">
        <v>77</v>
      </c>
      <c r="B85" t="str">
        <f>VLOOKUP(A85,rurality!A$2:B$327,2,FALSE)</f>
        <v>R50</v>
      </c>
      <c r="C85">
        <v>206409</v>
      </c>
      <c r="D85" s="20">
        <f t="shared" si="2"/>
        <v>153</v>
      </c>
      <c r="E85" s="12">
        <f t="shared" si="3"/>
        <v>153</v>
      </c>
      <c r="I85" t="s">
        <v>73</v>
      </c>
      <c r="J85">
        <v>233209</v>
      </c>
    </row>
    <row r="86" spans="1:10" x14ac:dyDescent="0.25">
      <c r="A86" t="s">
        <v>78</v>
      </c>
      <c r="B86" t="str">
        <f>VLOOKUP(A86,rurality!A$2:B$327,2,FALSE)</f>
        <v>MU</v>
      </c>
      <c r="C86">
        <v>150232</v>
      </c>
      <c r="D86" s="20">
        <f t="shared" si="2"/>
        <v>66</v>
      </c>
      <c r="E86" s="12">
        <f t="shared" si="3"/>
        <v>66</v>
      </c>
      <c r="I86" t="s">
        <v>369</v>
      </c>
      <c r="J86">
        <v>167054</v>
      </c>
    </row>
    <row r="87" spans="1:10" x14ac:dyDescent="0.25">
      <c r="A87" t="s">
        <v>80</v>
      </c>
      <c r="B87" t="str">
        <f>VLOOKUP(A87,rurality!A$2:B$327,2,FALSE)</f>
        <v>MU</v>
      </c>
      <c r="C87">
        <v>410927</v>
      </c>
      <c r="D87" s="20">
        <f t="shared" si="2"/>
        <v>305</v>
      </c>
      <c r="E87" s="12">
        <f t="shared" si="3"/>
        <v>305</v>
      </c>
      <c r="I87" t="s">
        <v>75</v>
      </c>
      <c r="J87">
        <v>251037</v>
      </c>
    </row>
    <row r="88" spans="1:10" x14ac:dyDescent="0.25">
      <c r="A88" t="s">
        <v>81</v>
      </c>
      <c r="B88" t="str">
        <f>VLOOKUP(A88,rurality!A$2:B$327,2,FALSE)</f>
        <v>R80</v>
      </c>
      <c r="C88">
        <v>215008</v>
      </c>
      <c r="D88" s="20">
        <f t="shared" si="2"/>
        <v>170</v>
      </c>
      <c r="E88" s="12">
        <f t="shared" si="3"/>
        <v>170</v>
      </c>
      <c r="I88" t="s">
        <v>370</v>
      </c>
      <c r="J88">
        <v>242374</v>
      </c>
    </row>
    <row r="89" spans="1:10" x14ac:dyDescent="0.25">
      <c r="A89" t="s">
        <v>82</v>
      </c>
      <c r="B89" t="str">
        <f>VLOOKUP(A89,rurality!A$2:B$327,2,FALSE)</f>
        <v>R50</v>
      </c>
      <c r="C89">
        <v>266781</v>
      </c>
      <c r="D89" s="20">
        <f t="shared" si="2"/>
        <v>240</v>
      </c>
      <c r="E89" s="12">
        <f t="shared" si="3"/>
        <v>240</v>
      </c>
      <c r="I89" t="s">
        <v>76</v>
      </c>
      <c r="J89">
        <v>129175</v>
      </c>
    </row>
    <row r="90" spans="1:10" x14ac:dyDescent="0.25">
      <c r="A90" t="s">
        <v>83</v>
      </c>
      <c r="B90" t="str">
        <f>VLOOKUP(A90,rurality!A$2:B$327,2,FALSE)</f>
        <v>R50</v>
      </c>
      <c r="C90">
        <v>300861</v>
      </c>
      <c r="D90" s="20">
        <f t="shared" si="2"/>
        <v>258</v>
      </c>
      <c r="E90" s="12">
        <f t="shared" si="3"/>
        <v>258</v>
      </c>
      <c r="I90" t="s">
        <v>371</v>
      </c>
      <c r="J90">
        <v>268601</v>
      </c>
    </row>
    <row r="91" spans="1:10" x14ac:dyDescent="0.25">
      <c r="A91" t="s">
        <v>84</v>
      </c>
      <c r="B91" t="str">
        <f>VLOOKUP(A91,rurality!A$2:B$327,2,FALSE)</f>
        <v>R50</v>
      </c>
      <c r="C91">
        <v>321352</v>
      </c>
      <c r="D91" s="20">
        <f t="shared" si="2"/>
        <v>275</v>
      </c>
      <c r="E91" s="12">
        <f t="shared" si="3"/>
        <v>275</v>
      </c>
      <c r="I91" t="s">
        <v>77</v>
      </c>
      <c r="J91">
        <v>206409</v>
      </c>
    </row>
    <row r="92" spans="1:10" x14ac:dyDescent="0.25">
      <c r="A92" t="s">
        <v>85</v>
      </c>
      <c r="B92" t="str">
        <f>VLOOKUP(A92,rurality!A$2:B$327,2,FALSE)</f>
        <v>SR</v>
      </c>
      <c r="C92">
        <v>322619</v>
      </c>
      <c r="D92" s="20">
        <f t="shared" si="2"/>
        <v>276</v>
      </c>
      <c r="E92" s="12">
        <f t="shared" si="3"/>
        <v>276</v>
      </c>
      <c r="I92" t="s">
        <v>78</v>
      </c>
      <c r="J92">
        <v>150232</v>
      </c>
    </row>
    <row r="93" spans="1:10" x14ac:dyDescent="0.25">
      <c r="A93" t="s">
        <v>86</v>
      </c>
      <c r="B93" t="str">
        <f>VLOOKUP(A93,rurality!A$2:B$327,2,FALSE)</f>
        <v>R80</v>
      </c>
      <c r="C93">
        <v>153619</v>
      </c>
      <c r="D93" s="20">
        <f t="shared" si="2"/>
        <v>71</v>
      </c>
      <c r="E93" s="12">
        <f t="shared" si="3"/>
        <v>71</v>
      </c>
      <c r="I93" t="s">
        <v>80</v>
      </c>
      <c r="J93">
        <v>410927</v>
      </c>
    </row>
    <row r="94" spans="1:10" x14ac:dyDescent="0.25">
      <c r="A94" t="s">
        <v>87</v>
      </c>
      <c r="B94" t="str">
        <f>VLOOKUP(A94,rurality!A$2:B$327,2,FALSE)</f>
        <v>R50</v>
      </c>
      <c r="C94">
        <v>195067</v>
      </c>
      <c r="D94" s="20">
        <f t="shared" si="2"/>
        <v>142</v>
      </c>
      <c r="E94" s="12">
        <f t="shared" si="3"/>
        <v>142</v>
      </c>
      <c r="I94" t="s">
        <v>81</v>
      </c>
      <c r="J94">
        <v>215008</v>
      </c>
    </row>
    <row r="95" spans="1:10" x14ac:dyDescent="0.25">
      <c r="A95" t="s">
        <v>88</v>
      </c>
      <c r="B95" t="str">
        <f>VLOOKUP(A95,rurality!A$2:B$327,2,FALSE)</f>
        <v>R50</v>
      </c>
      <c r="C95">
        <v>160364</v>
      </c>
      <c r="D95" s="20">
        <f t="shared" si="2"/>
        <v>83</v>
      </c>
      <c r="E95" s="12">
        <f t="shared" si="3"/>
        <v>83</v>
      </c>
      <c r="I95" t="s">
        <v>82</v>
      </c>
      <c r="J95">
        <v>266781</v>
      </c>
    </row>
    <row r="96" spans="1:10" x14ac:dyDescent="0.25">
      <c r="A96" t="s">
        <v>89</v>
      </c>
      <c r="B96" t="str">
        <f>VLOOKUP(A96,rurality!A$2:B$327,2,FALSE)</f>
        <v>SR</v>
      </c>
      <c r="C96">
        <v>169252</v>
      </c>
      <c r="D96" s="20">
        <f t="shared" si="2"/>
        <v>102</v>
      </c>
      <c r="E96" s="12">
        <f t="shared" si="3"/>
        <v>102</v>
      </c>
      <c r="I96" t="s">
        <v>83</v>
      </c>
      <c r="J96">
        <v>300861</v>
      </c>
    </row>
    <row r="97" spans="1:10" x14ac:dyDescent="0.25">
      <c r="A97" t="s">
        <v>90</v>
      </c>
      <c r="B97" t="str">
        <f>VLOOKUP(A97,rurality!A$2:B$327,2,FALSE)</f>
        <v>OU</v>
      </c>
      <c r="C97">
        <v>211853</v>
      </c>
      <c r="D97" s="20">
        <f t="shared" si="2"/>
        <v>163</v>
      </c>
      <c r="E97" s="12">
        <f t="shared" si="3"/>
        <v>163</v>
      </c>
      <c r="I97" t="s">
        <v>84</v>
      </c>
      <c r="J97">
        <v>321352</v>
      </c>
    </row>
    <row r="98" spans="1:10" x14ac:dyDescent="0.25">
      <c r="A98" t="s">
        <v>91</v>
      </c>
      <c r="B98" t="str">
        <f>VLOOKUP(A98,rurality!A$2:B$327,2,FALSE)</f>
        <v>SR</v>
      </c>
      <c r="C98">
        <v>241475</v>
      </c>
      <c r="D98" s="20">
        <f t="shared" si="2"/>
        <v>214</v>
      </c>
      <c r="E98" s="12">
        <f t="shared" si="3"/>
        <v>214</v>
      </c>
      <c r="I98" t="s">
        <v>85</v>
      </c>
      <c r="J98">
        <v>322619</v>
      </c>
    </row>
    <row r="99" spans="1:10" x14ac:dyDescent="0.25">
      <c r="A99" t="s">
        <v>92</v>
      </c>
      <c r="B99" t="str">
        <f>VLOOKUP(A99,rurality!A$2:B$327,2,FALSE)</f>
        <v>R80</v>
      </c>
      <c r="C99">
        <v>197090</v>
      </c>
      <c r="D99" s="20">
        <f t="shared" si="2"/>
        <v>144</v>
      </c>
      <c r="E99" s="12">
        <f t="shared" si="3"/>
        <v>144</v>
      </c>
      <c r="I99" t="s">
        <v>86</v>
      </c>
      <c r="J99">
        <v>153619</v>
      </c>
    </row>
    <row r="100" spans="1:10" x14ac:dyDescent="0.25">
      <c r="A100" t="s">
        <v>93</v>
      </c>
      <c r="B100" t="str">
        <f>VLOOKUP(A100,rurality!A$2:B$327,2,FALSE)</f>
        <v>MU</v>
      </c>
      <c r="C100">
        <v>660853</v>
      </c>
      <c r="D100" s="20">
        <f t="shared" si="2"/>
        <v>327</v>
      </c>
      <c r="E100" s="12">
        <f t="shared" si="3"/>
        <v>327</v>
      </c>
      <c r="I100" t="s">
        <v>87</v>
      </c>
      <c r="J100">
        <v>195067</v>
      </c>
    </row>
    <row r="101" spans="1:10" x14ac:dyDescent="0.25">
      <c r="A101" t="s">
        <v>94</v>
      </c>
      <c r="B101" t="str">
        <f>VLOOKUP(A101,rurality!A$2:B$327,2,FALSE)</f>
        <v>MU</v>
      </c>
      <c r="C101">
        <v>307394</v>
      </c>
      <c r="D101" s="20">
        <f t="shared" si="2"/>
        <v>264</v>
      </c>
      <c r="E101" s="12">
        <f t="shared" si="3"/>
        <v>264</v>
      </c>
      <c r="I101" t="s">
        <v>88</v>
      </c>
      <c r="J101">
        <v>160364</v>
      </c>
    </row>
    <row r="102" spans="1:10" x14ac:dyDescent="0.25">
      <c r="A102" t="s">
        <v>95</v>
      </c>
      <c r="B102" t="str">
        <f>VLOOKUP(A102,rurality!A$2:B$327,2,FALSE)</f>
        <v>SR</v>
      </c>
      <c r="C102">
        <v>361911</v>
      </c>
      <c r="D102" s="20">
        <f t="shared" si="2"/>
        <v>294</v>
      </c>
      <c r="E102" s="12">
        <f t="shared" si="3"/>
        <v>294</v>
      </c>
      <c r="I102" t="s">
        <v>89</v>
      </c>
      <c r="J102">
        <v>169252</v>
      </c>
    </row>
    <row r="103" spans="1:10" x14ac:dyDescent="0.25">
      <c r="A103" t="s">
        <v>96</v>
      </c>
      <c r="B103" t="str">
        <f>VLOOKUP(A103,rurality!A$2:B$327,2,FALSE)</f>
        <v>MU</v>
      </c>
      <c r="C103">
        <v>360369</v>
      </c>
      <c r="D103" s="20">
        <f t="shared" si="2"/>
        <v>293</v>
      </c>
      <c r="E103" s="12">
        <f t="shared" si="3"/>
        <v>293</v>
      </c>
      <c r="I103" t="s">
        <v>372</v>
      </c>
      <c r="J103">
        <v>257278</v>
      </c>
    </row>
    <row r="104" spans="1:10" x14ac:dyDescent="0.25">
      <c r="A104" t="s">
        <v>97</v>
      </c>
      <c r="B104" t="str">
        <f>VLOOKUP(A104,rurality!A$2:B$327,2,FALSE)</f>
        <v>LU</v>
      </c>
      <c r="C104">
        <v>144563</v>
      </c>
      <c r="D104" s="20">
        <f t="shared" si="2"/>
        <v>53</v>
      </c>
      <c r="E104" s="12">
        <f t="shared" si="3"/>
        <v>53</v>
      </c>
      <c r="I104" t="s">
        <v>90</v>
      </c>
      <c r="J104">
        <v>211853</v>
      </c>
    </row>
    <row r="105" spans="1:10" x14ac:dyDescent="0.25">
      <c r="A105" t="s">
        <v>98</v>
      </c>
      <c r="B105" t="str">
        <f>VLOOKUP(A105,rurality!A$2:B$327,2,FALSE)</f>
        <v>OU</v>
      </c>
      <c r="C105">
        <v>217071</v>
      </c>
      <c r="D105" s="20">
        <f t="shared" si="2"/>
        <v>173</v>
      </c>
      <c r="E105" s="12">
        <f t="shared" si="3"/>
        <v>173</v>
      </c>
      <c r="I105" t="s">
        <v>91</v>
      </c>
      <c r="J105">
        <v>241475</v>
      </c>
    </row>
    <row r="106" spans="1:10" x14ac:dyDescent="0.25">
      <c r="A106" t="s">
        <v>99</v>
      </c>
      <c r="B106" t="str">
        <f>VLOOKUP(A106,rurality!A$2:B$327,2,FALSE)</f>
        <v>LU</v>
      </c>
      <c r="C106">
        <v>237275</v>
      </c>
      <c r="D106" s="20">
        <f t="shared" si="2"/>
        <v>210</v>
      </c>
      <c r="E106" s="12">
        <f t="shared" si="3"/>
        <v>210</v>
      </c>
      <c r="I106" t="s">
        <v>92</v>
      </c>
      <c r="J106">
        <v>197090</v>
      </c>
    </row>
    <row r="107" spans="1:10" x14ac:dyDescent="0.25">
      <c r="A107" t="s">
        <v>100</v>
      </c>
      <c r="B107" t="str">
        <f>VLOOKUP(A107,rurality!A$2:B$327,2,FALSE)</f>
        <v>R80</v>
      </c>
      <c r="C107">
        <v>148228</v>
      </c>
      <c r="D107" s="20">
        <f t="shared" si="2"/>
        <v>60</v>
      </c>
      <c r="E107" s="12">
        <f t="shared" si="3"/>
        <v>60</v>
      </c>
      <c r="I107" t="s">
        <v>93</v>
      </c>
      <c r="J107">
        <v>660853</v>
      </c>
    </row>
    <row r="108" spans="1:10" x14ac:dyDescent="0.25">
      <c r="A108" t="s">
        <v>101</v>
      </c>
      <c r="B108" t="str">
        <f>VLOOKUP(A108,rurality!A$2:B$327,2,FALSE)</f>
        <v>R80</v>
      </c>
      <c r="C108">
        <v>186999</v>
      </c>
      <c r="D108" s="20">
        <f t="shared" si="2"/>
        <v>129</v>
      </c>
      <c r="E108" s="12">
        <f t="shared" si="3"/>
        <v>129</v>
      </c>
      <c r="I108" t="s">
        <v>94</v>
      </c>
      <c r="J108">
        <v>307394</v>
      </c>
    </row>
    <row r="109" spans="1:10" x14ac:dyDescent="0.25">
      <c r="A109" t="s">
        <v>102</v>
      </c>
      <c r="B109" t="str">
        <f>VLOOKUP(A109,rurality!A$2:B$327,2,FALSE)</f>
        <v>R80</v>
      </c>
      <c r="C109">
        <v>209071</v>
      </c>
      <c r="D109" s="20">
        <f t="shared" si="2"/>
        <v>158</v>
      </c>
      <c r="E109" s="12">
        <f t="shared" si="3"/>
        <v>158</v>
      </c>
      <c r="I109" t="s">
        <v>95</v>
      </c>
      <c r="J109">
        <v>361911</v>
      </c>
    </row>
    <row r="110" spans="1:10" x14ac:dyDescent="0.25">
      <c r="A110" t="s">
        <v>103</v>
      </c>
      <c r="B110" t="str">
        <f>VLOOKUP(A110,rurality!A$2:B$327,2,FALSE)</f>
        <v>SR</v>
      </c>
      <c r="C110">
        <v>187711</v>
      </c>
      <c r="D110" s="20">
        <f t="shared" si="2"/>
        <v>132</v>
      </c>
      <c r="E110" s="12">
        <f t="shared" si="3"/>
        <v>132</v>
      </c>
      <c r="I110" t="s">
        <v>96</v>
      </c>
      <c r="J110">
        <v>360369</v>
      </c>
    </row>
    <row r="111" spans="1:10" x14ac:dyDescent="0.25">
      <c r="A111" t="s">
        <v>104</v>
      </c>
      <c r="B111" t="str">
        <f>VLOOKUP(A111,rurality!A$2:B$327,2,FALSE)</f>
        <v>MU</v>
      </c>
      <c r="C111">
        <v>131082</v>
      </c>
      <c r="D111" s="20">
        <f t="shared" si="2"/>
        <v>35</v>
      </c>
      <c r="E111" s="12">
        <f t="shared" si="3"/>
        <v>35</v>
      </c>
      <c r="I111" t="s">
        <v>97</v>
      </c>
      <c r="J111">
        <v>144563</v>
      </c>
    </row>
    <row r="112" spans="1:10" x14ac:dyDescent="0.25">
      <c r="A112" t="s">
        <v>105</v>
      </c>
      <c r="B112" t="str">
        <f>VLOOKUP(A112,rurality!A$2:B$327,2,FALSE)</f>
        <v>LU</v>
      </c>
      <c r="C112">
        <v>150045</v>
      </c>
      <c r="D112" s="20">
        <f t="shared" si="2"/>
        <v>65</v>
      </c>
      <c r="E112" s="12">
        <f t="shared" si="3"/>
        <v>65</v>
      </c>
      <c r="I112" t="s">
        <v>373</v>
      </c>
      <c r="J112">
        <v>251210</v>
      </c>
    </row>
    <row r="113" spans="1:10" x14ac:dyDescent="0.25">
      <c r="A113" t="s">
        <v>106</v>
      </c>
      <c r="B113" t="str">
        <f>VLOOKUP(A113,rurality!A$2:B$327,2,FALSE)</f>
        <v>OU</v>
      </c>
      <c r="C113">
        <v>161413</v>
      </c>
      <c r="D113" s="20">
        <f t="shared" si="2"/>
        <v>85</v>
      </c>
      <c r="E113" s="12">
        <f t="shared" si="3"/>
        <v>85</v>
      </c>
      <c r="I113" t="s">
        <v>98</v>
      </c>
      <c r="J113">
        <v>217071</v>
      </c>
    </row>
    <row r="114" spans="1:10" x14ac:dyDescent="0.25">
      <c r="A114" t="s">
        <v>107</v>
      </c>
      <c r="B114" t="str">
        <f>VLOOKUP(A114,rurality!A$2:B$327,2,FALSE)</f>
        <v>LU</v>
      </c>
      <c r="C114">
        <v>183519</v>
      </c>
      <c r="D114" s="20">
        <f t="shared" si="2"/>
        <v>127</v>
      </c>
      <c r="E114" s="12">
        <f t="shared" si="3"/>
        <v>127</v>
      </c>
      <c r="I114" t="s">
        <v>99</v>
      </c>
      <c r="J114">
        <v>237275</v>
      </c>
    </row>
    <row r="115" spans="1:10" x14ac:dyDescent="0.25">
      <c r="A115" t="s">
        <v>108</v>
      </c>
      <c r="B115" t="str">
        <f>VLOOKUP(A115,rurality!A$2:B$327,2,FALSE)</f>
        <v>MU</v>
      </c>
      <c r="C115">
        <v>205533</v>
      </c>
      <c r="D115" s="20">
        <f t="shared" si="2"/>
        <v>152</v>
      </c>
      <c r="E115" s="12">
        <f t="shared" si="3"/>
        <v>152</v>
      </c>
      <c r="I115" t="s">
        <v>100</v>
      </c>
      <c r="J115">
        <v>148228</v>
      </c>
    </row>
    <row r="116" spans="1:10" x14ac:dyDescent="0.25">
      <c r="A116" t="s">
        <v>109</v>
      </c>
      <c r="B116" t="str">
        <f>VLOOKUP(A116,rurality!A$2:B$327,2,FALSE)</f>
        <v>SR</v>
      </c>
      <c r="C116">
        <v>147473</v>
      </c>
      <c r="D116" s="20">
        <f t="shared" si="2"/>
        <v>58</v>
      </c>
      <c r="E116" s="12">
        <f t="shared" si="3"/>
        <v>58</v>
      </c>
      <c r="I116" t="s">
        <v>101</v>
      </c>
      <c r="J116">
        <v>186999</v>
      </c>
    </row>
    <row r="117" spans="1:10" x14ac:dyDescent="0.25">
      <c r="A117" t="s">
        <v>110</v>
      </c>
      <c r="B117" t="str">
        <f>VLOOKUP(A117,rurality!A$2:B$327,2,FALSE)</f>
        <v>MU</v>
      </c>
      <c r="C117">
        <v>298130</v>
      </c>
      <c r="D117" s="20">
        <f t="shared" si="2"/>
        <v>255</v>
      </c>
      <c r="E117" s="12">
        <f t="shared" si="3"/>
        <v>255</v>
      </c>
      <c r="I117" t="s">
        <v>102</v>
      </c>
      <c r="J117">
        <v>209071</v>
      </c>
    </row>
    <row r="118" spans="1:10" x14ac:dyDescent="0.25">
      <c r="A118" t="s">
        <v>111</v>
      </c>
      <c r="B118" t="str">
        <f>VLOOKUP(A118,rurality!A$2:B$327,2,FALSE)</f>
        <v>SR</v>
      </c>
      <c r="C118">
        <v>438370</v>
      </c>
      <c r="D118" s="20">
        <f t="shared" si="2"/>
        <v>312</v>
      </c>
      <c r="E118" s="12">
        <f t="shared" si="3"/>
        <v>312</v>
      </c>
      <c r="I118" t="s">
        <v>103</v>
      </c>
      <c r="J118">
        <v>187711</v>
      </c>
    </row>
    <row r="119" spans="1:10" x14ac:dyDescent="0.25">
      <c r="A119" t="s">
        <v>112</v>
      </c>
      <c r="B119" t="str">
        <f>VLOOKUP(A119,rurality!A$2:B$327,2,FALSE)</f>
        <v>MU</v>
      </c>
      <c r="C119">
        <v>390127</v>
      </c>
      <c r="D119" s="20">
        <f t="shared" si="2"/>
        <v>304</v>
      </c>
      <c r="E119" s="12">
        <f t="shared" si="3"/>
        <v>304</v>
      </c>
      <c r="I119" t="s">
        <v>104</v>
      </c>
      <c r="J119">
        <v>131082</v>
      </c>
    </row>
    <row r="120" spans="1:10" x14ac:dyDescent="0.25">
      <c r="A120" t="s">
        <v>113</v>
      </c>
      <c r="B120" t="str">
        <f>VLOOKUP(A120,rurality!A$2:B$327,2,FALSE)</f>
        <v>OU</v>
      </c>
      <c r="C120">
        <v>134164</v>
      </c>
      <c r="D120" s="20">
        <f t="shared" si="2"/>
        <v>38</v>
      </c>
      <c r="E120" s="12">
        <f t="shared" si="3"/>
        <v>38</v>
      </c>
      <c r="I120" t="s">
        <v>105</v>
      </c>
      <c r="J120">
        <v>150045</v>
      </c>
    </row>
    <row r="121" spans="1:10" x14ac:dyDescent="0.25">
      <c r="A121" t="s">
        <v>114</v>
      </c>
      <c r="B121" t="str">
        <f>VLOOKUP(A121,rurality!A$2:B$327,2,FALSE)</f>
        <v>R80</v>
      </c>
      <c r="C121">
        <v>227932</v>
      </c>
      <c r="D121" s="20">
        <f t="shared" si="2"/>
        <v>191</v>
      </c>
      <c r="E121" s="12">
        <f t="shared" si="3"/>
        <v>191</v>
      </c>
      <c r="I121" t="s">
        <v>106</v>
      </c>
      <c r="J121">
        <v>161413</v>
      </c>
    </row>
    <row r="122" spans="1:10" x14ac:dyDescent="0.25">
      <c r="A122" t="s">
        <v>115</v>
      </c>
      <c r="B122" t="str">
        <f>VLOOKUP(A122,rurality!A$2:B$327,2,FALSE)</f>
        <v>MU</v>
      </c>
      <c r="C122">
        <v>740383</v>
      </c>
      <c r="D122" s="20">
        <f t="shared" si="2"/>
        <v>328</v>
      </c>
      <c r="E122" s="12">
        <f t="shared" si="3"/>
        <v>328</v>
      </c>
      <c r="I122" t="s">
        <v>374</v>
      </c>
      <c r="J122">
        <v>244353</v>
      </c>
    </row>
    <row r="123" spans="1:10" x14ac:dyDescent="0.25">
      <c r="A123" t="s">
        <v>116</v>
      </c>
      <c r="B123" t="str">
        <f>VLOOKUP(A123,rurality!A$2:B$327,2,FALSE)</f>
        <v>R80</v>
      </c>
      <c r="C123">
        <v>237275</v>
      </c>
      <c r="D123" s="20">
        <f t="shared" si="2"/>
        <v>210</v>
      </c>
      <c r="E123" s="12">
        <f t="shared" si="3"/>
        <v>210</v>
      </c>
      <c r="I123" t="s">
        <v>107</v>
      </c>
      <c r="J123">
        <v>183519</v>
      </c>
    </row>
    <row r="124" spans="1:10" x14ac:dyDescent="0.25">
      <c r="A124" t="s">
        <v>117</v>
      </c>
      <c r="B124" t="str">
        <f>VLOOKUP(A124,rurality!A$2:B$327,2,FALSE)</f>
        <v>MU</v>
      </c>
      <c r="C124">
        <v>438758</v>
      </c>
      <c r="D124" s="20">
        <f t="shared" si="2"/>
        <v>313</v>
      </c>
      <c r="E124" s="12">
        <f t="shared" si="3"/>
        <v>313</v>
      </c>
      <c r="I124" t="s">
        <v>108</v>
      </c>
      <c r="J124">
        <v>205533</v>
      </c>
    </row>
    <row r="125" spans="1:10" x14ac:dyDescent="0.25">
      <c r="A125" t="s">
        <v>118</v>
      </c>
      <c r="B125" t="str">
        <f>VLOOKUP(A125,rurality!A$2:B$327,2,FALSE)</f>
        <v>OU</v>
      </c>
      <c r="C125">
        <v>192439</v>
      </c>
      <c r="D125" s="20">
        <f t="shared" si="2"/>
        <v>139</v>
      </c>
      <c r="E125" s="12">
        <f t="shared" si="3"/>
        <v>139</v>
      </c>
      <c r="I125" t="s">
        <v>109</v>
      </c>
      <c r="J125">
        <v>147473</v>
      </c>
    </row>
    <row r="126" spans="1:10" x14ac:dyDescent="0.25">
      <c r="A126" t="s">
        <v>119</v>
      </c>
      <c r="B126" t="str">
        <f>VLOOKUP(A126,rurality!A$2:B$327,2,FALSE)</f>
        <v>SR</v>
      </c>
      <c r="C126">
        <v>280063</v>
      </c>
      <c r="D126" s="20">
        <f t="shared" si="2"/>
        <v>250</v>
      </c>
      <c r="E126" s="12">
        <f t="shared" si="3"/>
        <v>250</v>
      </c>
      <c r="I126" t="s">
        <v>375</v>
      </c>
      <c r="J126">
        <v>461018</v>
      </c>
    </row>
    <row r="127" spans="1:10" x14ac:dyDescent="0.25">
      <c r="A127" t="s">
        <v>120</v>
      </c>
      <c r="B127" t="str">
        <f>VLOOKUP(A127,rurality!A$2:B$327,2,FALSE)</f>
        <v>MU</v>
      </c>
      <c r="C127">
        <v>359987</v>
      </c>
      <c r="D127" s="20">
        <f t="shared" si="2"/>
        <v>292</v>
      </c>
      <c r="E127" s="12">
        <f t="shared" si="3"/>
        <v>292</v>
      </c>
      <c r="I127" t="s">
        <v>376</v>
      </c>
      <c r="J127">
        <v>155109</v>
      </c>
    </row>
    <row r="128" spans="1:10" x14ac:dyDescent="0.25">
      <c r="A128" t="s">
        <v>121</v>
      </c>
      <c r="B128" t="str">
        <f>VLOOKUP(A128,rurality!A$2:B$327,2,FALSE)</f>
        <v>SR</v>
      </c>
      <c r="C128">
        <v>373655</v>
      </c>
      <c r="D128" s="20">
        <f t="shared" si="2"/>
        <v>297</v>
      </c>
      <c r="E128" s="12">
        <f t="shared" si="3"/>
        <v>297</v>
      </c>
      <c r="I128" t="s">
        <v>110</v>
      </c>
      <c r="J128">
        <v>298130</v>
      </c>
    </row>
    <row r="129" spans="1:10" x14ac:dyDescent="0.25">
      <c r="A129" t="s">
        <v>122</v>
      </c>
      <c r="B129" t="str">
        <f>VLOOKUP(A129,rurality!A$2:B$327,2,FALSE)</f>
        <v>OU</v>
      </c>
      <c r="C129">
        <v>128471</v>
      </c>
      <c r="D129" s="20">
        <f t="shared" si="2"/>
        <v>30</v>
      </c>
      <c r="E129" s="12">
        <f t="shared" si="3"/>
        <v>30</v>
      </c>
      <c r="I129" t="s">
        <v>111</v>
      </c>
      <c r="J129">
        <v>438370</v>
      </c>
    </row>
    <row r="130" spans="1:10" x14ac:dyDescent="0.25">
      <c r="A130" t="s">
        <v>123</v>
      </c>
      <c r="B130" t="str">
        <f>VLOOKUP(A130,rurality!A$2:B$327,2,FALSE)</f>
        <v>OU</v>
      </c>
      <c r="C130">
        <v>170710</v>
      </c>
      <c r="D130" s="20">
        <f t="shared" si="2"/>
        <v>105</v>
      </c>
      <c r="E130" s="12">
        <f t="shared" si="3"/>
        <v>105</v>
      </c>
      <c r="I130" t="s">
        <v>112</v>
      </c>
      <c r="J130">
        <v>390127</v>
      </c>
    </row>
    <row r="131" spans="1:10" x14ac:dyDescent="0.25">
      <c r="A131" t="s">
        <v>124</v>
      </c>
      <c r="B131" t="str">
        <f>VLOOKUP(A131,rurality!A$2:B$327,2,FALSE)</f>
        <v>LU</v>
      </c>
      <c r="C131">
        <v>213204</v>
      </c>
      <c r="D131" s="20">
        <f t="shared" ref="D131:D194" si="4">IF(C131="",NA(),RANK(C131,C$2:C$333,1))</f>
        <v>166</v>
      </c>
      <c r="E131" s="12">
        <f t="shared" ref="E131:E194" si="5">IF(C131="","",RANK(C131,C$2:C$333,1))</f>
        <v>166</v>
      </c>
      <c r="I131" t="s">
        <v>113</v>
      </c>
      <c r="J131">
        <v>134164</v>
      </c>
    </row>
    <row r="132" spans="1:10" x14ac:dyDescent="0.25">
      <c r="A132" t="s">
        <v>125</v>
      </c>
      <c r="B132" t="str">
        <f>VLOOKUP(A132,rurality!A$2:B$327,2,FALSE)</f>
        <v>MU</v>
      </c>
      <c r="C132">
        <v>251482</v>
      </c>
      <c r="D132" s="20">
        <f t="shared" si="4"/>
        <v>230</v>
      </c>
      <c r="E132" s="12">
        <f t="shared" si="5"/>
        <v>230</v>
      </c>
      <c r="I132" t="s">
        <v>114</v>
      </c>
      <c r="J132">
        <v>227932</v>
      </c>
    </row>
    <row r="133" spans="1:10" x14ac:dyDescent="0.25">
      <c r="A133" t="s">
        <v>126</v>
      </c>
      <c r="B133" t="str">
        <f>VLOOKUP(A133,rurality!A$2:B$327,2,FALSE)</f>
        <v>R50</v>
      </c>
      <c r="C133">
        <v>219431</v>
      </c>
      <c r="D133" s="20">
        <f t="shared" si="4"/>
        <v>179</v>
      </c>
      <c r="E133" s="12">
        <f t="shared" si="5"/>
        <v>179</v>
      </c>
      <c r="I133" t="s">
        <v>115</v>
      </c>
      <c r="J133">
        <v>740383</v>
      </c>
    </row>
    <row r="134" spans="1:10" x14ac:dyDescent="0.25">
      <c r="A134" t="s">
        <v>127</v>
      </c>
      <c r="B134" t="str">
        <f>VLOOKUP(A134,rurality!A$2:B$327,2,FALSE)</f>
        <v>SR</v>
      </c>
      <c r="C134">
        <v>428279</v>
      </c>
      <c r="D134" s="20">
        <f t="shared" si="4"/>
        <v>310</v>
      </c>
      <c r="E134" s="12">
        <f t="shared" si="5"/>
        <v>310</v>
      </c>
      <c r="I134" t="s">
        <v>377</v>
      </c>
      <c r="J134">
        <v>280180</v>
      </c>
    </row>
    <row r="135" spans="1:10" x14ac:dyDescent="0.25">
      <c r="A135" t="s">
        <v>128</v>
      </c>
      <c r="B135" t="str">
        <f>VLOOKUP(A135,rurality!A$2:B$327,2,FALSE)</f>
        <v>R50</v>
      </c>
      <c r="C135">
        <v>173045</v>
      </c>
      <c r="D135" s="20">
        <f t="shared" si="4"/>
        <v>110</v>
      </c>
      <c r="E135" s="12">
        <f t="shared" si="5"/>
        <v>110</v>
      </c>
      <c r="I135" t="s">
        <v>116</v>
      </c>
      <c r="J135">
        <v>237275</v>
      </c>
    </row>
    <row r="136" spans="1:10" x14ac:dyDescent="0.25">
      <c r="A136" t="s">
        <v>129</v>
      </c>
      <c r="B136" t="str">
        <f>VLOOKUP(A136,rurality!A$2:B$327,2,FALSE)</f>
        <v>MU</v>
      </c>
      <c r="C136">
        <v>306484</v>
      </c>
      <c r="D136" s="20">
        <f t="shared" si="4"/>
        <v>263</v>
      </c>
      <c r="E136" s="12">
        <f t="shared" si="5"/>
        <v>263</v>
      </c>
      <c r="I136" t="s">
        <v>117</v>
      </c>
      <c r="J136">
        <v>438758</v>
      </c>
    </row>
    <row r="137" spans="1:10" x14ac:dyDescent="0.25">
      <c r="A137" t="s">
        <v>130</v>
      </c>
      <c r="B137" t="str">
        <f>VLOOKUP(A137,rurality!A$2:B$327,2,FALSE)</f>
        <v>SR</v>
      </c>
      <c r="C137">
        <v>166770</v>
      </c>
      <c r="D137" s="20">
        <f t="shared" si="4"/>
        <v>98</v>
      </c>
      <c r="E137" s="12">
        <f t="shared" si="5"/>
        <v>98</v>
      </c>
      <c r="I137" t="s">
        <v>118</v>
      </c>
      <c r="J137">
        <v>192439</v>
      </c>
    </row>
    <row r="138" spans="1:10" x14ac:dyDescent="0.25">
      <c r="A138" t="s">
        <v>131</v>
      </c>
      <c r="B138" t="str">
        <f>VLOOKUP(A138,rurality!A$2:B$327,2,FALSE)</f>
        <v>R50</v>
      </c>
      <c r="C138">
        <v>325142</v>
      </c>
      <c r="D138" s="20">
        <f t="shared" si="4"/>
        <v>278</v>
      </c>
      <c r="E138" s="12">
        <f t="shared" si="5"/>
        <v>278</v>
      </c>
      <c r="I138" t="s">
        <v>119</v>
      </c>
      <c r="J138">
        <v>280063</v>
      </c>
    </row>
    <row r="139" spans="1:10" x14ac:dyDescent="0.25">
      <c r="A139" t="s">
        <v>132</v>
      </c>
      <c r="B139" t="str">
        <f>VLOOKUP(A139,rurality!A$2:B$327,2,FALSE)</f>
        <v>MU</v>
      </c>
      <c r="C139">
        <v>382711</v>
      </c>
      <c r="D139" s="20">
        <f t="shared" si="4"/>
        <v>302</v>
      </c>
      <c r="E139" s="12">
        <f t="shared" si="5"/>
        <v>302</v>
      </c>
      <c r="I139" t="s">
        <v>120</v>
      </c>
      <c r="J139">
        <v>359987</v>
      </c>
    </row>
    <row r="140" spans="1:10" x14ac:dyDescent="0.25">
      <c r="A140" t="s">
        <v>133</v>
      </c>
      <c r="B140" t="str">
        <f>VLOOKUP(A140,rurality!A$2:B$327,2,FALSE)</f>
        <v>R80</v>
      </c>
      <c r="C140">
        <v>210913</v>
      </c>
      <c r="D140" s="20">
        <f t="shared" si="4"/>
        <v>161</v>
      </c>
      <c r="E140" s="12">
        <f t="shared" si="5"/>
        <v>161</v>
      </c>
      <c r="I140" t="s">
        <v>121</v>
      </c>
      <c r="J140">
        <v>373655</v>
      </c>
    </row>
    <row r="141" spans="1:10" x14ac:dyDescent="0.25">
      <c r="A141" t="s">
        <v>134</v>
      </c>
      <c r="B141" t="str">
        <f>VLOOKUP(A141,rurality!A$2:B$327,2,FALSE)</f>
        <v>OU</v>
      </c>
      <c r="C141">
        <v>107247</v>
      </c>
      <c r="D141" s="20">
        <f t="shared" si="4"/>
        <v>5</v>
      </c>
      <c r="E141" s="12">
        <f t="shared" si="5"/>
        <v>5</v>
      </c>
      <c r="I141" t="s">
        <v>122</v>
      </c>
      <c r="J141">
        <v>128471</v>
      </c>
    </row>
    <row r="142" spans="1:10" x14ac:dyDescent="0.25">
      <c r="A142" t="s">
        <v>135</v>
      </c>
      <c r="B142" t="str">
        <f>VLOOKUP(A142,rurality!A$2:B$327,2,FALSE)</f>
        <v>OU</v>
      </c>
      <c r="C142">
        <v>160988</v>
      </c>
      <c r="D142" s="20">
        <f t="shared" si="4"/>
        <v>84</v>
      </c>
      <c r="E142" s="12">
        <f t="shared" si="5"/>
        <v>84</v>
      </c>
      <c r="I142" t="s">
        <v>123</v>
      </c>
      <c r="J142">
        <v>170710</v>
      </c>
    </row>
    <row r="143" spans="1:10" x14ac:dyDescent="0.25">
      <c r="A143" t="s">
        <v>136</v>
      </c>
      <c r="B143" t="str">
        <f>VLOOKUP(A143,rurality!A$2:B$327,2,FALSE)</f>
        <v>R80</v>
      </c>
      <c r="C143">
        <v>199475</v>
      </c>
      <c r="D143" s="20">
        <f t="shared" si="4"/>
        <v>145</v>
      </c>
      <c r="E143" s="12">
        <f t="shared" si="5"/>
        <v>145</v>
      </c>
      <c r="I143" t="s">
        <v>124</v>
      </c>
      <c r="J143">
        <v>213204</v>
      </c>
    </row>
    <row r="144" spans="1:10" x14ac:dyDescent="0.25">
      <c r="A144" t="s">
        <v>137</v>
      </c>
      <c r="B144" t="str">
        <f>VLOOKUP(A144,rurality!A$2:B$327,2,FALSE)</f>
        <v>R80</v>
      </c>
      <c r="C144" t="str">
        <f>""</f>
        <v/>
      </c>
      <c r="D144" s="20" t="e">
        <f t="shared" si="4"/>
        <v>#N/A</v>
      </c>
      <c r="E144" s="12" t="str">
        <f t="shared" si="5"/>
        <v/>
      </c>
      <c r="I144" t="s">
        <v>125</v>
      </c>
      <c r="J144">
        <v>251482</v>
      </c>
    </row>
    <row r="145" spans="1:10" x14ac:dyDescent="0.25">
      <c r="A145" t="s">
        <v>138</v>
      </c>
      <c r="B145" t="str">
        <f>VLOOKUP(A145,rurality!A$2:B$327,2,FALSE)</f>
        <v>MU</v>
      </c>
      <c r="C145">
        <v>526314</v>
      </c>
      <c r="D145" s="20">
        <f t="shared" si="4"/>
        <v>321</v>
      </c>
      <c r="E145" s="12">
        <f t="shared" si="5"/>
        <v>321</v>
      </c>
      <c r="I145" t="s">
        <v>378</v>
      </c>
      <c r="J145">
        <v>219431</v>
      </c>
    </row>
    <row r="146" spans="1:10" x14ac:dyDescent="0.25">
      <c r="A146" t="s">
        <v>139</v>
      </c>
      <c r="B146" t="str">
        <f>VLOOKUP(A146,rurality!A$2:B$327,2,FALSE)</f>
        <v>MU</v>
      </c>
      <c r="C146">
        <v>1683055</v>
      </c>
      <c r="D146" s="20">
        <f t="shared" si="4"/>
        <v>331</v>
      </c>
      <c r="E146" s="12">
        <f t="shared" si="5"/>
        <v>331</v>
      </c>
      <c r="I146" t="s">
        <v>379</v>
      </c>
      <c r="J146">
        <v>337444</v>
      </c>
    </row>
    <row r="147" spans="1:10" x14ac:dyDescent="0.25">
      <c r="A147" t="s">
        <v>140</v>
      </c>
      <c r="B147" t="str">
        <f>VLOOKUP(A147,rurality!A$2:B$327,2,FALSE)</f>
        <v>SR</v>
      </c>
      <c r="C147">
        <v>156067</v>
      </c>
      <c r="D147" s="20">
        <f t="shared" si="4"/>
        <v>76</v>
      </c>
      <c r="E147" s="12">
        <f t="shared" si="5"/>
        <v>76</v>
      </c>
      <c r="I147" t="s">
        <v>127</v>
      </c>
      <c r="J147">
        <v>428279</v>
      </c>
    </row>
    <row r="148" spans="1:10" x14ac:dyDescent="0.25">
      <c r="A148" t="s">
        <v>141</v>
      </c>
      <c r="B148" t="str">
        <f>VLOOKUP(A148,rurality!A$2:B$327,2,FALSE)</f>
        <v>R50</v>
      </c>
      <c r="C148">
        <v>171161</v>
      </c>
      <c r="D148" s="20">
        <f t="shared" si="4"/>
        <v>107</v>
      </c>
      <c r="E148" s="12">
        <f t="shared" si="5"/>
        <v>107</v>
      </c>
      <c r="I148" t="s">
        <v>128</v>
      </c>
      <c r="J148">
        <v>173045</v>
      </c>
    </row>
    <row r="149" spans="1:10" x14ac:dyDescent="0.25">
      <c r="A149" t="s">
        <v>143</v>
      </c>
      <c r="B149" t="str">
        <f>VLOOKUP(A149,rurality!A$2:B$327,2,FALSE)</f>
        <v>MU</v>
      </c>
      <c r="C149">
        <v>412144</v>
      </c>
      <c r="D149" s="20">
        <f t="shared" si="4"/>
        <v>307</v>
      </c>
      <c r="E149" s="12">
        <f t="shared" si="5"/>
        <v>307</v>
      </c>
      <c r="I149" t="s">
        <v>129</v>
      </c>
      <c r="J149">
        <v>306484</v>
      </c>
    </row>
    <row r="150" spans="1:10" x14ac:dyDescent="0.25">
      <c r="A150" t="s">
        <v>144</v>
      </c>
      <c r="B150" t="str">
        <f>VLOOKUP(A150,rurality!A$2:B$327,2,FALSE)</f>
        <v>MU</v>
      </c>
      <c r="C150">
        <v>148399</v>
      </c>
      <c r="D150" s="20">
        <f t="shared" si="4"/>
        <v>61</v>
      </c>
      <c r="E150" s="12">
        <f t="shared" si="5"/>
        <v>61</v>
      </c>
      <c r="I150" t="s">
        <v>130</v>
      </c>
      <c r="J150">
        <v>166770</v>
      </c>
    </row>
    <row r="151" spans="1:10" x14ac:dyDescent="0.25">
      <c r="A151" t="s">
        <v>145</v>
      </c>
      <c r="B151" t="str">
        <f>VLOOKUP(A151,rurality!A$2:B$327,2,FALSE)</f>
        <v>MU</v>
      </c>
      <c r="C151">
        <v>112664</v>
      </c>
      <c r="D151" s="20">
        <f t="shared" si="4"/>
        <v>6</v>
      </c>
      <c r="E151" s="12">
        <f t="shared" si="5"/>
        <v>6</v>
      </c>
      <c r="I151" t="s">
        <v>131</v>
      </c>
      <c r="J151">
        <v>325142</v>
      </c>
    </row>
    <row r="152" spans="1:10" x14ac:dyDescent="0.25">
      <c r="A152" t="s">
        <v>146</v>
      </c>
      <c r="B152" t="str">
        <f>VLOOKUP(A152,rurality!A$2:B$327,2,FALSE)</f>
        <v>MU</v>
      </c>
      <c r="C152">
        <v>411350</v>
      </c>
      <c r="D152" s="20">
        <f t="shared" si="4"/>
        <v>306</v>
      </c>
      <c r="E152" s="12">
        <f t="shared" si="5"/>
        <v>306</v>
      </c>
      <c r="I152" t="s">
        <v>132</v>
      </c>
      <c r="J152">
        <v>382711</v>
      </c>
    </row>
    <row r="153" spans="1:10" x14ac:dyDescent="0.25">
      <c r="A153" t="s">
        <v>147</v>
      </c>
      <c r="B153" t="str">
        <f>VLOOKUP(A153,rurality!A$2:B$327,2,FALSE)</f>
        <v>SR</v>
      </c>
      <c r="C153">
        <v>147914</v>
      </c>
      <c r="D153" s="20">
        <f t="shared" si="4"/>
        <v>59</v>
      </c>
      <c r="E153" s="12">
        <f t="shared" si="5"/>
        <v>59</v>
      </c>
      <c r="I153" t="s">
        <v>133</v>
      </c>
      <c r="J153">
        <v>210913</v>
      </c>
    </row>
    <row r="154" spans="1:10" x14ac:dyDescent="0.25">
      <c r="A154" t="s">
        <v>148</v>
      </c>
      <c r="B154" t="str">
        <f>VLOOKUP(A154,rurality!A$2:B$327,2,FALSE)</f>
        <v>MU</v>
      </c>
      <c r="C154">
        <v>170930</v>
      </c>
      <c r="D154" s="20">
        <f t="shared" si="4"/>
        <v>106</v>
      </c>
      <c r="E154" s="12">
        <f t="shared" si="5"/>
        <v>106</v>
      </c>
      <c r="I154" t="s">
        <v>134</v>
      </c>
      <c r="J154">
        <v>107247</v>
      </c>
    </row>
    <row r="155" spans="1:10" x14ac:dyDescent="0.25">
      <c r="A155" t="s">
        <v>149</v>
      </c>
      <c r="B155" t="str">
        <f>VLOOKUP(A155,rurality!A$2:B$327,2,FALSE)</f>
        <v>LU</v>
      </c>
      <c r="C155">
        <v>140954</v>
      </c>
      <c r="D155" s="20">
        <f t="shared" si="4"/>
        <v>44</v>
      </c>
      <c r="E155" s="12">
        <f t="shared" si="5"/>
        <v>44</v>
      </c>
      <c r="I155" t="s">
        <v>135</v>
      </c>
      <c r="J155">
        <v>160988</v>
      </c>
    </row>
    <row r="156" spans="1:10" x14ac:dyDescent="0.25">
      <c r="A156" t="s">
        <v>150</v>
      </c>
      <c r="B156" t="str">
        <f>VLOOKUP(A156,rurality!A$2:B$327,2,FALSE)</f>
        <v>R50</v>
      </c>
      <c r="C156">
        <v>276035</v>
      </c>
      <c r="D156" s="20">
        <f t="shared" si="4"/>
        <v>249</v>
      </c>
      <c r="E156" s="12">
        <f t="shared" si="5"/>
        <v>249</v>
      </c>
      <c r="I156" t="s">
        <v>136</v>
      </c>
      <c r="J156">
        <v>199475</v>
      </c>
    </row>
    <row r="157" spans="1:10" x14ac:dyDescent="0.25">
      <c r="A157" t="s">
        <v>151</v>
      </c>
      <c r="B157" t="str">
        <f>VLOOKUP(A157,rurality!A$2:B$327,2,FALSE)</f>
        <v>MU</v>
      </c>
      <c r="C157">
        <v>298892</v>
      </c>
      <c r="D157" s="20">
        <f t="shared" si="4"/>
        <v>256</v>
      </c>
      <c r="E157" s="12">
        <f t="shared" si="5"/>
        <v>256</v>
      </c>
      <c r="I157" t="s">
        <v>138</v>
      </c>
      <c r="J157">
        <v>526314</v>
      </c>
    </row>
    <row r="158" spans="1:10" x14ac:dyDescent="0.25">
      <c r="A158" t="s">
        <v>152</v>
      </c>
      <c r="B158" t="str">
        <f>VLOOKUP(A158,rurality!A$2:B$327,2,FALSE)</f>
        <v>R50</v>
      </c>
      <c r="C158">
        <v>231099</v>
      </c>
      <c r="D158" s="20">
        <f t="shared" si="4"/>
        <v>195</v>
      </c>
      <c r="E158" s="12">
        <f t="shared" si="5"/>
        <v>195</v>
      </c>
      <c r="I158" t="s">
        <v>139</v>
      </c>
      <c r="J158">
        <v>1683055</v>
      </c>
    </row>
    <row r="159" spans="1:10" x14ac:dyDescent="0.25">
      <c r="A159" t="s">
        <v>153</v>
      </c>
      <c r="B159" t="str">
        <f>VLOOKUP(A159,rurality!A$2:B$327,2,FALSE)</f>
        <v>OU</v>
      </c>
      <c r="C159">
        <v>126428</v>
      </c>
      <c r="D159" s="20">
        <f t="shared" si="4"/>
        <v>26</v>
      </c>
      <c r="E159" s="12">
        <f t="shared" si="5"/>
        <v>26</v>
      </c>
      <c r="I159" t="s">
        <v>380</v>
      </c>
      <c r="J159">
        <v>256091</v>
      </c>
    </row>
    <row r="160" spans="1:10" x14ac:dyDescent="0.25">
      <c r="A160" t="s">
        <v>154</v>
      </c>
      <c r="B160" t="str">
        <f>VLOOKUP(A160,rurality!A$2:B$327,2,FALSE)</f>
        <v>MU</v>
      </c>
      <c r="C160">
        <v>132401</v>
      </c>
      <c r="D160" s="20">
        <f t="shared" si="4"/>
        <v>36</v>
      </c>
      <c r="E160" s="12">
        <f t="shared" si="5"/>
        <v>36</v>
      </c>
      <c r="I160" t="s">
        <v>140</v>
      </c>
      <c r="J160">
        <v>156067</v>
      </c>
    </row>
    <row r="161" spans="1:10" x14ac:dyDescent="0.25">
      <c r="A161" t="s">
        <v>155</v>
      </c>
      <c r="B161" t="str">
        <f>VLOOKUP(A161,rurality!A$2:B$327,2,FALSE)</f>
        <v>OU</v>
      </c>
      <c r="C161">
        <v>159988</v>
      </c>
      <c r="D161" s="20">
        <f t="shared" si="4"/>
        <v>82</v>
      </c>
      <c r="E161" s="12">
        <f t="shared" si="5"/>
        <v>82</v>
      </c>
      <c r="I161" t="s">
        <v>381</v>
      </c>
      <c r="J161">
        <v>171161</v>
      </c>
    </row>
    <row r="162" spans="1:10" x14ac:dyDescent="0.25">
      <c r="A162" t="s">
        <v>156</v>
      </c>
      <c r="B162" t="str">
        <f>VLOOKUP(A162,rurality!A$2:B$327,2,FALSE)</f>
        <v>SR</v>
      </c>
      <c r="C162">
        <v>237054</v>
      </c>
      <c r="D162" s="20">
        <f t="shared" si="4"/>
        <v>209</v>
      </c>
      <c r="E162" s="12">
        <f t="shared" si="5"/>
        <v>209</v>
      </c>
      <c r="I162" t="s">
        <v>143</v>
      </c>
      <c r="J162">
        <v>412144</v>
      </c>
    </row>
    <row r="163" spans="1:10" x14ac:dyDescent="0.25">
      <c r="A163" t="s">
        <v>157</v>
      </c>
      <c r="B163" t="str">
        <f>VLOOKUP(A163,rurality!A$2:B$327,2,FALSE)</f>
        <v>R80</v>
      </c>
      <c r="C163">
        <v>226637</v>
      </c>
      <c r="D163" s="20">
        <f t="shared" si="4"/>
        <v>188</v>
      </c>
      <c r="E163" s="12">
        <f t="shared" si="5"/>
        <v>188</v>
      </c>
      <c r="I163" t="s">
        <v>144</v>
      </c>
      <c r="J163">
        <v>148399</v>
      </c>
    </row>
    <row r="164" spans="1:10" x14ac:dyDescent="0.25">
      <c r="A164" t="s">
        <v>158</v>
      </c>
      <c r="B164" t="str">
        <f>VLOOKUP(A164,rurality!A$2:B$327,2,FALSE)</f>
        <v>R50</v>
      </c>
      <c r="C164">
        <v>250749</v>
      </c>
      <c r="D164" s="20">
        <f t="shared" si="4"/>
        <v>228</v>
      </c>
      <c r="E164" s="12">
        <f t="shared" si="5"/>
        <v>228</v>
      </c>
      <c r="I164" t="s">
        <v>145</v>
      </c>
      <c r="J164">
        <v>112664</v>
      </c>
    </row>
    <row r="165" spans="1:10" x14ac:dyDescent="0.25">
      <c r="A165" t="s">
        <v>159</v>
      </c>
      <c r="B165" t="str">
        <f>VLOOKUP(A165,rurality!A$2:B$327,2,FALSE)</f>
        <v>MU</v>
      </c>
      <c r="C165">
        <v>149752</v>
      </c>
      <c r="D165" s="20">
        <f t="shared" si="4"/>
        <v>64</v>
      </c>
      <c r="E165" s="12">
        <f t="shared" si="5"/>
        <v>64</v>
      </c>
      <c r="I165" t="s">
        <v>146</v>
      </c>
      <c r="J165">
        <v>411350</v>
      </c>
    </row>
    <row r="166" spans="1:10" x14ac:dyDescent="0.25">
      <c r="A166" t="s">
        <v>160</v>
      </c>
      <c r="B166" t="str">
        <f>VLOOKUP(A166,rurality!A$2:B$327,2,FALSE)</f>
        <v>OU</v>
      </c>
      <c r="C166">
        <v>120519</v>
      </c>
      <c r="D166" s="20">
        <f t="shared" si="4"/>
        <v>17</v>
      </c>
      <c r="E166" s="12">
        <f t="shared" si="5"/>
        <v>17</v>
      </c>
      <c r="I166" t="s">
        <v>382</v>
      </c>
      <c r="J166">
        <v>149990</v>
      </c>
    </row>
    <row r="167" spans="1:10" x14ac:dyDescent="0.25">
      <c r="A167" t="s">
        <v>161</v>
      </c>
      <c r="B167" t="str">
        <f>VLOOKUP(A167,rurality!A$2:B$327,2,FALSE)</f>
        <v>OU</v>
      </c>
      <c r="C167">
        <v>174947</v>
      </c>
      <c r="D167" s="20">
        <f t="shared" si="4"/>
        <v>112</v>
      </c>
      <c r="E167" s="12">
        <f t="shared" si="5"/>
        <v>112</v>
      </c>
      <c r="I167" t="s">
        <v>147</v>
      </c>
      <c r="J167">
        <v>147914</v>
      </c>
    </row>
    <row r="168" spans="1:10" x14ac:dyDescent="0.25">
      <c r="A168" t="s">
        <v>162</v>
      </c>
      <c r="B168" t="str">
        <f>VLOOKUP(A168,rurality!A$2:B$327,2,FALSE)</f>
        <v>R80</v>
      </c>
      <c r="C168">
        <v>200629</v>
      </c>
      <c r="D168" s="20">
        <f t="shared" si="4"/>
        <v>150</v>
      </c>
      <c r="E168" s="12">
        <f t="shared" si="5"/>
        <v>150</v>
      </c>
      <c r="I168" t="s">
        <v>148</v>
      </c>
      <c r="J168">
        <v>170930</v>
      </c>
    </row>
    <row r="169" spans="1:10" x14ac:dyDescent="0.25">
      <c r="A169" t="s">
        <v>163</v>
      </c>
      <c r="B169" t="str">
        <f>VLOOKUP(A169,rurality!A$2:B$327,2,FALSE)</f>
        <v>R80</v>
      </c>
      <c r="C169">
        <v>217418</v>
      </c>
      <c r="D169" s="20">
        <f t="shared" si="4"/>
        <v>174</v>
      </c>
      <c r="E169" s="12">
        <f t="shared" si="5"/>
        <v>174</v>
      </c>
      <c r="I169" t="s">
        <v>149</v>
      </c>
      <c r="J169">
        <v>140954</v>
      </c>
    </row>
    <row r="170" spans="1:10" x14ac:dyDescent="0.25">
      <c r="A170" t="s">
        <v>164</v>
      </c>
      <c r="B170" t="str">
        <f>VLOOKUP(A170,rurality!A$2:B$327,2,FALSE)</f>
        <v>MU</v>
      </c>
      <c r="C170">
        <v>450538</v>
      </c>
      <c r="D170" s="20">
        <f t="shared" si="4"/>
        <v>316</v>
      </c>
      <c r="E170" s="12">
        <f t="shared" si="5"/>
        <v>316</v>
      </c>
      <c r="I170" t="s">
        <v>383</v>
      </c>
      <c r="J170">
        <v>184897</v>
      </c>
    </row>
    <row r="171" spans="1:10" x14ac:dyDescent="0.25">
      <c r="A171" t="s">
        <v>165</v>
      </c>
      <c r="B171" t="str">
        <f>VLOOKUP(A171,rurality!A$2:B$327,2,FALSE)</f>
        <v>R80</v>
      </c>
      <c r="C171">
        <v>222215</v>
      </c>
      <c r="D171" s="20">
        <f t="shared" si="4"/>
        <v>183</v>
      </c>
      <c r="E171" s="12">
        <f t="shared" si="5"/>
        <v>183</v>
      </c>
      <c r="I171" t="s">
        <v>150</v>
      </c>
      <c r="J171">
        <v>276035</v>
      </c>
    </row>
    <row r="172" spans="1:10" x14ac:dyDescent="0.25">
      <c r="A172" t="s">
        <v>166</v>
      </c>
      <c r="B172" t="str">
        <f>VLOOKUP(A172,rurality!A$2:B$327,2,FALSE)</f>
        <v>R80</v>
      </c>
      <c r="C172">
        <v>211428</v>
      </c>
      <c r="D172" s="20">
        <f t="shared" si="4"/>
        <v>162</v>
      </c>
      <c r="E172" s="12">
        <f t="shared" si="5"/>
        <v>162</v>
      </c>
      <c r="I172" t="s">
        <v>151</v>
      </c>
      <c r="J172">
        <v>298892</v>
      </c>
    </row>
    <row r="173" spans="1:10" x14ac:dyDescent="0.25">
      <c r="A173" t="s">
        <v>167</v>
      </c>
      <c r="B173" t="str">
        <f>VLOOKUP(A173,rurality!A$2:B$327,2,FALSE)</f>
        <v>R80</v>
      </c>
      <c r="C173">
        <v>317431</v>
      </c>
      <c r="D173" s="20">
        <f t="shared" si="4"/>
        <v>273</v>
      </c>
      <c r="E173" s="12">
        <f t="shared" si="5"/>
        <v>273</v>
      </c>
      <c r="I173" t="s">
        <v>152</v>
      </c>
      <c r="J173">
        <v>231099</v>
      </c>
    </row>
    <row r="174" spans="1:10" x14ac:dyDescent="0.25">
      <c r="A174" t="s">
        <v>168</v>
      </c>
      <c r="B174" t="str">
        <f>VLOOKUP(A174,rurality!A$2:B$327,2,FALSE)</f>
        <v>LU</v>
      </c>
      <c r="C174">
        <v>120609</v>
      </c>
      <c r="D174" s="20">
        <f t="shared" si="4"/>
        <v>18</v>
      </c>
      <c r="E174" s="12">
        <f t="shared" si="5"/>
        <v>18</v>
      </c>
      <c r="I174" t="s">
        <v>153</v>
      </c>
      <c r="J174">
        <v>126428</v>
      </c>
    </row>
    <row r="175" spans="1:10" x14ac:dyDescent="0.25">
      <c r="A175" t="s">
        <v>169</v>
      </c>
      <c r="B175" t="str">
        <f>VLOOKUP(A175,rurality!A$2:B$327,2,FALSE)</f>
        <v>OU</v>
      </c>
      <c r="C175">
        <v>219344</v>
      </c>
      <c r="D175" s="20">
        <f t="shared" si="4"/>
        <v>178</v>
      </c>
      <c r="E175" s="12">
        <f t="shared" si="5"/>
        <v>178</v>
      </c>
      <c r="I175" t="s">
        <v>384</v>
      </c>
      <c r="J175">
        <v>155062</v>
      </c>
    </row>
    <row r="176" spans="1:10" x14ac:dyDescent="0.25">
      <c r="A176" t="s">
        <v>170</v>
      </c>
      <c r="B176" t="str">
        <f>VLOOKUP(A176,rurality!A$2:B$327,2,FALSE)</f>
        <v>SR</v>
      </c>
      <c r="C176">
        <v>454383</v>
      </c>
      <c r="D176" s="20">
        <f t="shared" si="4"/>
        <v>319</v>
      </c>
      <c r="E176" s="12">
        <f t="shared" si="5"/>
        <v>319</v>
      </c>
      <c r="I176" t="s">
        <v>154</v>
      </c>
      <c r="J176">
        <v>132401</v>
      </c>
    </row>
    <row r="177" spans="1:10" x14ac:dyDescent="0.25">
      <c r="A177" t="s">
        <v>171</v>
      </c>
      <c r="B177" t="str">
        <f>VLOOKUP(A177,rurality!A$2:B$327,2,FALSE)</f>
        <v>SR</v>
      </c>
      <c r="C177">
        <v>303266</v>
      </c>
      <c r="D177" s="20">
        <f t="shared" si="4"/>
        <v>261</v>
      </c>
      <c r="E177" s="12">
        <f t="shared" si="5"/>
        <v>261</v>
      </c>
      <c r="I177" t="s">
        <v>155</v>
      </c>
      <c r="J177">
        <v>159988</v>
      </c>
    </row>
    <row r="178" spans="1:10" x14ac:dyDescent="0.25">
      <c r="A178" t="s">
        <v>172</v>
      </c>
      <c r="B178" t="str">
        <f>VLOOKUP(A178,rurality!A$2:B$327,2,FALSE)</f>
        <v>R50</v>
      </c>
      <c r="C178">
        <v>172110</v>
      </c>
      <c r="D178" s="20">
        <f t="shared" si="4"/>
        <v>109</v>
      </c>
      <c r="E178" s="12">
        <f t="shared" si="5"/>
        <v>109</v>
      </c>
      <c r="I178" t="s">
        <v>156</v>
      </c>
      <c r="J178">
        <v>237054</v>
      </c>
    </row>
    <row r="179" spans="1:10" x14ac:dyDescent="0.25">
      <c r="A179" t="s">
        <v>173</v>
      </c>
      <c r="B179" t="str">
        <f>VLOOKUP(A179,rurality!A$2:B$327,2,FALSE)</f>
        <v>MU</v>
      </c>
      <c r="C179">
        <v>174693</v>
      </c>
      <c r="D179" s="20">
        <f t="shared" si="4"/>
        <v>111</v>
      </c>
      <c r="E179" s="12">
        <f t="shared" si="5"/>
        <v>111</v>
      </c>
      <c r="I179" t="s">
        <v>157</v>
      </c>
      <c r="J179">
        <v>226637</v>
      </c>
    </row>
    <row r="180" spans="1:10" x14ac:dyDescent="0.25">
      <c r="A180" t="s">
        <v>386</v>
      </c>
      <c r="B180" t="str">
        <f>VLOOKUP(A180,rurality!A$2:B$327,2,FALSE)</f>
        <v>LU</v>
      </c>
      <c r="C180">
        <v>143521</v>
      </c>
      <c r="D180" s="20">
        <f t="shared" si="4"/>
        <v>50</v>
      </c>
      <c r="E180" s="12">
        <f t="shared" si="5"/>
        <v>50</v>
      </c>
      <c r="I180" t="s">
        <v>158</v>
      </c>
      <c r="J180">
        <v>250749</v>
      </c>
    </row>
    <row r="181" spans="1:10" x14ac:dyDescent="0.25">
      <c r="A181" t="s">
        <v>175</v>
      </c>
      <c r="B181" t="str">
        <f>VLOOKUP(A181,rurality!A$2:B$327,2,FALSE)</f>
        <v>MU</v>
      </c>
      <c r="C181">
        <v>217987</v>
      </c>
      <c r="D181" s="20">
        <f t="shared" si="4"/>
        <v>177</v>
      </c>
      <c r="E181" s="12">
        <f t="shared" si="5"/>
        <v>177</v>
      </c>
      <c r="I181" t="s">
        <v>159</v>
      </c>
      <c r="J181">
        <v>149752</v>
      </c>
    </row>
    <row r="182" spans="1:10" x14ac:dyDescent="0.25">
      <c r="A182" t="s">
        <v>176</v>
      </c>
      <c r="B182" t="str">
        <f>VLOOKUP(A182,rurality!A$2:B$327,2,FALSE)</f>
        <v>R50</v>
      </c>
      <c r="C182">
        <v>231208</v>
      </c>
      <c r="D182" s="20">
        <f t="shared" si="4"/>
        <v>197</v>
      </c>
      <c r="E182" s="12">
        <f t="shared" si="5"/>
        <v>197</v>
      </c>
      <c r="I182" t="s">
        <v>160</v>
      </c>
      <c r="J182">
        <v>120519</v>
      </c>
    </row>
    <row r="183" spans="1:10" x14ac:dyDescent="0.25">
      <c r="A183" t="s">
        <v>177</v>
      </c>
      <c r="B183" t="str">
        <f>VLOOKUP(A183,rurality!A$2:B$327,2,FALSE)</f>
        <v>R80</v>
      </c>
      <c r="C183">
        <v>253583</v>
      </c>
      <c r="D183" s="20">
        <f t="shared" si="4"/>
        <v>232</v>
      </c>
      <c r="E183" s="12">
        <f t="shared" si="5"/>
        <v>232</v>
      </c>
      <c r="I183" t="s">
        <v>161</v>
      </c>
      <c r="J183">
        <v>174947</v>
      </c>
    </row>
    <row r="184" spans="1:10" x14ac:dyDescent="0.25">
      <c r="A184" t="s">
        <v>178</v>
      </c>
      <c r="B184" t="str">
        <f>VLOOKUP(A184,rurality!A$2:B$327,2,FALSE)</f>
        <v>R50</v>
      </c>
      <c r="C184">
        <v>163514</v>
      </c>
      <c r="D184" s="20">
        <f t="shared" si="4"/>
        <v>89</v>
      </c>
      <c r="E184" s="12">
        <f t="shared" si="5"/>
        <v>89</v>
      </c>
      <c r="I184" t="s">
        <v>162</v>
      </c>
      <c r="J184">
        <v>200629</v>
      </c>
    </row>
    <row r="185" spans="1:10" x14ac:dyDescent="0.25">
      <c r="A185" t="s">
        <v>179</v>
      </c>
      <c r="B185" t="str">
        <f>VLOOKUP(A185,rurality!A$2:B$327,2,FALSE)</f>
        <v>OU</v>
      </c>
      <c r="C185">
        <v>117115</v>
      </c>
      <c r="D185" s="20">
        <f t="shared" si="4"/>
        <v>14</v>
      </c>
      <c r="E185" s="12">
        <f t="shared" si="5"/>
        <v>14</v>
      </c>
      <c r="I185" t="s">
        <v>163</v>
      </c>
      <c r="J185">
        <v>217418</v>
      </c>
    </row>
    <row r="186" spans="1:10" x14ac:dyDescent="0.25">
      <c r="A186" t="s">
        <v>180</v>
      </c>
      <c r="B186" t="str">
        <f>VLOOKUP(A186,rurality!A$2:B$327,2,FALSE)</f>
        <v>SR</v>
      </c>
      <c r="C186">
        <v>274270</v>
      </c>
      <c r="D186" s="20">
        <f t="shared" si="4"/>
        <v>247</v>
      </c>
      <c r="E186" s="12">
        <f t="shared" si="5"/>
        <v>247</v>
      </c>
      <c r="I186" t="s">
        <v>385</v>
      </c>
      <c r="J186">
        <v>147193</v>
      </c>
    </row>
    <row r="187" spans="1:10" x14ac:dyDescent="0.25">
      <c r="A187" t="s">
        <v>181</v>
      </c>
      <c r="B187" t="str">
        <f>VLOOKUP(A187,rurality!A$2:B$327,2,FALSE)</f>
        <v>R80</v>
      </c>
      <c r="C187">
        <v>158069</v>
      </c>
      <c r="D187" s="20">
        <f t="shared" si="4"/>
        <v>80</v>
      </c>
      <c r="E187" s="12">
        <f t="shared" si="5"/>
        <v>80</v>
      </c>
      <c r="I187" t="s">
        <v>164</v>
      </c>
      <c r="J187">
        <v>450538</v>
      </c>
    </row>
    <row r="188" spans="1:10" x14ac:dyDescent="0.25">
      <c r="A188" t="s">
        <v>182</v>
      </c>
      <c r="B188" t="str">
        <f>VLOOKUP(A188,rurality!A$2:B$327,2,FALSE)</f>
        <v>R50</v>
      </c>
      <c r="C188">
        <v>128114</v>
      </c>
      <c r="D188" s="20">
        <f t="shared" si="4"/>
        <v>29</v>
      </c>
      <c r="E188" s="12">
        <f t="shared" si="5"/>
        <v>29</v>
      </c>
      <c r="I188" t="s">
        <v>165</v>
      </c>
      <c r="J188">
        <v>222215</v>
      </c>
    </row>
    <row r="189" spans="1:10" x14ac:dyDescent="0.25">
      <c r="A189" t="s">
        <v>183</v>
      </c>
      <c r="B189" t="str">
        <f>VLOOKUP(A189,rurality!A$2:B$327,2,FALSE)</f>
        <v>R80</v>
      </c>
      <c r="C189">
        <v>199551</v>
      </c>
      <c r="D189" s="20">
        <f t="shared" si="4"/>
        <v>147</v>
      </c>
      <c r="E189" s="12">
        <f t="shared" si="5"/>
        <v>147</v>
      </c>
      <c r="I189" t="s">
        <v>166</v>
      </c>
      <c r="J189">
        <v>211428</v>
      </c>
    </row>
    <row r="190" spans="1:10" x14ac:dyDescent="0.25">
      <c r="A190" t="s">
        <v>184</v>
      </c>
      <c r="B190" t="str">
        <f>VLOOKUP(A190,rurality!A$2:B$327,2,FALSE)</f>
        <v>R50</v>
      </c>
      <c r="C190">
        <v>224990</v>
      </c>
      <c r="D190" s="20">
        <f t="shared" si="4"/>
        <v>185</v>
      </c>
      <c r="E190" s="12">
        <f t="shared" si="5"/>
        <v>185</v>
      </c>
      <c r="I190" t="s">
        <v>167</v>
      </c>
      <c r="J190">
        <v>317431</v>
      </c>
    </row>
    <row r="191" spans="1:10" x14ac:dyDescent="0.25">
      <c r="A191" t="s">
        <v>185</v>
      </c>
      <c r="B191" t="str">
        <f>VLOOKUP(A191,rurality!A$2:B$327,2,FALSE)</f>
        <v>MU</v>
      </c>
      <c r="C191">
        <v>154187</v>
      </c>
      <c r="D191" s="20">
        <f t="shared" si="4"/>
        <v>72</v>
      </c>
      <c r="E191" s="12">
        <f t="shared" si="5"/>
        <v>72</v>
      </c>
      <c r="I191" t="s">
        <v>168</v>
      </c>
      <c r="J191">
        <v>120609</v>
      </c>
    </row>
    <row r="192" spans="1:10" x14ac:dyDescent="0.25">
      <c r="A192" t="s">
        <v>186</v>
      </c>
      <c r="B192" t="str">
        <f>VLOOKUP(A192,rurality!A$2:B$327,2,FALSE)</f>
        <v>R50</v>
      </c>
      <c r="C192">
        <v>168106</v>
      </c>
      <c r="D192" s="20">
        <f t="shared" si="4"/>
        <v>99</v>
      </c>
      <c r="E192" s="12">
        <f t="shared" si="5"/>
        <v>99</v>
      </c>
      <c r="I192" t="s">
        <v>169</v>
      </c>
      <c r="J192">
        <v>219344</v>
      </c>
    </row>
    <row r="193" spans="1:10" x14ac:dyDescent="0.25">
      <c r="A193" t="s">
        <v>187</v>
      </c>
      <c r="B193" t="str">
        <f>VLOOKUP(A193,rurality!A$2:B$327,2,FALSE)</f>
        <v>R50</v>
      </c>
      <c r="C193">
        <v>165398</v>
      </c>
      <c r="D193" s="20">
        <f t="shared" si="4"/>
        <v>93</v>
      </c>
      <c r="E193" s="12">
        <f t="shared" si="5"/>
        <v>93</v>
      </c>
      <c r="I193" t="s">
        <v>170</v>
      </c>
      <c r="J193">
        <v>454383</v>
      </c>
    </row>
    <row r="194" spans="1:10" x14ac:dyDescent="0.25">
      <c r="A194" t="s">
        <v>188</v>
      </c>
      <c r="B194" t="str">
        <f>VLOOKUP(A194,rurality!A$2:B$327,2,FALSE)</f>
        <v>OU</v>
      </c>
      <c r="C194">
        <v>166689</v>
      </c>
      <c r="D194" s="20">
        <f t="shared" si="4"/>
        <v>96</v>
      </c>
      <c r="E194" s="12">
        <f t="shared" si="5"/>
        <v>96</v>
      </c>
      <c r="I194" t="s">
        <v>171</v>
      </c>
      <c r="J194">
        <v>303266</v>
      </c>
    </row>
    <row r="195" spans="1:10" x14ac:dyDescent="0.25">
      <c r="A195" t="s">
        <v>390</v>
      </c>
      <c r="B195" t="str">
        <f>VLOOKUP(A195,rurality!A$2:B$327,2,FALSE)</f>
        <v>R50</v>
      </c>
      <c r="C195">
        <v>170029</v>
      </c>
      <c r="D195" s="20">
        <f t="shared" ref="D195:D258" si="6">IF(C195="",NA(),RANK(C195,C$2:C$333,1))</f>
        <v>104</v>
      </c>
      <c r="E195" s="12">
        <f t="shared" ref="E195:E258" si="7">IF(C195="","",RANK(C195,C$2:C$333,1))</f>
        <v>104</v>
      </c>
      <c r="I195" t="s">
        <v>172</v>
      </c>
      <c r="J195">
        <v>172110</v>
      </c>
    </row>
    <row r="196" spans="1:10" x14ac:dyDescent="0.25">
      <c r="A196" t="s">
        <v>189</v>
      </c>
      <c r="B196" t="str">
        <f>VLOOKUP(A196,rurality!A$2:B$327,2,FALSE)</f>
        <v>OU</v>
      </c>
      <c r="C196">
        <v>177827</v>
      </c>
      <c r="D196" s="20">
        <f t="shared" si="6"/>
        <v>115</v>
      </c>
      <c r="E196" s="12">
        <f t="shared" si="7"/>
        <v>115</v>
      </c>
      <c r="I196" t="s">
        <v>173</v>
      </c>
      <c r="J196">
        <v>174693</v>
      </c>
    </row>
    <row r="197" spans="1:10" x14ac:dyDescent="0.25">
      <c r="A197" t="s">
        <v>191</v>
      </c>
      <c r="B197" t="str">
        <f>VLOOKUP(A197,rurality!A$2:B$327,2,FALSE)</f>
        <v>OU</v>
      </c>
      <c r="C197">
        <v>141622</v>
      </c>
      <c r="D197" s="20">
        <f t="shared" si="6"/>
        <v>46</v>
      </c>
      <c r="E197" s="12">
        <f t="shared" si="7"/>
        <v>46</v>
      </c>
      <c r="I197" t="s">
        <v>386</v>
      </c>
      <c r="J197">
        <v>143521</v>
      </c>
    </row>
    <row r="198" spans="1:10" x14ac:dyDescent="0.25">
      <c r="A198" t="s">
        <v>192</v>
      </c>
      <c r="B198" t="str">
        <f>VLOOKUP(A198,rurality!A$2:B$327,2,FALSE)</f>
        <v>LU</v>
      </c>
      <c r="C198">
        <v>166747</v>
      </c>
      <c r="D198" s="20">
        <f t="shared" si="6"/>
        <v>97</v>
      </c>
      <c r="E198" s="12">
        <f t="shared" si="7"/>
        <v>97</v>
      </c>
      <c r="I198" t="s">
        <v>175</v>
      </c>
      <c r="J198">
        <v>217987</v>
      </c>
    </row>
    <row r="199" spans="1:10" x14ac:dyDescent="0.25">
      <c r="A199" t="s">
        <v>193</v>
      </c>
      <c r="B199" t="str">
        <f>VLOOKUP(A199,rurality!A$2:B$327,2,FALSE)</f>
        <v>MU</v>
      </c>
      <c r="C199">
        <v>118685</v>
      </c>
      <c r="D199" s="20">
        <f t="shared" si="6"/>
        <v>16</v>
      </c>
      <c r="E199" s="12">
        <f t="shared" si="7"/>
        <v>16</v>
      </c>
      <c r="I199" t="s">
        <v>387</v>
      </c>
      <c r="J199">
        <v>185549</v>
      </c>
    </row>
    <row r="200" spans="1:10" x14ac:dyDescent="0.25">
      <c r="A200" t="s">
        <v>194</v>
      </c>
      <c r="B200" t="str">
        <f>VLOOKUP(A200,rurality!A$2:B$327,2,FALSE)</f>
        <v>OU</v>
      </c>
      <c r="C200">
        <v>377642</v>
      </c>
      <c r="D200" s="20">
        <f t="shared" si="6"/>
        <v>300</v>
      </c>
      <c r="E200" s="12">
        <f t="shared" si="7"/>
        <v>300</v>
      </c>
      <c r="I200" t="s">
        <v>176</v>
      </c>
      <c r="J200">
        <v>231208</v>
      </c>
    </row>
    <row r="201" spans="1:10" x14ac:dyDescent="0.25">
      <c r="A201" t="s">
        <v>195</v>
      </c>
      <c r="B201" t="str">
        <f>VLOOKUP(A201,rurality!A$2:B$327,2,FALSE)</f>
        <v>OU</v>
      </c>
      <c r="C201">
        <v>113730</v>
      </c>
      <c r="D201" s="20">
        <f t="shared" si="6"/>
        <v>7</v>
      </c>
      <c r="E201" s="12">
        <f t="shared" si="7"/>
        <v>7</v>
      </c>
      <c r="I201" t="s">
        <v>177</v>
      </c>
      <c r="J201">
        <v>253583</v>
      </c>
    </row>
    <row r="202" spans="1:10" x14ac:dyDescent="0.25">
      <c r="A202" t="s">
        <v>198</v>
      </c>
      <c r="B202" t="str">
        <f>VLOOKUP(A202,rurality!A$2:B$327,2,FALSE)</f>
        <v>LU</v>
      </c>
      <c r="C202">
        <v>284740</v>
      </c>
      <c r="D202" s="20">
        <f t="shared" si="6"/>
        <v>252</v>
      </c>
      <c r="E202" s="12">
        <f t="shared" si="7"/>
        <v>252</v>
      </c>
      <c r="I202" t="s">
        <v>178</v>
      </c>
      <c r="J202">
        <v>163514</v>
      </c>
    </row>
    <row r="203" spans="1:10" x14ac:dyDescent="0.25">
      <c r="A203" t="s">
        <v>199</v>
      </c>
      <c r="B203" t="str">
        <f>VLOOKUP(A203,rurality!A$2:B$327,2,FALSE)</f>
        <v>LU</v>
      </c>
      <c r="C203">
        <v>171209</v>
      </c>
      <c r="D203" s="20">
        <f t="shared" si="6"/>
        <v>108</v>
      </c>
      <c r="E203" s="12">
        <f t="shared" si="7"/>
        <v>108</v>
      </c>
      <c r="I203" t="s">
        <v>179</v>
      </c>
      <c r="J203">
        <v>117115</v>
      </c>
    </row>
    <row r="204" spans="1:10" x14ac:dyDescent="0.25">
      <c r="A204" t="s">
        <v>200</v>
      </c>
      <c r="B204" t="str">
        <f>VLOOKUP(A204,rurality!A$2:B$327,2,FALSE)</f>
        <v>LU</v>
      </c>
      <c r="C204">
        <v>141124</v>
      </c>
      <c r="D204" s="20">
        <f t="shared" si="6"/>
        <v>45</v>
      </c>
      <c r="E204" s="12">
        <f t="shared" si="7"/>
        <v>45</v>
      </c>
      <c r="I204" t="s">
        <v>180</v>
      </c>
      <c r="J204">
        <v>274270</v>
      </c>
    </row>
    <row r="205" spans="1:10" x14ac:dyDescent="0.25">
      <c r="A205" t="s">
        <v>201</v>
      </c>
      <c r="B205" t="str">
        <f>VLOOKUP(A205,rurality!A$2:B$327,2,FALSE)</f>
        <v>R80</v>
      </c>
      <c r="C205">
        <v>254847</v>
      </c>
      <c r="D205" s="20">
        <f t="shared" si="6"/>
        <v>234</v>
      </c>
      <c r="E205" s="12">
        <f t="shared" si="7"/>
        <v>234</v>
      </c>
      <c r="I205" t="s">
        <v>181</v>
      </c>
      <c r="J205">
        <v>158069</v>
      </c>
    </row>
    <row r="206" spans="1:10" x14ac:dyDescent="0.25">
      <c r="A206" t="s">
        <v>202</v>
      </c>
      <c r="B206" t="str">
        <f>VLOOKUP(A206,rurality!A$2:B$327,2,FALSE)</f>
        <v>LU</v>
      </c>
      <c r="C206">
        <v>248486</v>
      </c>
      <c r="D206" s="20">
        <f t="shared" si="6"/>
        <v>226</v>
      </c>
      <c r="E206" s="12">
        <f t="shared" si="7"/>
        <v>226</v>
      </c>
      <c r="I206" t="s">
        <v>182</v>
      </c>
      <c r="J206">
        <v>128114</v>
      </c>
    </row>
    <row r="207" spans="1:10" x14ac:dyDescent="0.25">
      <c r="A207" t="s">
        <v>203</v>
      </c>
      <c r="B207" t="str">
        <f>VLOOKUP(A207,rurality!A$2:B$327,2,FALSE)</f>
        <v>MU</v>
      </c>
      <c r="C207">
        <v>316019</v>
      </c>
      <c r="D207" s="20">
        <f t="shared" si="6"/>
        <v>271</v>
      </c>
      <c r="E207" s="12">
        <f t="shared" si="7"/>
        <v>271</v>
      </c>
      <c r="I207" t="s">
        <v>183</v>
      </c>
      <c r="J207">
        <v>199551</v>
      </c>
    </row>
    <row r="208" spans="1:10" x14ac:dyDescent="0.25">
      <c r="A208" t="s">
        <v>204</v>
      </c>
      <c r="B208" t="str">
        <f>VLOOKUP(A208,rurality!A$2:B$327,2,FALSE)</f>
        <v>SR</v>
      </c>
      <c r="C208">
        <v>126272</v>
      </c>
      <c r="D208" s="20">
        <f t="shared" si="6"/>
        <v>25</v>
      </c>
      <c r="E208" s="12">
        <f t="shared" si="7"/>
        <v>25</v>
      </c>
      <c r="I208" t="s">
        <v>184</v>
      </c>
      <c r="J208">
        <v>224990</v>
      </c>
    </row>
    <row r="209" spans="1:10" x14ac:dyDescent="0.25">
      <c r="A209" t="s">
        <v>205</v>
      </c>
      <c r="B209" t="str">
        <f>VLOOKUP(A209,rurality!A$2:B$327,2,FALSE)</f>
        <v>OU</v>
      </c>
      <c r="C209">
        <v>166349</v>
      </c>
      <c r="D209" s="20">
        <f t="shared" si="6"/>
        <v>95</v>
      </c>
      <c r="E209" s="12">
        <f t="shared" si="7"/>
        <v>95</v>
      </c>
      <c r="I209" t="s">
        <v>185</v>
      </c>
      <c r="J209">
        <v>154187</v>
      </c>
    </row>
    <row r="210" spans="1:10" x14ac:dyDescent="0.25">
      <c r="A210" t="s">
        <v>206</v>
      </c>
      <c r="B210" t="str">
        <f>VLOOKUP(A210,rurality!A$2:B$327,2,FALSE)</f>
        <v>OU</v>
      </c>
      <c r="C210">
        <v>350380</v>
      </c>
      <c r="D210" s="20">
        <f t="shared" si="6"/>
        <v>288</v>
      </c>
      <c r="E210" s="12">
        <f t="shared" si="7"/>
        <v>288</v>
      </c>
      <c r="I210" t="s">
        <v>186</v>
      </c>
      <c r="J210">
        <v>168106</v>
      </c>
    </row>
    <row r="211" spans="1:10" x14ac:dyDescent="0.25">
      <c r="A211" t="s">
        <v>207</v>
      </c>
      <c r="B211" t="str">
        <f>VLOOKUP(A211,rurality!A$2:B$327,2,FALSE)</f>
        <v>R80</v>
      </c>
      <c r="C211">
        <v>225890</v>
      </c>
      <c r="D211" s="20">
        <f t="shared" si="6"/>
        <v>186</v>
      </c>
      <c r="E211" s="12">
        <f t="shared" si="7"/>
        <v>186</v>
      </c>
      <c r="I211" t="s">
        <v>187</v>
      </c>
      <c r="J211">
        <v>165398</v>
      </c>
    </row>
    <row r="212" spans="1:10" x14ac:dyDescent="0.25">
      <c r="A212" t="s">
        <v>208</v>
      </c>
      <c r="B212" t="str">
        <f>VLOOKUP(A212,rurality!A$2:B$327,2,FALSE)</f>
        <v>MU</v>
      </c>
      <c r="C212">
        <v>592341</v>
      </c>
      <c r="D212" s="20">
        <f t="shared" si="6"/>
        <v>326</v>
      </c>
      <c r="E212" s="12">
        <f t="shared" si="7"/>
        <v>326</v>
      </c>
      <c r="I212" t="s">
        <v>388</v>
      </c>
      <c r="J212">
        <v>224067</v>
      </c>
    </row>
    <row r="213" spans="1:10" x14ac:dyDescent="0.25">
      <c r="A213" t="s">
        <v>209</v>
      </c>
      <c r="B213" t="str">
        <f>VLOOKUP(A213,rurality!A$2:B$327,2,FALSE)</f>
        <v>R80</v>
      </c>
      <c r="C213">
        <v>211960</v>
      </c>
      <c r="D213" s="20">
        <f t="shared" si="6"/>
        <v>164</v>
      </c>
      <c r="E213" s="12">
        <f t="shared" si="7"/>
        <v>164</v>
      </c>
      <c r="I213" t="s">
        <v>188</v>
      </c>
      <c r="J213">
        <v>166689</v>
      </c>
    </row>
    <row r="214" spans="1:10" x14ac:dyDescent="0.25">
      <c r="A214" t="s">
        <v>210</v>
      </c>
      <c r="B214" t="str">
        <f>VLOOKUP(A214,rurality!A$2:B$327,2,FALSE)</f>
        <v>MU</v>
      </c>
      <c r="C214">
        <v>128544</v>
      </c>
      <c r="D214" s="20">
        <f t="shared" si="6"/>
        <v>31</v>
      </c>
      <c r="E214" s="12">
        <f t="shared" si="7"/>
        <v>31</v>
      </c>
      <c r="I214" t="s">
        <v>389</v>
      </c>
      <c r="J214">
        <v>184300</v>
      </c>
    </row>
    <row r="215" spans="1:10" x14ac:dyDescent="0.25">
      <c r="A215" t="s">
        <v>211</v>
      </c>
      <c r="B215" t="str">
        <f>VLOOKUP(A215,rurality!A$2:B$327,2,FALSE)</f>
        <v>LU</v>
      </c>
      <c r="C215">
        <v>236926</v>
      </c>
      <c r="D215" s="20">
        <f t="shared" si="6"/>
        <v>208</v>
      </c>
      <c r="E215" s="12">
        <f t="shared" si="7"/>
        <v>208</v>
      </c>
      <c r="I215" t="s">
        <v>390</v>
      </c>
      <c r="J215">
        <v>170029</v>
      </c>
    </row>
    <row r="216" spans="1:10" x14ac:dyDescent="0.25">
      <c r="A216" t="s">
        <v>212</v>
      </c>
      <c r="B216" t="str">
        <f>VLOOKUP(A216,rurality!A$2:B$327,2,FALSE)</f>
        <v>OU</v>
      </c>
      <c r="C216">
        <v>113877</v>
      </c>
      <c r="D216" s="20">
        <f t="shared" si="6"/>
        <v>8</v>
      </c>
      <c r="E216" s="12">
        <f t="shared" si="7"/>
        <v>8</v>
      </c>
      <c r="I216" t="s">
        <v>189</v>
      </c>
      <c r="J216">
        <v>177827</v>
      </c>
    </row>
    <row r="217" spans="1:10" x14ac:dyDescent="0.25">
      <c r="A217" t="s">
        <v>213</v>
      </c>
      <c r="B217" t="str">
        <f>VLOOKUP(A217,rurality!A$2:B$327,2,FALSE)</f>
        <v>R50</v>
      </c>
      <c r="C217">
        <v>247594</v>
      </c>
      <c r="D217" s="20">
        <f t="shared" si="6"/>
        <v>223</v>
      </c>
      <c r="E217" s="12">
        <f t="shared" si="7"/>
        <v>223</v>
      </c>
      <c r="I217" t="s">
        <v>391</v>
      </c>
      <c r="J217">
        <v>160428</v>
      </c>
    </row>
    <row r="218" spans="1:10" x14ac:dyDescent="0.25">
      <c r="A218" t="s">
        <v>214</v>
      </c>
      <c r="B218" t="str">
        <f>VLOOKUP(A218,rurality!A$2:B$327,2,FALSE)</f>
        <v>LU</v>
      </c>
      <c r="C218">
        <v>129860</v>
      </c>
      <c r="D218" s="20">
        <f t="shared" si="6"/>
        <v>34</v>
      </c>
      <c r="E218" s="12">
        <f t="shared" si="7"/>
        <v>34</v>
      </c>
      <c r="I218" t="s">
        <v>191</v>
      </c>
      <c r="J218">
        <v>141622</v>
      </c>
    </row>
    <row r="219" spans="1:10" x14ac:dyDescent="0.25">
      <c r="A219" t="s">
        <v>215</v>
      </c>
      <c r="B219" t="str">
        <f>VLOOKUP(A219,rurality!A$2:B$327,2,FALSE)</f>
        <v>SR</v>
      </c>
      <c r="C219">
        <v>192915</v>
      </c>
      <c r="D219" s="20">
        <f t="shared" si="6"/>
        <v>140</v>
      </c>
      <c r="E219" s="12">
        <f t="shared" si="7"/>
        <v>140</v>
      </c>
      <c r="I219" t="s">
        <v>192</v>
      </c>
      <c r="J219">
        <v>166747</v>
      </c>
    </row>
    <row r="220" spans="1:10" x14ac:dyDescent="0.25">
      <c r="A220" t="s">
        <v>216</v>
      </c>
      <c r="B220" t="str">
        <f>VLOOKUP(A220,rurality!A$2:B$327,2,FALSE)</f>
        <v>MU</v>
      </c>
      <c r="C220">
        <v>332113</v>
      </c>
      <c r="D220" s="20">
        <f t="shared" si="6"/>
        <v>281</v>
      </c>
      <c r="E220" s="12">
        <f t="shared" si="7"/>
        <v>281</v>
      </c>
      <c r="I220" t="s">
        <v>193</v>
      </c>
      <c r="J220">
        <v>118685</v>
      </c>
    </row>
    <row r="221" spans="1:10" x14ac:dyDescent="0.25">
      <c r="A221" t="s">
        <v>217</v>
      </c>
      <c r="B221" t="str">
        <f>VLOOKUP(A221,rurality!A$2:B$327,2,FALSE)</f>
        <v>R50</v>
      </c>
      <c r="C221">
        <v>232977</v>
      </c>
      <c r="D221" s="20">
        <f t="shared" si="6"/>
        <v>200</v>
      </c>
      <c r="E221" s="12">
        <f t="shared" si="7"/>
        <v>200</v>
      </c>
      <c r="I221" t="s">
        <v>194</v>
      </c>
      <c r="J221">
        <v>377642</v>
      </c>
    </row>
    <row r="222" spans="1:10" x14ac:dyDescent="0.25">
      <c r="A222" t="s">
        <v>218</v>
      </c>
      <c r="B222" t="str">
        <f>VLOOKUP(A222,rurality!A$2:B$327,2,FALSE)</f>
        <v>OU</v>
      </c>
      <c r="C222">
        <v>217862</v>
      </c>
      <c r="D222" s="20">
        <f t="shared" si="6"/>
        <v>176</v>
      </c>
      <c r="E222" s="12">
        <f t="shared" si="7"/>
        <v>176</v>
      </c>
      <c r="I222" t="s">
        <v>392</v>
      </c>
      <c r="J222">
        <v>332547</v>
      </c>
    </row>
    <row r="223" spans="1:10" x14ac:dyDescent="0.25">
      <c r="A223" t="s">
        <v>219</v>
      </c>
      <c r="B223" t="str">
        <f>VLOOKUP(A223,rurality!A$2:B$327,2,FALSE)</f>
        <v>R80</v>
      </c>
      <c r="C223">
        <v>280193</v>
      </c>
      <c r="D223" s="20">
        <f t="shared" si="6"/>
        <v>251</v>
      </c>
      <c r="E223" s="12">
        <f t="shared" si="7"/>
        <v>251</v>
      </c>
      <c r="I223" t="s">
        <v>195</v>
      </c>
      <c r="J223">
        <v>113730</v>
      </c>
    </row>
    <row r="224" spans="1:10" x14ac:dyDescent="0.25">
      <c r="A224" t="s">
        <v>220</v>
      </c>
      <c r="B224" t="str">
        <f>VLOOKUP(A224,rurality!A$2:B$327,2,FALSE)</f>
        <v>R80</v>
      </c>
      <c r="C224">
        <v>241331</v>
      </c>
      <c r="D224" s="20">
        <f t="shared" si="6"/>
        <v>213</v>
      </c>
      <c r="E224" s="12">
        <f t="shared" si="7"/>
        <v>213</v>
      </c>
      <c r="I224" t="s">
        <v>198</v>
      </c>
      <c r="J224">
        <v>284740</v>
      </c>
    </row>
    <row r="225" spans="1:10" x14ac:dyDescent="0.25">
      <c r="A225" t="s">
        <v>221</v>
      </c>
      <c r="B225" t="str">
        <f>VLOOKUP(A225,rurality!A$2:B$327,2,FALSE)</f>
        <v>MU</v>
      </c>
      <c r="C225">
        <v>137575</v>
      </c>
      <c r="D225" s="20">
        <f t="shared" si="6"/>
        <v>40</v>
      </c>
      <c r="E225" s="12">
        <f t="shared" si="7"/>
        <v>40</v>
      </c>
      <c r="I225" t="s">
        <v>199</v>
      </c>
      <c r="J225">
        <v>171209</v>
      </c>
    </row>
    <row r="226" spans="1:10" x14ac:dyDescent="0.25">
      <c r="A226" t="s">
        <v>222</v>
      </c>
      <c r="B226" t="str">
        <f>VLOOKUP(A226,rurality!A$2:B$327,2,FALSE)</f>
        <v>MU</v>
      </c>
      <c r="C226">
        <v>117202</v>
      </c>
      <c r="D226" s="20">
        <f t="shared" si="6"/>
        <v>15</v>
      </c>
      <c r="E226" s="12">
        <f t="shared" si="7"/>
        <v>15</v>
      </c>
      <c r="I226" t="s">
        <v>200</v>
      </c>
      <c r="J226">
        <v>141124</v>
      </c>
    </row>
    <row r="227" spans="1:10" x14ac:dyDescent="0.25">
      <c r="A227" t="s">
        <v>223</v>
      </c>
      <c r="B227" t="str">
        <f>VLOOKUP(A227,rurality!A$2:B$327,2,FALSE)</f>
        <v>SR</v>
      </c>
      <c r="C227">
        <v>156155</v>
      </c>
      <c r="D227" s="20">
        <f t="shared" si="6"/>
        <v>77</v>
      </c>
      <c r="E227" s="12">
        <f t="shared" si="7"/>
        <v>77</v>
      </c>
      <c r="I227" t="s">
        <v>201</v>
      </c>
      <c r="J227">
        <v>254847</v>
      </c>
    </row>
    <row r="228" spans="1:10" x14ac:dyDescent="0.25">
      <c r="A228" t="s">
        <v>224</v>
      </c>
      <c r="B228" t="str">
        <f>VLOOKUP(A228,rurality!A$2:B$327,2,FALSE)</f>
        <v>R50</v>
      </c>
      <c r="C228">
        <v>196833</v>
      </c>
      <c r="D228" s="20">
        <f t="shared" si="6"/>
        <v>143</v>
      </c>
      <c r="E228" s="12">
        <f t="shared" si="7"/>
        <v>143</v>
      </c>
      <c r="I228" t="s">
        <v>202</v>
      </c>
      <c r="J228">
        <v>248486</v>
      </c>
    </row>
    <row r="229" spans="1:10" x14ac:dyDescent="0.25">
      <c r="A229" t="s">
        <v>225</v>
      </c>
      <c r="B229" t="str">
        <f>VLOOKUP(A229,rurality!A$2:B$327,2,FALSE)</f>
        <v>MU</v>
      </c>
      <c r="C229">
        <v>163277</v>
      </c>
      <c r="D229" s="20">
        <f t="shared" si="6"/>
        <v>87</v>
      </c>
      <c r="E229" s="12">
        <f t="shared" si="7"/>
        <v>87</v>
      </c>
      <c r="I229" t="s">
        <v>203</v>
      </c>
      <c r="J229">
        <v>316019</v>
      </c>
    </row>
    <row r="230" spans="1:10" x14ac:dyDescent="0.25">
      <c r="A230" t="s">
        <v>226</v>
      </c>
      <c r="B230" t="str">
        <f>VLOOKUP(A230,rurality!A$2:B$327,2,FALSE)</f>
        <v>R80</v>
      </c>
      <c r="C230">
        <v>193444</v>
      </c>
      <c r="D230" s="20">
        <f t="shared" si="6"/>
        <v>141</v>
      </c>
      <c r="E230" s="12">
        <f t="shared" si="7"/>
        <v>141</v>
      </c>
      <c r="I230" t="s">
        <v>204</v>
      </c>
      <c r="J230">
        <v>126272</v>
      </c>
    </row>
    <row r="231" spans="1:10" x14ac:dyDescent="0.25">
      <c r="A231" t="s">
        <v>227</v>
      </c>
      <c r="B231" t="str">
        <f>VLOOKUP(A231,rurality!A$2:B$327,2,FALSE)</f>
        <v>R50</v>
      </c>
      <c r="C231">
        <v>448336</v>
      </c>
      <c r="D231" s="20">
        <f t="shared" si="6"/>
        <v>315</v>
      </c>
      <c r="E231" s="12">
        <f t="shared" si="7"/>
        <v>315</v>
      </c>
      <c r="I231" t="s">
        <v>205</v>
      </c>
      <c r="J231">
        <v>166349</v>
      </c>
    </row>
    <row r="232" spans="1:10" x14ac:dyDescent="0.25">
      <c r="A232" t="s">
        <v>228</v>
      </c>
      <c r="B232" t="str">
        <f>VLOOKUP(A232,rurality!A$2:B$327,2,FALSE)</f>
        <v>LU</v>
      </c>
      <c r="C232">
        <v>165649</v>
      </c>
      <c r="D232" s="20">
        <f t="shared" si="6"/>
        <v>94</v>
      </c>
      <c r="E232" s="12">
        <f t="shared" si="7"/>
        <v>94</v>
      </c>
      <c r="I232" t="s">
        <v>206</v>
      </c>
      <c r="J232">
        <v>350380</v>
      </c>
    </row>
    <row r="233" spans="1:10" x14ac:dyDescent="0.25">
      <c r="A233" t="s">
        <v>229</v>
      </c>
      <c r="B233" t="str">
        <f>VLOOKUP(A233,rurality!A$2:B$327,2,FALSE)</f>
        <v>SR</v>
      </c>
      <c r="C233">
        <v>206805</v>
      </c>
      <c r="D233" s="20">
        <f t="shared" si="6"/>
        <v>154</v>
      </c>
      <c r="E233" s="12">
        <f t="shared" si="7"/>
        <v>154</v>
      </c>
      <c r="I233" t="s">
        <v>207</v>
      </c>
      <c r="J233">
        <v>225890</v>
      </c>
    </row>
    <row r="234" spans="1:10" x14ac:dyDescent="0.25">
      <c r="A234" t="s">
        <v>393</v>
      </c>
      <c r="B234" t="str">
        <f>VLOOKUP(A234,rurality!A$2:B$327,2,FALSE)</f>
        <v>R50</v>
      </c>
      <c r="C234">
        <v>209974</v>
      </c>
      <c r="D234" s="20">
        <f t="shared" si="6"/>
        <v>160</v>
      </c>
      <c r="E234" s="12">
        <f t="shared" si="7"/>
        <v>160</v>
      </c>
      <c r="I234" t="s">
        <v>208</v>
      </c>
      <c r="J234">
        <v>592341</v>
      </c>
    </row>
    <row r="235" spans="1:10" x14ac:dyDescent="0.25">
      <c r="A235" t="s">
        <v>230</v>
      </c>
      <c r="B235" t="str">
        <f>VLOOKUP(A235,rurality!A$2:B$327,2,FALSE)</f>
        <v>OU</v>
      </c>
      <c r="C235">
        <v>215474</v>
      </c>
      <c r="D235" s="20">
        <f t="shared" si="6"/>
        <v>171</v>
      </c>
      <c r="E235" s="12">
        <f t="shared" si="7"/>
        <v>171</v>
      </c>
      <c r="I235" t="s">
        <v>209</v>
      </c>
      <c r="J235">
        <v>211960</v>
      </c>
    </row>
    <row r="236" spans="1:10" x14ac:dyDescent="0.25">
      <c r="A236" t="s">
        <v>231</v>
      </c>
      <c r="B236" t="str">
        <f>VLOOKUP(A236,rurality!A$2:B$327,2,FALSE)</f>
        <v>MU</v>
      </c>
      <c r="C236">
        <v>242856</v>
      </c>
      <c r="D236" s="20">
        <f t="shared" si="6"/>
        <v>216</v>
      </c>
      <c r="E236" s="12">
        <f t="shared" si="7"/>
        <v>216</v>
      </c>
      <c r="I236" t="s">
        <v>210</v>
      </c>
      <c r="J236">
        <v>128544</v>
      </c>
    </row>
    <row r="237" spans="1:10" x14ac:dyDescent="0.25">
      <c r="A237" t="s">
        <v>232</v>
      </c>
      <c r="B237" t="str">
        <f>VLOOKUP(A237,rurality!A$2:B$327,2,FALSE)</f>
        <v>R50</v>
      </c>
      <c r="C237">
        <v>565049</v>
      </c>
      <c r="D237" s="20">
        <f t="shared" si="6"/>
        <v>323</v>
      </c>
      <c r="E237" s="12">
        <f t="shared" si="7"/>
        <v>323</v>
      </c>
      <c r="I237" t="s">
        <v>211</v>
      </c>
      <c r="J237">
        <v>236926</v>
      </c>
    </row>
    <row r="238" spans="1:10" x14ac:dyDescent="0.25">
      <c r="A238" t="s">
        <v>233</v>
      </c>
      <c r="B238" t="str">
        <f>VLOOKUP(A238,rurality!A$2:B$327,2,FALSE)</f>
        <v>R80</v>
      </c>
      <c r="C238">
        <v>303061</v>
      </c>
      <c r="D238" s="20">
        <f t="shared" si="6"/>
        <v>260</v>
      </c>
      <c r="E238" s="12">
        <f t="shared" si="7"/>
        <v>260</v>
      </c>
      <c r="I238" t="s">
        <v>212</v>
      </c>
      <c r="J238">
        <v>113877</v>
      </c>
    </row>
    <row r="239" spans="1:10" x14ac:dyDescent="0.25">
      <c r="A239" t="s">
        <v>234</v>
      </c>
      <c r="B239" t="str">
        <f>VLOOKUP(A239,rurality!A$2:B$327,2,FALSE)</f>
        <v>SR</v>
      </c>
      <c r="C239">
        <v>181311</v>
      </c>
      <c r="D239" s="20">
        <f t="shared" si="6"/>
        <v>124</v>
      </c>
      <c r="E239" s="12">
        <f t="shared" si="7"/>
        <v>124</v>
      </c>
      <c r="I239" t="s">
        <v>213</v>
      </c>
      <c r="J239">
        <v>247594</v>
      </c>
    </row>
    <row r="240" spans="1:10" x14ac:dyDescent="0.25">
      <c r="A240" t="s">
        <v>235</v>
      </c>
      <c r="B240" t="str">
        <f>VLOOKUP(A240,rurality!A$2:B$327,2,FALSE)</f>
        <v>LU</v>
      </c>
      <c r="C240">
        <v>212642</v>
      </c>
      <c r="D240" s="20">
        <f t="shared" si="6"/>
        <v>165</v>
      </c>
      <c r="E240" s="12">
        <f t="shared" si="7"/>
        <v>165</v>
      </c>
      <c r="I240" t="s">
        <v>214</v>
      </c>
      <c r="J240">
        <v>129860</v>
      </c>
    </row>
    <row r="241" spans="1:10" x14ac:dyDescent="0.25">
      <c r="A241" t="s">
        <v>236</v>
      </c>
      <c r="B241" t="str">
        <f>VLOOKUP(A241,rurality!A$2:B$327,2,FALSE)</f>
        <v>R80</v>
      </c>
      <c r="C241">
        <v>311467</v>
      </c>
      <c r="D241" s="20">
        <f t="shared" si="6"/>
        <v>267</v>
      </c>
      <c r="E241" s="12">
        <f t="shared" si="7"/>
        <v>267</v>
      </c>
      <c r="I241" t="s">
        <v>215</v>
      </c>
      <c r="J241">
        <v>192915</v>
      </c>
    </row>
    <row r="242" spans="1:10" x14ac:dyDescent="0.25">
      <c r="A242" t="s">
        <v>237</v>
      </c>
      <c r="B242" t="str">
        <f>VLOOKUP(A242,rurality!A$2:B$327,2,FALSE)</f>
        <v>R80</v>
      </c>
      <c r="C242">
        <v>155026</v>
      </c>
      <c r="D242" s="20">
        <f t="shared" si="6"/>
        <v>74</v>
      </c>
      <c r="E242" s="12">
        <f t="shared" si="7"/>
        <v>74</v>
      </c>
      <c r="I242" t="s">
        <v>216</v>
      </c>
      <c r="J242">
        <v>332113</v>
      </c>
    </row>
    <row r="243" spans="1:10" x14ac:dyDescent="0.25">
      <c r="A243" t="s">
        <v>238</v>
      </c>
      <c r="B243" t="str">
        <f>VLOOKUP(A243,rurality!A$2:B$327,2,FALSE)</f>
        <v>R50</v>
      </c>
      <c r="C243">
        <v>178179</v>
      </c>
      <c r="D243" s="20">
        <f t="shared" si="6"/>
        <v>117</v>
      </c>
      <c r="E243" s="12">
        <f t="shared" si="7"/>
        <v>117</v>
      </c>
      <c r="I243" t="s">
        <v>217</v>
      </c>
      <c r="J243">
        <v>232977</v>
      </c>
    </row>
    <row r="244" spans="1:10" x14ac:dyDescent="0.25">
      <c r="A244" t="s">
        <v>239</v>
      </c>
      <c r="B244" t="str">
        <f>VLOOKUP(A244,rurality!A$2:B$327,2,FALSE)</f>
        <v>R80</v>
      </c>
      <c r="C244">
        <v>232549</v>
      </c>
      <c r="D244" s="20">
        <f t="shared" si="6"/>
        <v>199</v>
      </c>
      <c r="E244" s="12">
        <f t="shared" si="7"/>
        <v>199</v>
      </c>
      <c r="I244" t="s">
        <v>218</v>
      </c>
      <c r="J244">
        <v>217862</v>
      </c>
    </row>
    <row r="245" spans="1:10" x14ac:dyDescent="0.25">
      <c r="A245" t="s">
        <v>240</v>
      </c>
      <c r="B245" t="str">
        <f>VLOOKUP(A245,rurality!A$2:B$327,2,FALSE)</f>
        <v>R80</v>
      </c>
      <c r="C245">
        <v>213249</v>
      </c>
      <c r="D245" s="20">
        <f t="shared" si="6"/>
        <v>167</v>
      </c>
      <c r="E245" s="12">
        <f t="shared" si="7"/>
        <v>167</v>
      </c>
      <c r="I245" t="s">
        <v>219</v>
      </c>
      <c r="J245">
        <v>280193</v>
      </c>
    </row>
    <row r="246" spans="1:10" x14ac:dyDescent="0.25">
      <c r="A246" t="s">
        <v>241</v>
      </c>
      <c r="B246" t="str">
        <f>VLOOKUP(A246,rurality!A$2:B$327,2,FALSE)</f>
        <v>R80</v>
      </c>
      <c r="C246">
        <v>253746</v>
      </c>
      <c r="D246" s="20">
        <f t="shared" si="6"/>
        <v>233</v>
      </c>
      <c r="E246" s="12">
        <f t="shared" si="7"/>
        <v>233</v>
      </c>
      <c r="I246" t="s">
        <v>220</v>
      </c>
      <c r="J246">
        <v>241331</v>
      </c>
    </row>
    <row r="247" spans="1:10" x14ac:dyDescent="0.25">
      <c r="A247" t="s">
        <v>242</v>
      </c>
      <c r="B247" t="str">
        <f>VLOOKUP(A247,rurality!A$2:B$327,2,FALSE)</f>
        <v>R80</v>
      </c>
      <c r="C247">
        <v>375765</v>
      </c>
      <c r="D247" s="20">
        <f t="shared" si="6"/>
        <v>299</v>
      </c>
      <c r="E247" s="12">
        <f t="shared" si="7"/>
        <v>299</v>
      </c>
      <c r="I247" t="s">
        <v>221</v>
      </c>
      <c r="J247">
        <v>137575</v>
      </c>
    </row>
    <row r="248" spans="1:10" x14ac:dyDescent="0.25">
      <c r="A248" t="s">
        <v>243</v>
      </c>
      <c r="B248" t="str">
        <f>VLOOKUP(A248,rurality!A$2:B$327,2,FALSE)</f>
        <v>LU</v>
      </c>
      <c r="C248">
        <v>150889</v>
      </c>
      <c r="D248" s="20">
        <f t="shared" si="6"/>
        <v>67</v>
      </c>
      <c r="E248" s="12">
        <f t="shared" si="7"/>
        <v>67</v>
      </c>
      <c r="I248" t="s">
        <v>222</v>
      </c>
      <c r="J248">
        <v>117202</v>
      </c>
    </row>
    <row r="249" spans="1:10" x14ac:dyDescent="0.25">
      <c r="A249" t="s">
        <v>244</v>
      </c>
      <c r="B249" t="str">
        <f>VLOOKUP(A249,rurality!A$2:B$327,2,FALSE)</f>
        <v>R50</v>
      </c>
      <c r="C249">
        <v>208179</v>
      </c>
      <c r="D249" s="20">
        <f t="shared" si="6"/>
        <v>156</v>
      </c>
      <c r="E249" s="12">
        <f t="shared" si="7"/>
        <v>156</v>
      </c>
      <c r="I249" t="s">
        <v>223</v>
      </c>
      <c r="J249">
        <v>156155</v>
      </c>
    </row>
    <row r="250" spans="1:10" x14ac:dyDescent="0.25">
      <c r="A250" t="s">
        <v>245</v>
      </c>
      <c r="B250" t="str">
        <f>VLOOKUP(A250,rurality!A$2:B$327,2,FALSE)</f>
        <v>SR</v>
      </c>
      <c r="C250">
        <v>209041</v>
      </c>
      <c r="D250" s="20">
        <f t="shared" si="6"/>
        <v>157</v>
      </c>
      <c r="E250" s="12">
        <f t="shared" si="7"/>
        <v>157</v>
      </c>
      <c r="I250" t="s">
        <v>224</v>
      </c>
      <c r="J250">
        <v>196833</v>
      </c>
    </row>
    <row r="251" spans="1:10" x14ac:dyDescent="0.25">
      <c r="A251" t="s">
        <v>246</v>
      </c>
      <c r="B251" t="str">
        <f>VLOOKUP(A251,rurality!A$2:B$327,2,FALSE)</f>
        <v>MU</v>
      </c>
      <c r="C251">
        <v>129183</v>
      </c>
      <c r="D251" s="20">
        <f t="shared" si="6"/>
        <v>33</v>
      </c>
      <c r="E251" s="12">
        <f t="shared" si="7"/>
        <v>33</v>
      </c>
      <c r="I251" t="s">
        <v>225</v>
      </c>
      <c r="J251">
        <v>163277</v>
      </c>
    </row>
    <row r="252" spans="1:10" x14ac:dyDescent="0.25">
      <c r="A252" t="s">
        <v>247</v>
      </c>
      <c r="B252" t="str">
        <f>VLOOKUP(A252,rurality!A$2:B$327,2,FALSE)</f>
        <v>LU</v>
      </c>
      <c r="C252">
        <v>176887</v>
      </c>
      <c r="D252" s="20">
        <f t="shared" si="6"/>
        <v>113</v>
      </c>
      <c r="E252" s="12">
        <f t="shared" si="7"/>
        <v>113</v>
      </c>
      <c r="I252" t="s">
        <v>226</v>
      </c>
      <c r="J252">
        <v>193444</v>
      </c>
    </row>
    <row r="253" spans="1:10" x14ac:dyDescent="0.25">
      <c r="A253" t="s">
        <v>248</v>
      </c>
      <c r="B253" t="str">
        <f>VLOOKUP(A253,rurality!A$2:B$327,2,FALSE)</f>
        <v>LU</v>
      </c>
      <c r="C253">
        <v>209540</v>
      </c>
      <c r="D253" s="20">
        <f t="shared" si="6"/>
        <v>159</v>
      </c>
      <c r="E253" s="12">
        <f t="shared" si="7"/>
        <v>159</v>
      </c>
      <c r="I253" t="s">
        <v>227</v>
      </c>
      <c r="J253">
        <v>448336</v>
      </c>
    </row>
    <row r="254" spans="1:10" x14ac:dyDescent="0.25">
      <c r="A254" t="s">
        <v>249</v>
      </c>
      <c r="B254" t="str">
        <f>VLOOKUP(A254,rurality!A$2:B$327,2,FALSE)</f>
        <v>MU</v>
      </c>
      <c r="C254">
        <v>424252</v>
      </c>
      <c r="D254" s="20">
        <f t="shared" si="6"/>
        <v>309</v>
      </c>
      <c r="E254" s="12">
        <f t="shared" si="7"/>
        <v>309</v>
      </c>
      <c r="I254" t="s">
        <v>228</v>
      </c>
      <c r="J254">
        <v>165649</v>
      </c>
    </row>
    <row r="255" spans="1:10" x14ac:dyDescent="0.25">
      <c r="A255" t="s">
        <v>250</v>
      </c>
      <c r="B255" t="str">
        <f>VLOOKUP(A255,rurality!A$2:B$327,2,FALSE)</f>
        <v>MU</v>
      </c>
      <c r="C255">
        <v>300247</v>
      </c>
      <c r="D255" s="20">
        <f t="shared" si="6"/>
        <v>257</v>
      </c>
      <c r="E255" s="12">
        <f t="shared" si="7"/>
        <v>257</v>
      </c>
      <c r="I255" t="s">
        <v>229</v>
      </c>
      <c r="J255">
        <v>206805</v>
      </c>
    </row>
    <row r="256" spans="1:10" x14ac:dyDescent="0.25">
      <c r="A256" t="s">
        <v>251</v>
      </c>
      <c r="B256" t="str">
        <f>VLOOKUP(A256,rurality!A$2:B$327,2,FALSE)</f>
        <v>SR</v>
      </c>
      <c r="C256">
        <v>451155</v>
      </c>
      <c r="D256" s="20">
        <f t="shared" si="6"/>
        <v>317</v>
      </c>
      <c r="E256" s="12">
        <f t="shared" si="7"/>
        <v>317</v>
      </c>
      <c r="I256" t="s">
        <v>393</v>
      </c>
      <c r="J256">
        <v>209974</v>
      </c>
    </row>
    <row r="257" spans="1:10" x14ac:dyDescent="0.25">
      <c r="A257" t="s">
        <v>252</v>
      </c>
      <c r="B257" t="str">
        <f>VLOOKUP(A257,rurality!A$2:B$327,2,FALSE)</f>
        <v>R50</v>
      </c>
      <c r="C257">
        <v>231276</v>
      </c>
      <c r="D257" s="20">
        <f t="shared" si="6"/>
        <v>198</v>
      </c>
      <c r="E257" s="12">
        <f t="shared" si="7"/>
        <v>198</v>
      </c>
      <c r="I257" t="s">
        <v>230</v>
      </c>
      <c r="J257">
        <v>215474</v>
      </c>
    </row>
    <row r="258" spans="1:10" x14ac:dyDescent="0.25">
      <c r="A258" t="s">
        <v>253</v>
      </c>
      <c r="B258" t="str">
        <f>VLOOKUP(A258,rurality!A$2:B$327,2,FALSE)</f>
        <v>MU</v>
      </c>
      <c r="C258">
        <v>124061</v>
      </c>
      <c r="D258" s="20">
        <f t="shared" si="6"/>
        <v>23</v>
      </c>
      <c r="E258" s="12">
        <f t="shared" si="7"/>
        <v>23</v>
      </c>
      <c r="I258" t="s">
        <v>231</v>
      </c>
      <c r="J258">
        <v>242856</v>
      </c>
    </row>
    <row r="259" spans="1:10" x14ac:dyDescent="0.25">
      <c r="A259" t="s">
        <v>254</v>
      </c>
      <c r="B259" t="str">
        <f>VLOOKUP(A259,rurality!A$2:B$327,2,FALSE)</f>
        <v>SR</v>
      </c>
      <c r="C259">
        <v>188011</v>
      </c>
      <c r="D259" s="20">
        <f t="shared" ref="D259:D322" si="8">IF(C259="",NA(),RANK(C259,C$2:C$333,1))</f>
        <v>133</v>
      </c>
      <c r="E259" s="12">
        <f t="shared" ref="E259:E322" si="9">IF(C259="","",RANK(C259,C$2:C$333,1))</f>
        <v>133</v>
      </c>
      <c r="I259" t="s">
        <v>394</v>
      </c>
      <c r="J259">
        <v>211443</v>
      </c>
    </row>
    <row r="260" spans="1:10" x14ac:dyDescent="0.25">
      <c r="A260" t="s">
        <v>255</v>
      </c>
      <c r="B260" t="str">
        <f>VLOOKUP(A260,rurality!A$2:B$327,2,FALSE)</f>
        <v>R50</v>
      </c>
      <c r="C260">
        <v>158253</v>
      </c>
      <c r="D260" s="20">
        <f t="shared" si="8"/>
        <v>81</v>
      </c>
      <c r="E260" s="12">
        <f t="shared" si="9"/>
        <v>81</v>
      </c>
      <c r="I260" t="s">
        <v>232</v>
      </c>
      <c r="J260">
        <v>565049</v>
      </c>
    </row>
    <row r="261" spans="1:10" x14ac:dyDescent="0.25">
      <c r="A261" t="s">
        <v>256</v>
      </c>
      <c r="B261" t="str">
        <f>VLOOKUP(A261,rurality!A$2:B$327,2,FALSE)</f>
        <v>OU</v>
      </c>
      <c r="C261">
        <v>190002</v>
      </c>
      <c r="D261" s="20">
        <f t="shared" si="8"/>
        <v>136</v>
      </c>
      <c r="E261" s="12">
        <f t="shared" si="9"/>
        <v>136</v>
      </c>
      <c r="I261" t="s">
        <v>233</v>
      </c>
      <c r="J261">
        <v>303061</v>
      </c>
    </row>
    <row r="262" spans="1:10" x14ac:dyDescent="0.25">
      <c r="A262" t="s">
        <v>257</v>
      </c>
      <c r="B262" t="str">
        <f>VLOOKUP(A262,rurality!A$2:B$327,2,FALSE)</f>
        <v>MU</v>
      </c>
      <c r="C262">
        <v>189499</v>
      </c>
      <c r="D262" s="20">
        <f t="shared" si="8"/>
        <v>135</v>
      </c>
      <c r="E262" s="12">
        <f t="shared" si="9"/>
        <v>135</v>
      </c>
      <c r="I262" t="s">
        <v>234</v>
      </c>
      <c r="J262">
        <v>181311</v>
      </c>
    </row>
    <row r="263" spans="1:10" x14ac:dyDescent="0.25">
      <c r="A263" t="s">
        <v>258</v>
      </c>
      <c r="B263" t="str">
        <f>VLOOKUP(A263,rurality!A$2:B$327,2,FALSE)</f>
        <v>LU</v>
      </c>
      <c r="C263">
        <v>152478</v>
      </c>
      <c r="D263" s="20">
        <f t="shared" si="8"/>
        <v>68</v>
      </c>
      <c r="E263" s="12">
        <f t="shared" si="9"/>
        <v>68</v>
      </c>
      <c r="I263" t="s">
        <v>235</v>
      </c>
      <c r="J263">
        <v>212642</v>
      </c>
    </row>
    <row r="264" spans="1:10" x14ac:dyDescent="0.25">
      <c r="A264" t="s">
        <v>259</v>
      </c>
      <c r="B264" t="str">
        <f>VLOOKUP(A264,rurality!A$2:B$327,2,FALSE)</f>
        <v>LU</v>
      </c>
      <c r="C264">
        <v>100376</v>
      </c>
      <c r="D264" s="20">
        <f t="shared" si="8"/>
        <v>3</v>
      </c>
      <c r="E264" s="12">
        <f t="shared" si="9"/>
        <v>3</v>
      </c>
      <c r="I264" t="s">
        <v>236</v>
      </c>
      <c r="J264">
        <v>311467</v>
      </c>
    </row>
    <row r="265" spans="1:10" x14ac:dyDescent="0.25">
      <c r="A265" t="s">
        <v>260</v>
      </c>
      <c r="B265" t="str">
        <f>VLOOKUP(A265,rurality!A$2:B$327,2,FALSE)</f>
        <v>R80</v>
      </c>
      <c r="C265">
        <v>295263</v>
      </c>
      <c r="D265" s="20">
        <f t="shared" si="8"/>
        <v>254</v>
      </c>
      <c r="E265" s="12">
        <f t="shared" si="9"/>
        <v>254</v>
      </c>
      <c r="I265" t="s">
        <v>237</v>
      </c>
      <c r="J265">
        <v>155026</v>
      </c>
    </row>
    <row r="266" spans="1:10" x14ac:dyDescent="0.25">
      <c r="A266" t="s">
        <v>261</v>
      </c>
      <c r="B266" t="str">
        <f>VLOOKUP(A266,rurality!A$2:B$327,2,FALSE)</f>
        <v>R50</v>
      </c>
      <c r="C266">
        <v>244784</v>
      </c>
      <c r="D266" s="20">
        <f t="shared" si="8"/>
        <v>218</v>
      </c>
      <c r="E266" s="12">
        <f t="shared" si="9"/>
        <v>218</v>
      </c>
      <c r="I266" t="s">
        <v>238</v>
      </c>
      <c r="J266">
        <v>178179</v>
      </c>
    </row>
    <row r="267" spans="1:10" x14ac:dyDescent="0.25">
      <c r="A267" t="s">
        <v>262</v>
      </c>
      <c r="B267" t="str">
        <f>VLOOKUP(A267,rurality!A$2:B$327,2,FALSE)</f>
        <v>R80</v>
      </c>
      <c r="C267">
        <v>250668</v>
      </c>
      <c r="D267" s="20">
        <f t="shared" si="8"/>
        <v>227</v>
      </c>
      <c r="E267" s="12">
        <f t="shared" si="9"/>
        <v>227</v>
      </c>
      <c r="I267" t="s">
        <v>239</v>
      </c>
      <c r="J267">
        <v>232549</v>
      </c>
    </row>
    <row r="268" spans="1:10" x14ac:dyDescent="0.25">
      <c r="A268" t="s">
        <v>263</v>
      </c>
      <c r="B268" t="str">
        <f>VLOOKUP(A268,rurality!A$2:B$327,2,FALSE)</f>
        <v>MU</v>
      </c>
      <c r="C268">
        <v>124362</v>
      </c>
      <c r="D268" s="20">
        <f t="shared" si="8"/>
        <v>24</v>
      </c>
      <c r="E268" s="12">
        <f t="shared" si="9"/>
        <v>24</v>
      </c>
      <c r="I268" t="s">
        <v>240</v>
      </c>
      <c r="J268">
        <v>213249</v>
      </c>
    </row>
    <row r="269" spans="1:10" x14ac:dyDescent="0.25">
      <c r="A269" t="s">
        <v>264</v>
      </c>
      <c r="B269" t="str">
        <f>VLOOKUP(A269,rurality!A$2:B$327,2,FALSE)</f>
        <v>OU</v>
      </c>
      <c r="C269">
        <v>342532</v>
      </c>
      <c r="D269" s="20">
        <f t="shared" si="8"/>
        <v>283</v>
      </c>
      <c r="E269" s="12">
        <f t="shared" si="9"/>
        <v>283</v>
      </c>
      <c r="I269" t="s">
        <v>241</v>
      </c>
      <c r="J269">
        <v>253746</v>
      </c>
    </row>
    <row r="270" spans="1:10" x14ac:dyDescent="0.25">
      <c r="A270" t="s">
        <v>265</v>
      </c>
      <c r="B270" t="str">
        <f>VLOOKUP(A270,rurality!A$2:B$327,2,FALSE)</f>
        <v>MU</v>
      </c>
      <c r="C270">
        <v>274783</v>
      </c>
      <c r="D270" s="20">
        <f t="shared" si="8"/>
        <v>248</v>
      </c>
      <c r="E270" s="12">
        <f t="shared" si="9"/>
        <v>248</v>
      </c>
      <c r="I270" t="s">
        <v>242</v>
      </c>
      <c r="J270">
        <v>375765</v>
      </c>
    </row>
    <row r="271" spans="1:10" x14ac:dyDescent="0.25">
      <c r="A271" t="s">
        <v>266</v>
      </c>
      <c r="B271" t="str">
        <f>VLOOKUP(A271,rurality!A$2:B$327,2,FALSE)</f>
        <v>SR</v>
      </c>
      <c r="C271">
        <v>187302</v>
      </c>
      <c r="D271" s="20">
        <f t="shared" si="8"/>
        <v>130</v>
      </c>
      <c r="E271" s="12">
        <f t="shared" si="9"/>
        <v>130</v>
      </c>
      <c r="I271" t="s">
        <v>243</v>
      </c>
      <c r="J271">
        <v>150889</v>
      </c>
    </row>
    <row r="272" spans="1:10" x14ac:dyDescent="0.25">
      <c r="A272" t="s">
        <v>267</v>
      </c>
      <c r="B272" t="str">
        <f>VLOOKUP(A272,rurality!A$2:B$327,2,FALSE)</f>
        <v>OU</v>
      </c>
      <c r="C272">
        <v>169210</v>
      </c>
      <c r="D272" s="20">
        <f t="shared" si="8"/>
        <v>101</v>
      </c>
      <c r="E272" s="12">
        <f t="shared" si="9"/>
        <v>101</v>
      </c>
      <c r="I272" t="s">
        <v>244</v>
      </c>
      <c r="J272">
        <v>208179</v>
      </c>
    </row>
    <row r="273" spans="1:10" x14ac:dyDescent="0.25">
      <c r="A273" t="s">
        <v>268</v>
      </c>
      <c r="B273" t="str">
        <f>VLOOKUP(A273,rurality!A$2:B$327,2,FALSE)</f>
        <v>MU</v>
      </c>
      <c r="C273">
        <v>115119</v>
      </c>
      <c r="D273" s="20">
        <f t="shared" si="8"/>
        <v>10</v>
      </c>
      <c r="E273" s="12">
        <f t="shared" si="9"/>
        <v>10</v>
      </c>
      <c r="I273" t="s">
        <v>245</v>
      </c>
      <c r="J273">
        <v>209041</v>
      </c>
    </row>
    <row r="274" spans="1:10" x14ac:dyDescent="0.25">
      <c r="A274" t="s">
        <v>269</v>
      </c>
      <c r="B274" t="str">
        <f>VLOOKUP(A274,rurality!A$2:B$327,2,FALSE)</f>
        <v>OU</v>
      </c>
      <c r="C274">
        <v>154466</v>
      </c>
      <c r="D274" s="20">
        <f t="shared" si="8"/>
        <v>73</v>
      </c>
      <c r="E274" s="12">
        <f t="shared" si="9"/>
        <v>73</v>
      </c>
      <c r="I274" t="s">
        <v>246</v>
      </c>
      <c r="J274">
        <v>129183</v>
      </c>
    </row>
    <row r="275" spans="1:10" x14ac:dyDescent="0.25">
      <c r="A275" t="s">
        <v>270</v>
      </c>
      <c r="B275" t="str">
        <f>VLOOKUP(A275,rurality!A$2:B$327,2,FALSE)</f>
        <v>R50</v>
      </c>
      <c r="C275">
        <v>385858</v>
      </c>
      <c r="D275" s="20">
        <f t="shared" si="8"/>
        <v>303</v>
      </c>
      <c r="E275" s="12">
        <f t="shared" si="9"/>
        <v>303</v>
      </c>
      <c r="I275" t="s">
        <v>395</v>
      </c>
      <c r="J275">
        <v>144371</v>
      </c>
    </row>
    <row r="276" spans="1:10" x14ac:dyDescent="0.25">
      <c r="A276" t="s">
        <v>271</v>
      </c>
      <c r="B276" t="str">
        <f>VLOOKUP(A276,rurality!A$2:B$327,2,FALSE)</f>
        <v>SR</v>
      </c>
      <c r="C276">
        <v>217521</v>
      </c>
      <c r="D276" s="20">
        <f t="shared" si="8"/>
        <v>175</v>
      </c>
      <c r="E276" s="12">
        <f t="shared" si="9"/>
        <v>175</v>
      </c>
      <c r="I276" t="s">
        <v>247</v>
      </c>
      <c r="J276">
        <v>176887</v>
      </c>
    </row>
    <row r="277" spans="1:10" x14ac:dyDescent="0.25">
      <c r="A277" t="s">
        <v>272</v>
      </c>
      <c r="B277" t="str">
        <f>VLOOKUP(A277,rurality!A$2:B$327,2,FALSE)</f>
        <v>R80</v>
      </c>
      <c r="C277">
        <v>233119</v>
      </c>
      <c r="D277" s="20">
        <f t="shared" si="8"/>
        <v>202</v>
      </c>
      <c r="E277" s="12">
        <f t="shared" si="9"/>
        <v>202</v>
      </c>
      <c r="I277" t="s">
        <v>248</v>
      </c>
      <c r="J277">
        <v>209540</v>
      </c>
    </row>
    <row r="278" spans="1:10" x14ac:dyDescent="0.25">
      <c r="A278" t="s">
        <v>273</v>
      </c>
      <c r="B278" t="str">
        <f>VLOOKUP(A278,rurality!A$2:B$327,2,FALSE)</f>
        <v>OU</v>
      </c>
      <c r="C278">
        <v>153023</v>
      </c>
      <c r="D278" s="20">
        <f t="shared" si="8"/>
        <v>70</v>
      </c>
      <c r="E278" s="12">
        <f t="shared" si="9"/>
        <v>70</v>
      </c>
      <c r="I278" t="s">
        <v>249</v>
      </c>
      <c r="J278">
        <v>424252</v>
      </c>
    </row>
    <row r="279" spans="1:10" x14ac:dyDescent="0.25">
      <c r="A279" t="s">
        <v>274</v>
      </c>
      <c r="B279" t="str">
        <f>VLOOKUP(A279,rurality!A$2:B$327,2,FALSE)</f>
        <v>R50</v>
      </c>
      <c r="C279">
        <v>180264</v>
      </c>
      <c r="D279" s="20">
        <f t="shared" si="8"/>
        <v>119</v>
      </c>
      <c r="E279" s="12">
        <f t="shared" si="9"/>
        <v>119</v>
      </c>
      <c r="I279" t="s">
        <v>250</v>
      </c>
      <c r="J279">
        <v>300247</v>
      </c>
    </row>
    <row r="280" spans="1:10" x14ac:dyDescent="0.25">
      <c r="A280" t="s">
        <v>275</v>
      </c>
      <c r="B280" t="str">
        <f>VLOOKUP(A280,rurality!A$2:B$327,2,FALSE)</f>
        <v>R50</v>
      </c>
      <c r="C280">
        <v>307559</v>
      </c>
      <c r="D280" s="20">
        <f t="shared" si="8"/>
        <v>265</v>
      </c>
      <c r="E280" s="12">
        <f t="shared" si="9"/>
        <v>265</v>
      </c>
      <c r="I280" t="s">
        <v>251</v>
      </c>
      <c r="J280">
        <v>451155</v>
      </c>
    </row>
    <row r="281" spans="1:10" x14ac:dyDescent="0.25">
      <c r="A281" t="s">
        <v>276</v>
      </c>
      <c r="B281" t="str">
        <f>VLOOKUP(A281,rurality!A$2:B$327,2,FALSE)</f>
        <v>R50</v>
      </c>
      <c r="C281">
        <v>247529</v>
      </c>
      <c r="D281" s="20">
        <f t="shared" si="8"/>
        <v>222</v>
      </c>
      <c r="E281" s="12">
        <f t="shared" si="9"/>
        <v>222</v>
      </c>
      <c r="I281" t="s">
        <v>331</v>
      </c>
      <c r="J281">
        <v>231276</v>
      </c>
    </row>
    <row r="282" spans="1:10" x14ac:dyDescent="0.25">
      <c r="A282" t="s">
        <v>277</v>
      </c>
      <c r="B282" t="str">
        <f>VLOOKUP(A282,rurality!A$2:B$327,2,FALSE)</f>
        <v>OU</v>
      </c>
      <c r="C282">
        <v>181246</v>
      </c>
      <c r="D282" s="20">
        <f t="shared" si="8"/>
        <v>123</v>
      </c>
      <c r="E282" s="12">
        <f t="shared" si="9"/>
        <v>123</v>
      </c>
      <c r="I282" t="s">
        <v>396</v>
      </c>
      <c r="J282">
        <v>124061</v>
      </c>
    </row>
    <row r="283" spans="1:10" x14ac:dyDescent="0.25">
      <c r="A283" t="s">
        <v>278</v>
      </c>
      <c r="B283" t="str">
        <f>VLOOKUP(A283,rurality!A$2:B$327,2,FALSE)</f>
        <v>MU</v>
      </c>
      <c r="C283">
        <v>454193</v>
      </c>
      <c r="D283" s="20">
        <f t="shared" si="8"/>
        <v>318</v>
      </c>
      <c r="E283" s="12">
        <f t="shared" si="9"/>
        <v>318</v>
      </c>
      <c r="I283" t="s">
        <v>254</v>
      </c>
      <c r="J283">
        <v>188011</v>
      </c>
    </row>
    <row r="284" spans="1:10" x14ac:dyDescent="0.25">
      <c r="A284" t="s">
        <v>279</v>
      </c>
      <c r="B284" t="str">
        <f>VLOOKUP(A284,rurality!A$2:B$327,2,FALSE)</f>
        <v>OU</v>
      </c>
      <c r="C284">
        <v>182331</v>
      </c>
      <c r="D284" s="20">
        <f t="shared" si="8"/>
        <v>125</v>
      </c>
      <c r="E284" s="12">
        <f t="shared" si="9"/>
        <v>125</v>
      </c>
      <c r="I284" t="s">
        <v>397</v>
      </c>
      <c r="J284">
        <v>176853</v>
      </c>
    </row>
    <row r="285" spans="1:10" x14ac:dyDescent="0.25">
      <c r="A285" t="s">
        <v>280</v>
      </c>
      <c r="B285" t="str">
        <f>VLOOKUP(A285,rurality!A$2:B$327,2,FALSE)</f>
        <v>R50</v>
      </c>
      <c r="C285">
        <v>309378</v>
      </c>
      <c r="D285" s="20">
        <f t="shared" si="8"/>
        <v>266</v>
      </c>
      <c r="E285" s="12">
        <f t="shared" si="9"/>
        <v>266</v>
      </c>
      <c r="I285" t="s">
        <v>255</v>
      </c>
      <c r="J285">
        <v>158253</v>
      </c>
    </row>
    <row r="286" spans="1:10" x14ac:dyDescent="0.25">
      <c r="A286" t="s">
        <v>281</v>
      </c>
      <c r="B286" t="str">
        <f>VLOOKUP(A286,rurality!A$2:B$327,2,FALSE)</f>
        <v>OU</v>
      </c>
      <c r="C286">
        <v>183047</v>
      </c>
      <c r="D286" s="20">
        <f t="shared" si="8"/>
        <v>126</v>
      </c>
      <c r="E286" s="12">
        <f t="shared" si="9"/>
        <v>126</v>
      </c>
      <c r="I286" t="s">
        <v>256</v>
      </c>
      <c r="J286">
        <v>190002</v>
      </c>
    </row>
    <row r="287" spans="1:10" x14ac:dyDescent="0.25">
      <c r="A287" t="s">
        <v>282</v>
      </c>
      <c r="B287" t="str">
        <f>VLOOKUP(A287,rurality!A$2:B$327,2,FALSE)</f>
        <v>R80</v>
      </c>
      <c r="C287">
        <v>201207</v>
      </c>
      <c r="D287" s="20">
        <f t="shared" si="8"/>
        <v>151</v>
      </c>
      <c r="E287" s="12">
        <f t="shared" si="9"/>
        <v>151</v>
      </c>
      <c r="I287" t="s">
        <v>257</v>
      </c>
      <c r="J287">
        <v>189499</v>
      </c>
    </row>
    <row r="288" spans="1:10" x14ac:dyDescent="0.25">
      <c r="A288" t="s">
        <v>283</v>
      </c>
      <c r="B288" t="str">
        <f>VLOOKUP(A288,rurality!A$2:B$327,2,FALSE)</f>
        <v>MU</v>
      </c>
      <c r="C288">
        <v>356706</v>
      </c>
      <c r="D288" s="20">
        <f t="shared" si="8"/>
        <v>290</v>
      </c>
      <c r="E288" s="12">
        <f t="shared" si="9"/>
        <v>290</v>
      </c>
      <c r="I288" t="s">
        <v>258</v>
      </c>
      <c r="J288">
        <v>152478</v>
      </c>
    </row>
    <row r="289" spans="1:10" x14ac:dyDescent="0.25">
      <c r="A289" t="s">
        <v>284</v>
      </c>
      <c r="B289" t="str">
        <f>VLOOKUP(A289,rurality!A$2:B$327,2,FALSE)</f>
        <v>MU</v>
      </c>
      <c r="C289">
        <v>248441</v>
      </c>
      <c r="D289" s="20">
        <f t="shared" si="8"/>
        <v>225</v>
      </c>
      <c r="E289" s="12">
        <f t="shared" si="9"/>
        <v>225</v>
      </c>
      <c r="I289" t="s">
        <v>259</v>
      </c>
      <c r="J289">
        <v>100376</v>
      </c>
    </row>
    <row r="290" spans="1:10" x14ac:dyDescent="0.25">
      <c r="A290" t="s">
        <v>285</v>
      </c>
      <c r="B290" t="str">
        <f>VLOOKUP(A290,rurality!A$2:B$327,2,FALSE)</f>
        <v>SR</v>
      </c>
      <c r="C290">
        <v>374023</v>
      </c>
      <c r="D290" s="20">
        <f t="shared" si="8"/>
        <v>298</v>
      </c>
      <c r="E290" s="12">
        <f t="shared" si="9"/>
        <v>298</v>
      </c>
      <c r="I290" t="s">
        <v>260</v>
      </c>
      <c r="J290">
        <v>295263</v>
      </c>
    </row>
    <row r="291" spans="1:10" x14ac:dyDescent="0.25">
      <c r="A291" t="s">
        <v>286</v>
      </c>
      <c r="B291" t="str">
        <f>VLOOKUP(A291,rurality!A$2:B$327,2,FALSE)</f>
        <v>R80</v>
      </c>
      <c r="C291">
        <v>365312</v>
      </c>
      <c r="D291" s="20">
        <f t="shared" si="8"/>
        <v>295</v>
      </c>
      <c r="E291" s="12">
        <f t="shared" si="9"/>
        <v>295</v>
      </c>
      <c r="I291" t="s">
        <v>261</v>
      </c>
      <c r="J291">
        <v>244784</v>
      </c>
    </row>
    <row r="292" spans="1:10" x14ac:dyDescent="0.25">
      <c r="A292" t="s">
        <v>287</v>
      </c>
      <c r="B292" t="str">
        <f>VLOOKUP(A292,rurality!A$2:B$327,2,FALSE)</f>
        <v>R50</v>
      </c>
      <c r="C292">
        <v>330692</v>
      </c>
      <c r="D292" s="20">
        <f t="shared" si="8"/>
        <v>280</v>
      </c>
      <c r="E292" s="12">
        <f t="shared" si="9"/>
        <v>280</v>
      </c>
      <c r="I292" t="s">
        <v>398</v>
      </c>
      <c r="J292">
        <v>208208</v>
      </c>
    </row>
    <row r="293" spans="1:10" x14ac:dyDescent="0.25">
      <c r="A293" t="s">
        <v>288</v>
      </c>
      <c r="B293" t="str">
        <f>VLOOKUP(A293,rurality!A$2:B$327,2,FALSE)</f>
        <v>SR</v>
      </c>
      <c r="C293">
        <v>132761</v>
      </c>
      <c r="D293" s="20">
        <f t="shared" si="8"/>
        <v>37</v>
      </c>
      <c r="E293" s="12">
        <f t="shared" si="9"/>
        <v>37</v>
      </c>
      <c r="I293" t="s">
        <v>262</v>
      </c>
      <c r="J293">
        <v>250668</v>
      </c>
    </row>
    <row r="294" spans="1:10" x14ac:dyDescent="0.25">
      <c r="A294" t="s">
        <v>289</v>
      </c>
      <c r="B294" t="str">
        <f>VLOOKUP(A294,rurality!A$2:B$327,2,FALSE)</f>
        <v>MU</v>
      </c>
      <c r="C294">
        <v>142756</v>
      </c>
      <c r="D294" s="20">
        <f t="shared" si="8"/>
        <v>47</v>
      </c>
      <c r="E294" s="12">
        <f t="shared" si="9"/>
        <v>47</v>
      </c>
      <c r="I294" t="s">
        <v>263</v>
      </c>
      <c r="J294">
        <v>124362</v>
      </c>
    </row>
    <row r="295" spans="1:10" x14ac:dyDescent="0.25">
      <c r="A295" t="s">
        <v>290</v>
      </c>
      <c r="B295" t="str">
        <f>VLOOKUP(A295,rurality!A$2:B$327,2,FALSE)</f>
        <v>MU</v>
      </c>
      <c r="C295">
        <v>256029</v>
      </c>
      <c r="D295" s="20">
        <f t="shared" si="8"/>
        <v>235</v>
      </c>
      <c r="E295" s="12">
        <f t="shared" si="9"/>
        <v>235</v>
      </c>
      <c r="I295" t="s">
        <v>399</v>
      </c>
      <c r="J295">
        <v>417700</v>
      </c>
    </row>
    <row r="296" spans="1:10" x14ac:dyDescent="0.25">
      <c r="A296" t="s">
        <v>291</v>
      </c>
      <c r="B296" t="str">
        <f>VLOOKUP(A296,rurality!A$2:B$327,2,FALSE)</f>
        <v>MU</v>
      </c>
      <c r="C296">
        <v>569614</v>
      </c>
      <c r="D296" s="20">
        <f t="shared" si="8"/>
        <v>324</v>
      </c>
      <c r="E296" s="12">
        <f t="shared" si="9"/>
        <v>324</v>
      </c>
      <c r="I296" t="s">
        <v>264</v>
      </c>
      <c r="J296">
        <v>342532</v>
      </c>
    </row>
    <row r="297" spans="1:10" x14ac:dyDescent="0.25">
      <c r="A297" t="s">
        <v>292</v>
      </c>
      <c r="B297" t="str">
        <f>VLOOKUP(A297,rurality!A$2:B$327,2,FALSE)</f>
        <v>OU</v>
      </c>
      <c r="C297">
        <v>186550</v>
      </c>
      <c r="D297" s="20">
        <f t="shared" si="8"/>
        <v>128</v>
      </c>
      <c r="E297" s="12">
        <f t="shared" si="9"/>
        <v>128</v>
      </c>
      <c r="I297" t="s">
        <v>265</v>
      </c>
      <c r="J297">
        <v>274783</v>
      </c>
    </row>
    <row r="298" spans="1:10" x14ac:dyDescent="0.25">
      <c r="A298" t="s">
        <v>293</v>
      </c>
      <c r="B298" t="str">
        <f>VLOOKUP(A298,rurality!A$2:B$327,2,FALSE)</f>
        <v>SR</v>
      </c>
      <c r="C298">
        <v>248124</v>
      </c>
      <c r="D298" s="20">
        <f t="shared" si="8"/>
        <v>224</v>
      </c>
      <c r="E298" s="12">
        <f t="shared" si="9"/>
        <v>224</v>
      </c>
      <c r="I298" t="s">
        <v>266</v>
      </c>
      <c r="J298">
        <v>187302</v>
      </c>
    </row>
    <row r="299" spans="1:10" x14ac:dyDescent="0.25">
      <c r="A299" t="s">
        <v>294</v>
      </c>
      <c r="B299" t="str">
        <f>VLOOKUP(A299,rurality!A$2:B$327,2,FALSE)</f>
        <v>MU</v>
      </c>
      <c r="C299">
        <v>269245</v>
      </c>
      <c r="D299" s="20">
        <f t="shared" si="8"/>
        <v>243</v>
      </c>
      <c r="E299" s="12">
        <f t="shared" si="9"/>
        <v>243</v>
      </c>
      <c r="I299" t="s">
        <v>267</v>
      </c>
      <c r="J299">
        <v>169210</v>
      </c>
    </row>
    <row r="300" spans="1:10" x14ac:dyDescent="0.25">
      <c r="A300" t="s">
        <v>295</v>
      </c>
      <c r="B300" t="str">
        <f>VLOOKUP(A300,rurality!A$2:B$327,2,FALSE)</f>
        <v>SR</v>
      </c>
      <c r="C300">
        <v>168203</v>
      </c>
      <c r="D300" s="20">
        <f t="shared" si="8"/>
        <v>100</v>
      </c>
      <c r="E300" s="12">
        <f t="shared" si="9"/>
        <v>100</v>
      </c>
      <c r="I300" t="s">
        <v>268</v>
      </c>
      <c r="J300">
        <v>115119</v>
      </c>
    </row>
    <row r="301" spans="1:10" x14ac:dyDescent="0.25">
      <c r="A301" t="s">
        <v>296</v>
      </c>
      <c r="B301" t="str">
        <f>VLOOKUP(A301,rurality!A$2:B$327,2,FALSE)</f>
        <v>R50</v>
      </c>
      <c r="C301">
        <v>439335</v>
      </c>
      <c r="D301" s="20">
        <f t="shared" si="8"/>
        <v>314</v>
      </c>
      <c r="E301" s="12">
        <f t="shared" si="9"/>
        <v>314</v>
      </c>
      <c r="I301" t="s">
        <v>269</v>
      </c>
      <c r="J301">
        <v>154466</v>
      </c>
    </row>
    <row r="302" spans="1:10" x14ac:dyDescent="0.25">
      <c r="A302" t="s">
        <v>297</v>
      </c>
      <c r="B302" t="str">
        <f>VLOOKUP(A302,rurality!A$2:B$327,2,FALSE)</f>
        <v>R80</v>
      </c>
      <c r="C302">
        <v>327187</v>
      </c>
      <c r="D302" s="20">
        <f t="shared" si="8"/>
        <v>279</v>
      </c>
      <c r="E302" s="12">
        <f t="shared" si="9"/>
        <v>279</v>
      </c>
      <c r="I302" t="s">
        <v>270</v>
      </c>
      <c r="J302">
        <v>385858</v>
      </c>
    </row>
    <row r="303" spans="1:10" x14ac:dyDescent="0.25">
      <c r="A303" t="s">
        <v>298</v>
      </c>
      <c r="B303" t="str">
        <f>VLOOKUP(A303,rurality!A$2:B$327,2,FALSE)</f>
        <v>SR</v>
      </c>
      <c r="C303">
        <v>163886</v>
      </c>
      <c r="D303" s="20">
        <f t="shared" si="8"/>
        <v>90</v>
      </c>
      <c r="E303" s="12">
        <f t="shared" si="9"/>
        <v>90</v>
      </c>
      <c r="I303" t="s">
        <v>271</v>
      </c>
      <c r="J303">
        <v>217521</v>
      </c>
    </row>
    <row r="304" spans="1:10" x14ac:dyDescent="0.25">
      <c r="A304" t="s">
        <v>299</v>
      </c>
      <c r="B304" t="str">
        <f>VLOOKUP(A304,rurality!A$2:B$327,2,FALSE)</f>
        <v>OU</v>
      </c>
      <c r="C304">
        <v>315934</v>
      </c>
      <c r="D304" s="20">
        <f t="shared" si="8"/>
        <v>270</v>
      </c>
      <c r="E304" s="12">
        <f t="shared" si="9"/>
        <v>270</v>
      </c>
      <c r="I304" t="s">
        <v>272</v>
      </c>
      <c r="J304">
        <v>233119</v>
      </c>
    </row>
    <row r="305" spans="1:10" x14ac:dyDescent="0.25">
      <c r="A305" t="s">
        <v>300</v>
      </c>
      <c r="B305" t="str">
        <f>VLOOKUP(A305,rurality!A$2:B$327,2,FALSE)</f>
        <v>SR</v>
      </c>
      <c r="C305">
        <v>313230</v>
      </c>
      <c r="D305" s="20">
        <f t="shared" si="8"/>
        <v>268</v>
      </c>
      <c r="E305" s="12">
        <f t="shared" si="9"/>
        <v>268</v>
      </c>
      <c r="I305" t="s">
        <v>274</v>
      </c>
      <c r="J305">
        <v>180264</v>
      </c>
    </row>
    <row r="306" spans="1:10" x14ac:dyDescent="0.25">
      <c r="A306" t="s">
        <v>301</v>
      </c>
      <c r="B306" t="str">
        <f>VLOOKUP(A306,rurality!A$2:B$327,2,FALSE)</f>
        <v>R80</v>
      </c>
      <c r="C306">
        <v>227060</v>
      </c>
      <c r="D306" s="20">
        <f t="shared" si="8"/>
        <v>189</v>
      </c>
      <c r="E306" s="12">
        <f t="shared" si="9"/>
        <v>189</v>
      </c>
      <c r="I306" t="s">
        <v>275</v>
      </c>
      <c r="J306">
        <v>307559</v>
      </c>
    </row>
    <row r="307" spans="1:10" x14ac:dyDescent="0.25">
      <c r="A307" t="s">
        <v>302</v>
      </c>
      <c r="B307" t="str">
        <f>VLOOKUP(A307,rurality!A$2:B$327,2,FALSE)</f>
        <v>R80</v>
      </c>
      <c r="C307">
        <v>269292</v>
      </c>
      <c r="D307" s="20">
        <f t="shared" si="8"/>
        <v>244</v>
      </c>
      <c r="E307" s="12">
        <f t="shared" si="9"/>
        <v>244</v>
      </c>
      <c r="I307" t="s">
        <v>276</v>
      </c>
      <c r="J307">
        <v>247529</v>
      </c>
    </row>
    <row r="308" spans="1:10" x14ac:dyDescent="0.25">
      <c r="A308" t="s">
        <v>303</v>
      </c>
      <c r="B308" t="str">
        <f>VLOOKUP(A308,rurality!A$2:B$327,2,FALSE)</f>
        <v>R50</v>
      </c>
      <c r="C308">
        <v>189249</v>
      </c>
      <c r="D308" s="20">
        <f t="shared" si="8"/>
        <v>134</v>
      </c>
      <c r="E308" s="12">
        <f t="shared" si="9"/>
        <v>134</v>
      </c>
      <c r="I308" t="s">
        <v>277</v>
      </c>
      <c r="J308">
        <v>181246</v>
      </c>
    </row>
    <row r="309" spans="1:10" x14ac:dyDescent="0.25">
      <c r="A309" t="s">
        <v>304</v>
      </c>
      <c r="B309" t="str">
        <f>VLOOKUP(A309,rurality!A$2:B$327,2,FALSE)</f>
        <v>R80</v>
      </c>
      <c r="C309">
        <v>155346</v>
      </c>
      <c r="D309" s="20">
        <f t="shared" si="8"/>
        <v>75</v>
      </c>
      <c r="E309" s="12">
        <f t="shared" si="9"/>
        <v>75</v>
      </c>
      <c r="I309" t="s">
        <v>278</v>
      </c>
      <c r="J309">
        <v>454193</v>
      </c>
    </row>
    <row r="310" spans="1:10" x14ac:dyDescent="0.25">
      <c r="A310" t="s">
        <v>305</v>
      </c>
      <c r="B310" t="str">
        <f>VLOOKUP(A310,rurality!A$2:B$327,2,FALSE)</f>
        <v>R80</v>
      </c>
      <c r="C310">
        <v>313477</v>
      </c>
      <c r="D310" s="20">
        <f t="shared" si="8"/>
        <v>269</v>
      </c>
      <c r="E310" s="12">
        <f t="shared" si="9"/>
        <v>269</v>
      </c>
      <c r="I310" t="s">
        <v>279</v>
      </c>
      <c r="J310">
        <v>182331</v>
      </c>
    </row>
    <row r="311" spans="1:10" x14ac:dyDescent="0.25">
      <c r="A311" t="s">
        <v>306</v>
      </c>
      <c r="B311" t="str">
        <f>VLOOKUP(A311,rurality!A$2:B$327,2,FALSE)</f>
        <v>R80</v>
      </c>
      <c r="C311">
        <v>233145</v>
      </c>
      <c r="D311" s="20">
        <f t="shared" si="8"/>
        <v>203</v>
      </c>
      <c r="E311" s="12">
        <f t="shared" si="9"/>
        <v>203</v>
      </c>
      <c r="I311" t="s">
        <v>280</v>
      </c>
      <c r="J311">
        <v>309378</v>
      </c>
    </row>
    <row r="312" spans="1:10" x14ac:dyDescent="0.25">
      <c r="A312" t="s">
        <v>308</v>
      </c>
      <c r="B312" t="str">
        <f>VLOOKUP(A312,rurality!A$2:B$327,2,FALSE)</f>
        <v>OU</v>
      </c>
      <c r="C312">
        <v>199627</v>
      </c>
      <c r="D312" s="20">
        <f t="shared" si="8"/>
        <v>148</v>
      </c>
      <c r="E312" s="12">
        <f t="shared" si="9"/>
        <v>148</v>
      </c>
      <c r="I312" t="s">
        <v>281</v>
      </c>
      <c r="J312">
        <v>183047</v>
      </c>
    </row>
    <row r="313" spans="1:10" x14ac:dyDescent="0.25">
      <c r="A313" t="s">
        <v>309</v>
      </c>
      <c r="B313" t="str">
        <f>VLOOKUP(A313,rurality!A$2:B$327,2,FALSE)</f>
        <v>MU</v>
      </c>
      <c r="C313">
        <v>120930</v>
      </c>
      <c r="D313" s="20">
        <f t="shared" si="8"/>
        <v>19</v>
      </c>
      <c r="E313" s="12">
        <f t="shared" si="9"/>
        <v>19</v>
      </c>
      <c r="I313" t="s">
        <v>282</v>
      </c>
      <c r="J313">
        <v>201207</v>
      </c>
    </row>
    <row r="314" spans="1:10" x14ac:dyDescent="0.25">
      <c r="A314" t="s">
        <v>405</v>
      </c>
      <c r="B314" t="str">
        <f>VLOOKUP(A314,rurality!A$2:B$327,2,FALSE)</f>
        <v>R50</v>
      </c>
      <c r="C314">
        <v>252630</v>
      </c>
      <c r="D314" s="20">
        <f t="shared" si="8"/>
        <v>231</v>
      </c>
      <c r="E314" s="12">
        <f t="shared" si="9"/>
        <v>231</v>
      </c>
      <c r="I314" t="s">
        <v>283</v>
      </c>
      <c r="J314">
        <v>356706</v>
      </c>
    </row>
    <row r="315" spans="1:10" x14ac:dyDescent="0.25">
      <c r="A315" t="s">
        <v>310</v>
      </c>
      <c r="B315" t="str">
        <f>VLOOKUP(A315,rurality!A$2:B$327,2,FALSE)</f>
        <v>R50</v>
      </c>
      <c r="C315">
        <v>379922</v>
      </c>
      <c r="D315" s="20">
        <f t="shared" si="8"/>
        <v>301</v>
      </c>
      <c r="E315" s="12">
        <f t="shared" si="9"/>
        <v>301</v>
      </c>
      <c r="I315" t="s">
        <v>284</v>
      </c>
      <c r="J315">
        <v>248441</v>
      </c>
    </row>
    <row r="316" spans="1:10" x14ac:dyDescent="0.25">
      <c r="A316" t="s">
        <v>311</v>
      </c>
      <c r="B316" t="str">
        <f>VLOOKUP(A316,rurality!A$2:B$327,2,FALSE)</f>
        <v>OU</v>
      </c>
      <c r="C316">
        <v>431298</v>
      </c>
      <c r="D316" s="20">
        <f t="shared" si="8"/>
        <v>311</v>
      </c>
      <c r="E316" s="12">
        <f t="shared" si="9"/>
        <v>311</v>
      </c>
      <c r="I316" t="s">
        <v>285</v>
      </c>
      <c r="J316">
        <v>374023</v>
      </c>
    </row>
    <row r="317" spans="1:10" x14ac:dyDescent="0.25">
      <c r="A317" t="s">
        <v>312</v>
      </c>
      <c r="B317" t="str">
        <f>VLOOKUP(A317,rurality!A$2:B$327,2,FALSE)</f>
        <v>LU</v>
      </c>
      <c r="C317">
        <v>169277</v>
      </c>
      <c r="D317" s="20">
        <f t="shared" si="8"/>
        <v>103</v>
      </c>
      <c r="E317" s="12">
        <f t="shared" si="9"/>
        <v>103</v>
      </c>
      <c r="I317" t="s">
        <v>400</v>
      </c>
      <c r="J317">
        <v>145972</v>
      </c>
    </row>
    <row r="318" spans="1:10" x14ac:dyDescent="0.25">
      <c r="A318" t="s">
        <v>313</v>
      </c>
      <c r="B318" t="str">
        <f>VLOOKUP(A318,rurality!A$2:B$327,2,FALSE)</f>
        <v>MU</v>
      </c>
      <c r="C318">
        <v>357859</v>
      </c>
      <c r="D318" s="20">
        <f t="shared" si="8"/>
        <v>291</v>
      </c>
      <c r="E318" s="12">
        <f t="shared" si="9"/>
        <v>291</v>
      </c>
      <c r="I318" t="s">
        <v>286</v>
      </c>
      <c r="J318">
        <v>365312</v>
      </c>
    </row>
    <row r="319" spans="1:10" x14ac:dyDescent="0.25">
      <c r="A319" t="s">
        <v>314</v>
      </c>
      <c r="B319" t="str">
        <f>VLOOKUP(A319,rurality!A$2:B$327,2,FALSE)</f>
        <v>LU</v>
      </c>
      <c r="C319">
        <v>323034</v>
      </c>
      <c r="D319" s="20">
        <f t="shared" si="8"/>
        <v>277</v>
      </c>
      <c r="E319" s="12">
        <f t="shared" si="9"/>
        <v>277</v>
      </c>
      <c r="I319" t="s">
        <v>287</v>
      </c>
      <c r="J319">
        <v>330692</v>
      </c>
    </row>
    <row r="320" spans="1:10" x14ac:dyDescent="0.25">
      <c r="A320" t="s">
        <v>315</v>
      </c>
      <c r="B320" t="str">
        <f>VLOOKUP(A320,rurality!A$2:B$327,2,FALSE)</f>
        <v>MU</v>
      </c>
      <c r="C320">
        <v>136727</v>
      </c>
      <c r="D320" s="20">
        <f t="shared" si="8"/>
        <v>39</v>
      </c>
      <c r="E320" s="12">
        <f t="shared" si="9"/>
        <v>39</v>
      </c>
      <c r="I320" t="s">
        <v>288</v>
      </c>
      <c r="J320">
        <v>132761</v>
      </c>
    </row>
    <row r="321" spans="1:10" x14ac:dyDescent="0.25">
      <c r="A321" t="s">
        <v>316</v>
      </c>
      <c r="B321" t="str">
        <f>VLOOKUP(A321,rurality!A$2:B$327,2,FALSE)</f>
        <v>OU</v>
      </c>
      <c r="C321">
        <v>179519</v>
      </c>
      <c r="D321" s="20">
        <f t="shared" si="8"/>
        <v>118</v>
      </c>
      <c r="E321" s="12">
        <f t="shared" si="9"/>
        <v>118</v>
      </c>
      <c r="I321" t="s">
        <v>289</v>
      </c>
      <c r="J321">
        <v>142756</v>
      </c>
    </row>
    <row r="322" spans="1:10" x14ac:dyDescent="0.25">
      <c r="A322" t="s">
        <v>317</v>
      </c>
      <c r="B322" t="str">
        <f>VLOOKUP(A322,rurality!A$2:B$327,2,FALSE)</f>
        <v>LU</v>
      </c>
      <c r="C322">
        <v>222152</v>
      </c>
      <c r="D322" s="20">
        <f t="shared" si="8"/>
        <v>182</v>
      </c>
      <c r="E322" s="12">
        <f t="shared" si="9"/>
        <v>182</v>
      </c>
      <c r="I322" t="s">
        <v>290</v>
      </c>
      <c r="J322">
        <v>256029</v>
      </c>
    </row>
    <row r="323" spans="1:10" x14ac:dyDescent="0.25">
      <c r="A323" t="s">
        <v>318</v>
      </c>
      <c r="B323" t="str">
        <f>VLOOKUP(A323,rurality!A$2:B$327,2,FALSE)</f>
        <v>R80</v>
      </c>
      <c r="C323">
        <v>246404</v>
      </c>
      <c r="D323" s="20">
        <f t="shared" ref="D323:D333" si="10">IF(C323="",NA(),RANK(C323,C$2:C$333,1))</f>
        <v>220</v>
      </c>
      <c r="E323" s="12">
        <f t="shared" ref="E323:E333" si="11">IF(C323="","",RANK(C323,C$2:C$333,1))</f>
        <v>220</v>
      </c>
      <c r="I323" t="s">
        <v>291</v>
      </c>
      <c r="J323">
        <v>569614</v>
      </c>
    </row>
    <row r="324" spans="1:10" x14ac:dyDescent="0.25">
      <c r="A324" t="s">
        <v>319</v>
      </c>
      <c r="B324" t="str">
        <f>VLOOKUP(A324,rurality!A$2:B$327,2,FALSE)</f>
        <v>SR</v>
      </c>
      <c r="C324">
        <v>347090</v>
      </c>
      <c r="D324" s="20">
        <f t="shared" si="10"/>
        <v>285</v>
      </c>
      <c r="E324" s="12">
        <f t="shared" si="11"/>
        <v>285</v>
      </c>
      <c r="I324" t="s">
        <v>292</v>
      </c>
      <c r="J324">
        <v>186550</v>
      </c>
    </row>
    <row r="325" spans="1:10" x14ac:dyDescent="0.25">
      <c r="A325" t="s">
        <v>320</v>
      </c>
      <c r="B325" t="str">
        <f>VLOOKUP(A325,rurality!A$2:B$327,2,FALSE)</f>
        <v>SR</v>
      </c>
      <c r="C325">
        <v>157839</v>
      </c>
      <c r="D325" s="20">
        <f t="shared" si="10"/>
        <v>79</v>
      </c>
      <c r="E325" s="12">
        <f t="shared" si="11"/>
        <v>79</v>
      </c>
      <c r="I325" t="s">
        <v>293</v>
      </c>
      <c r="J325">
        <v>248124</v>
      </c>
    </row>
    <row r="326" spans="1:10" x14ac:dyDescent="0.25">
      <c r="A326" t="s">
        <v>321</v>
      </c>
      <c r="B326" t="str">
        <f>VLOOKUP(A326,rurality!A$2:B$327,2,FALSE)</f>
        <v>SR</v>
      </c>
      <c r="C326">
        <v>180439</v>
      </c>
      <c r="D326" s="20">
        <f t="shared" si="10"/>
        <v>120</v>
      </c>
      <c r="E326" s="12">
        <f t="shared" si="11"/>
        <v>120</v>
      </c>
      <c r="I326" t="s">
        <v>401</v>
      </c>
      <c r="J326">
        <v>221665</v>
      </c>
    </row>
    <row r="327" spans="1:10" x14ac:dyDescent="0.25">
      <c r="A327" t="s">
        <v>322</v>
      </c>
      <c r="B327" t="str">
        <f>VLOOKUP(A327,rurality!A$2:B$327,2,FALSE)</f>
        <v>OU</v>
      </c>
      <c r="C327">
        <v>213748</v>
      </c>
      <c r="D327" s="20">
        <f t="shared" si="10"/>
        <v>168</v>
      </c>
      <c r="E327" s="12">
        <f t="shared" si="11"/>
        <v>168</v>
      </c>
      <c r="I327" t="s">
        <v>294</v>
      </c>
      <c r="J327">
        <v>269245</v>
      </c>
    </row>
    <row r="328" spans="1:10" x14ac:dyDescent="0.25">
      <c r="A328" t="s">
        <v>326</v>
      </c>
      <c r="B328">
        <f>COUNTIF(B$2:B$327,A328)</f>
        <v>55</v>
      </c>
      <c r="C328">
        <f>(SUMIF(B$2:B$327,A328,C$2:C$327))/B328</f>
        <v>231105.30909090908</v>
      </c>
      <c r="D328" s="20">
        <f t="shared" si="10"/>
        <v>196</v>
      </c>
      <c r="E328" s="12">
        <f t="shared" si="11"/>
        <v>196</v>
      </c>
      <c r="I328" t="s">
        <v>295</v>
      </c>
      <c r="J328">
        <v>168203</v>
      </c>
    </row>
    <row r="329" spans="1:10" x14ac:dyDescent="0.25">
      <c r="A329" t="s">
        <v>329</v>
      </c>
      <c r="B329">
        <f t="shared" ref="B329:B333" si="12">COUNTIF(B$2:B$327,A329)</f>
        <v>48</v>
      </c>
      <c r="C329">
        <f t="shared" ref="C329:C333" si="13">(SUMIF(B$2:B$327,A329,C$2:C$327))/B329</f>
        <v>243706.16666666666</v>
      </c>
      <c r="D329" s="20">
        <f t="shared" si="10"/>
        <v>217</v>
      </c>
      <c r="E329" s="12">
        <f t="shared" si="11"/>
        <v>217</v>
      </c>
      <c r="I329" t="s">
        <v>296</v>
      </c>
      <c r="J329">
        <v>439335</v>
      </c>
    </row>
    <row r="330" spans="1:10" x14ac:dyDescent="0.25">
      <c r="A330" t="s">
        <v>327</v>
      </c>
      <c r="B330">
        <f t="shared" si="12"/>
        <v>55</v>
      </c>
      <c r="C330">
        <f t="shared" si="13"/>
        <v>241728.07272727272</v>
      </c>
      <c r="D330" s="20">
        <f t="shared" si="10"/>
        <v>215</v>
      </c>
      <c r="E330" s="12">
        <f t="shared" si="11"/>
        <v>215</v>
      </c>
      <c r="I330" t="s">
        <v>297</v>
      </c>
      <c r="J330">
        <v>327187</v>
      </c>
    </row>
    <row r="331" spans="1:10" x14ac:dyDescent="0.25">
      <c r="A331" t="s">
        <v>325</v>
      </c>
      <c r="B331">
        <f t="shared" si="12"/>
        <v>39</v>
      </c>
      <c r="C331">
        <f t="shared" si="13"/>
        <v>190261.1794871795</v>
      </c>
      <c r="D331" s="20">
        <f t="shared" si="10"/>
        <v>137</v>
      </c>
      <c r="E331" s="12">
        <f t="shared" si="11"/>
        <v>137</v>
      </c>
      <c r="I331" t="s">
        <v>298</v>
      </c>
      <c r="J331">
        <v>163886</v>
      </c>
    </row>
    <row r="332" spans="1:10" x14ac:dyDescent="0.25">
      <c r="A332" t="s">
        <v>328</v>
      </c>
      <c r="B332">
        <f t="shared" si="12"/>
        <v>58</v>
      </c>
      <c r="C332">
        <f t="shared" si="13"/>
        <v>187416</v>
      </c>
      <c r="D332" s="20">
        <f t="shared" si="10"/>
        <v>131</v>
      </c>
      <c r="E332" s="12">
        <f t="shared" si="11"/>
        <v>131</v>
      </c>
      <c r="I332" t="s">
        <v>299</v>
      </c>
      <c r="J332">
        <v>315934</v>
      </c>
    </row>
    <row r="333" spans="1:10" x14ac:dyDescent="0.25">
      <c r="A333" t="s">
        <v>330</v>
      </c>
      <c r="B333">
        <f t="shared" si="12"/>
        <v>71</v>
      </c>
      <c r="C333">
        <f t="shared" si="13"/>
        <v>319106.76056338026</v>
      </c>
      <c r="D333" s="20">
        <f t="shared" si="10"/>
        <v>274</v>
      </c>
      <c r="E333" s="12">
        <f t="shared" si="11"/>
        <v>274</v>
      </c>
      <c r="I333" t="s">
        <v>300</v>
      </c>
      <c r="J333">
        <v>313230</v>
      </c>
    </row>
    <row r="334" spans="1:10" x14ac:dyDescent="0.25">
      <c r="E334">
        <f>QUARTILE(E$2:E$333,1)</f>
        <v>83.5</v>
      </c>
      <c r="I334" t="s">
        <v>301</v>
      </c>
      <c r="J334">
        <v>227060</v>
      </c>
    </row>
    <row r="335" spans="1:10" x14ac:dyDescent="0.25">
      <c r="E335" s="12">
        <f>QUARTILE(E$2:E$333,2)</f>
        <v>166</v>
      </c>
      <c r="I335" t="s">
        <v>302</v>
      </c>
      <c r="J335">
        <v>269292</v>
      </c>
    </row>
    <row r="336" spans="1:10" x14ac:dyDescent="0.25">
      <c r="E336" s="12">
        <f>QUARTILE(E$2:E$333,3)</f>
        <v>248.5</v>
      </c>
      <c r="I336" t="s">
        <v>303</v>
      </c>
      <c r="J336">
        <v>189249</v>
      </c>
    </row>
    <row r="337" spans="9:10" x14ac:dyDescent="0.25">
      <c r="I337" t="s">
        <v>304</v>
      </c>
      <c r="J337">
        <v>155346</v>
      </c>
    </row>
    <row r="338" spans="9:10" x14ac:dyDescent="0.25">
      <c r="I338" t="s">
        <v>402</v>
      </c>
      <c r="J338">
        <v>156426</v>
      </c>
    </row>
    <row r="339" spans="9:10" x14ac:dyDescent="0.25">
      <c r="I339" t="s">
        <v>305</v>
      </c>
      <c r="J339">
        <v>313477</v>
      </c>
    </row>
    <row r="340" spans="9:10" x14ac:dyDescent="0.25">
      <c r="I340" t="s">
        <v>306</v>
      </c>
      <c r="J340">
        <v>233145</v>
      </c>
    </row>
    <row r="341" spans="9:10" x14ac:dyDescent="0.25">
      <c r="I341" t="s">
        <v>403</v>
      </c>
      <c r="J341">
        <v>286351</v>
      </c>
    </row>
    <row r="342" spans="9:10" x14ac:dyDescent="0.25">
      <c r="I342" t="s">
        <v>404</v>
      </c>
      <c r="J342">
        <v>154244</v>
      </c>
    </row>
    <row r="343" spans="9:10" x14ac:dyDescent="0.25">
      <c r="I343" t="s">
        <v>308</v>
      </c>
      <c r="J343">
        <v>199627</v>
      </c>
    </row>
    <row r="344" spans="9:10" x14ac:dyDescent="0.25">
      <c r="I344" t="s">
        <v>309</v>
      </c>
      <c r="J344">
        <v>120930</v>
      </c>
    </row>
    <row r="345" spans="9:10" x14ac:dyDescent="0.25">
      <c r="I345" t="s">
        <v>405</v>
      </c>
      <c r="J345">
        <v>252630</v>
      </c>
    </row>
    <row r="346" spans="9:10" x14ac:dyDescent="0.25">
      <c r="I346" t="s">
        <v>310</v>
      </c>
      <c r="J346">
        <v>379922</v>
      </c>
    </row>
    <row r="347" spans="9:10" x14ac:dyDescent="0.25">
      <c r="I347" t="s">
        <v>311</v>
      </c>
      <c r="J347">
        <v>431298</v>
      </c>
    </row>
    <row r="348" spans="9:10" x14ac:dyDescent="0.25">
      <c r="I348" t="s">
        <v>312</v>
      </c>
      <c r="J348">
        <v>169277</v>
      </c>
    </row>
    <row r="349" spans="9:10" x14ac:dyDescent="0.25">
      <c r="I349" t="s">
        <v>313</v>
      </c>
      <c r="J349">
        <v>357859</v>
      </c>
    </row>
    <row r="350" spans="9:10" x14ac:dyDescent="0.25">
      <c r="I350" t="s">
        <v>314</v>
      </c>
      <c r="J350">
        <v>323034</v>
      </c>
    </row>
    <row r="351" spans="9:10" x14ac:dyDescent="0.25">
      <c r="I351" t="s">
        <v>315</v>
      </c>
      <c r="J351">
        <v>136727</v>
      </c>
    </row>
    <row r="352" spans="9:10" x14ac:dyDescent="0.25">
      <c r="I352" t="s">
        <v>316</v>
      </c>
      <c r="J352">
        <v>179519</v>
      </c>
    </row>
    <row r="353" spans="9:10" x14ac:dyDescent="0.25">
      <c r="I353" t="s">
        <v>406</v>
      </c>
      <c r="J353">
        <v>214951</v>
      </c>
    </row>
    <row r="354" spans="9:10" x14ac:dyDescent="0.25">
      <c r="I354" t="s">
        <v>317</v>
      </c>
      <c r="J354">
        <v>222152</v>
      </c>
    </row>
    <row r="355" spans="9:10" x14ac:dyDescent="0.25">
      <c r="I355" t="s">
        <v>407</v>
      </c>
      <c r="J355">
        <v>153023</v>
      </c>
    </row>
    <row r="356" spans="9:10" x14ac:dyDescent="0.25">
      <c r="I356" t="s">
        <v>337</v>
      </c>
      <c r="J356">
        <v>156053</v>
      </c>
    </row>
    <row r="357" spans="9:10" x14ac:dyDescent="0.25">
      <c r="I357" t="s">
        <v>318</v>
      </c>
      <c r="J357">
        <v>246404</v>
      </c>
    </row>
    <row r="358" spans="9:10" x14ac:dyDescent="0.25">
      <c r="I358" t="s">
        <v>319</v>
      </c>
      <c r="J358">
        <v>347090</v>
      </c>
    </row>
    <row r="359" spans="9:10" x14ac:dyDescent="0.25">
      <c r="I359" t="s">
        <v>320</v>
      </c>
      <c r="J359">
        <v>157839</v>
      </c>
    </row>
    <row r="360" spans="9:10" x14ac:dyDescent="0.25">
      <c r="I360" t="s">
        <v>321</v>
      </c>
      <c r="J360">
        <v>180439</v>
      </c>
    </row>
    <row r="361" spans="9:10" x14ac:dyDescent="0.25">
      <c r="I361" t="s">
        <v>322</v>
      </c>
      <c r="J361">
        <v>213748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338"/>
  <sheetViews>
    <sheetView workbookViewId="0">
      <selection activeCell="D2" sqref="D2:D333"/>
    </sheetView>
  </sheetViews>
  <sheetFormatPr defaultRowHeight="15" x14ac:dyDescent="0.25"/>
  <cols>
    <col min="1" max="1" width="28" bestFit="1" customWidth="1"/>
    <col min="2" max="2" width="28" customWidth="1"/>
    <col min="3" max="3" width="8" bestFit="1" customWidth="1"/>
    <col min="4" max="4" width="8" style="20" customWidth="1"/>
  </cols>
  <sheetData>
    <row r="1" spans="1:5" x14ac:dyDescent="0.25">
      <c r="E1" t="s">
        <v>423</v>
      </c>
    </row>
    <row r="2" spans="1:5" x14ac:dyDescent="0.25">
      <c r="A2" t="s">
        <v>1</v>
      </c>
      <c r="B2" t="str">
        <f>VLOOKUP(A2,rurality!A$2:B$327,2,FALSE)</f>
        <v>LU</v>
      </c>
      <c r="C2">
        <v>1548.81</v>
      </c>
      <c r="D2" s="20">
        <f>RANK(C2,C$2:C$333,1)</f>
        <v>304</v>
      </c>
      <c r="E2">
        <f>RANK(C2,C$2:C$333,1)</f>
        <v>304</v>
      </c>
    </row>
    <row r="3" spans="1:5" x14ac:dyDescent="0.25">
      <c r="A3" t="s">
        <v>2</v>
      </c>
      <c r="B3" t="str">
        <f>VLOOKUP(A3,rurality!A$2:B$327,2,FALSE)</f>
        <v>R80</v>
      </c>
      <c r="C3">
        <v>1503.31</v>
      </c>
      <c r="D3" s="20">
        <f t="shared" ref="D3:D66" si="0">RANK(C3,C$2:C$333,1)</f>
        <v>266</v>
      </c>
      <c r="E3">
        <f t="shared" ref="E3:E66" si="1">RANK(C3,C$2:C$333,1)</f>
        <v>266</v>
      </c>
    </row>
    <row r="4" spans="1:5" x14ac:dyDescent="0.25">
      <c r="A4" t="s">
        <v>3</v>
      </c>
      <c r="B4" t="str">
        <f>VLOOKUP(A4,rurality!A$2:B$327,2,FALSE)</f>
        <v>SR</v>
      </c>
      <c r="C4">
        <v>1471.51</v>
      </c>
      <c r="D4" s="20">
        <f t="shared" si="0"/>
        <v>219</v>
      </c>
      <c r="E4">
        <f t="shared" si="1"/>
        <v>219</v>
      </c>
    </row>
    <row r="5" spans="1:5" x14ac:dyDescent="0.25">
      <c r="A5" t="s">
        <v>4</v>
      </c>
      <c r="B5" t="str">
        <f>VLOOKUP(A5,rurality!A$2:B$327,2,FALSE)</f>
        <v>LU</v>
      </c>
      <c r="C5">
        <v>1483.01</v>
      </c>
      <c r="D5" s="20">
        <f t="shared" si="0"/>
        <v>238</v>
      </c>
      <c r="E5">
        <f t="shared" si="1"/>
        <v>238</v>
      </c>
    </row>
    <row r="6" spans="1:5" x14ac:dyDescent="0.25">
      <c r="A6" t="s">
        <v>5</v>
      </c>
      <c r="B6" t="str">
        <f>VLOOKUP(A6,rurality!A$2:B$327,2,FALSE)</f>
        <v>OU</v>
      </c>
      <c r="C6">
        <v>1582.87</v>
      </c>
      <c r="D6" s="20">
        <f t="shared" si="0"/>
        <v>318</v>
      </c>
      <c r="E6">
        <f t="shared" si="1"/>
        <v>318</v>
      </c>
    </row>
    <row r="7" spans="1:5" x14ac:dyDescent="0.25">
      <c r="A7" t="s">
        <v>6</v>
      </c>
      <c r="B7" t="str">
        <f>VLOOKUP(A7,rurality!A$2:B$327,2,FALSE)</f>
        <v>SR</v>
      </c>
      <c r="C7">
        <v>1378.37</v>
      </c>
      <c r="D7" s="20">
        <f t="shared" si="0"/>
        <v>64</v>
      </c>
      <c r="E7">
        <f t="shared" si="1"/>
        <v>64</v>
      </c>
    </row>
    <row r="8" spans="1:5" x14ac:dyDescent="0.25">
      <c r="A8" t="s">
        <v>7</v>
      </c>
      <c r="B8" t="str">
        <f>VLOOKUP(A8,rurality!A$2:B$327,2,FALSE)</f>
        <v>R50</v>
      </c>
      <c r="C8">
        <v>1462.97</v>
      </c>
      <c r="D8" s="20">
        <f t="shared" si="0"/>
        <v>205</v>
      </c>
      <c r="E8">
        <f t="shared" si="1"/>
        <v>205</v>
      </c>
    </row>
    <row r="9" spans="1:5" x14ac:dyDescent="0.25">
      <c r="A9" t="s">
        <v>8</v>
      </c>
      <c r="B9" t="str">
        <f>VLOOKUP(A9,rurality!A$2:B$327,2,FALSE)</f>
        <v>R80</v>
      </c>
      <c r="C9">
        <v>1452.69</v>
      </c>
      <c r="D9" s="20">
        <f t="shared" si="0"/>
        <v>177</v>
      </c>
      <c r="E9">
        <f t="shared" si="1"/>
        <v>177</v>
      </c>
    </row>
    <row r="10" spans="1:5" x14ac:dyDescent="0.25">
      <c r="A10" t="s">
        <v>9</v>
      </c>
      <c r="B10" t="str">
        <f>VLOOKUP(A10,rurality!A$2:B$327,2,FALSE)</f>
        <v>MU</v>
      </c>
      <c r="C10">
        <v>1326.22</v>
      </c>
      <c r="D10" s="20">
        <f t="shared" si="0"/>
        <v>32</v>
      </c>
      <c r="E10">
        <f t="shared" si="1"/>
        <v>32</v>
      </c>
    </row>
    <row r="11" spans="1:5" x14ac:dyDescent="0.25">
      <c r="A11" t="s">
        <v>10</v>
      </c>
      <c r="B11" t="str">
        <f>VLOOKUP(A11,rurality!A$2:B$327,2,FALSE)</f>
        <v>MU</v>
      </c>
      <c r="C11">
        <v>1423.02</v>
      </c>
      <c r="D11" s="20">
        <f t="shared" si="0"/>
        <v>115</v>
      </c>
      <c r="E11">
        <f t="shared" si="1"/>
        <v>115</v>
      </c>
    </row>
    <row r="12" spans="1:5" x14ac:dyDescent="0.25">
      <c r="A12" t="s">
        <v>11</v>
      </c>
      <c r="B12" t="str">
        <f>VLOOKUP(A12,rurality!A$2:B$327,2,FALSE)</f>
        <v>OU</v>
      </c>
      <c r="C12">
        <v>1364.41</v>
      </c>
      <c r="D12" s="20">
        <f t="shared" si="0"/>
        <v>56</v>
      </c>
      <c r="E12">
        <f t="shared" si="1"/>
        <v>56</v>
      </c>
    </row>
    <row r="13" spans="1:5" x14ac:dyDescent="0.25">
      <c r="A13" t="s">
        <v>12</v>
      </c>
      <c r="B13" t="str">
        <f>VLOOKUP(A13,rurality!A$2:B$327,2,FALSE)</f>
        <v>OU</v>
      </c>
      <c r="C13">
        <v>1534.69</v>
      </c>
      <c r="D13" s="20">
        <f t="shared" si="0"/>
        <v>296</v>
      </c>
      <c r="E13">
        <f t="shared" si="1"/>
        <v>296</v>
      </c>
    </row>
    <row r="14" spans="1:5" x14ac:dyDescent="0.25">
      <c r="A14" t="s">
        <v>13</v>
      </c>
      <c r="B14" t="str">
        <f>VLOOKUP(A14,rurality!A$2:B$327,2,FALSE)</f>
        <v>OU</v>
      </c>
      <c r="C14">
        <v>1515.08</v>
      </c>
      <c r="D14" s="20">
        <f t="shared" si="0"/>
        <v>280</v>
      </c>
      <c r="E14">
        <f t="shared" si="1"/>
        <v>280</v>
      </c>
    </row>
    <row r="15" spans="1:5" x14ac:dyDescent="0.25">
      <c r="A15" t="s">
        <v>14</v>
      </c>
      <c r="B15" t="str">
        <f>VLOOKUP(A15,rurality!A$2:B$327,2,FALSE)</f>
        <v>SR</v>
      </c>
      <c r="C15">
        <v>1338.06</v>
      </c>
      <c r="D15" s="20">
        <f t="shared" si="0"/>
        <v>41</v>
      </c>
      <c r="E15">
        <f t="shared" si="1"/>
        <v>41</v>
      </c>
    </row>
    <row r="16" spans="1:5" x14ac:dyDescent="0.25">
      <c r="A16" t="s">
        <v>15</v>
      </c>
      <c r="B16" t="str">
        <f>VLOOKUP(A16,rurality!A$2:B$327,2,FALSE)</f>
        <v>R50</v>
      </c>
      <c r="C16">
        <v>1587.46</v>
      </c>
      <c r="D16" s="20">
        <f t="shared" si="0"/>
        <v>321</v>
      </c>
      <c r="E16">
        <f t="shared" si="1"/>
        <v>321</v>
      </c>
    </row>
    <row r="17" spans="1:5" x14ac:dyDescent="0.25">
      <c r="A17" s="2" t="s">
        <v>16</v>
      </c>
      <c r="B17" t="str">
        <f>VLOOKUP(A17,rurality!A$2:B$327,2,FALSE)</f>
        <v>SR</v>
      </c>
      <c r="C17" s="3">
        <v>1422.62</v>
      </c>
      <c r="D17" s="20">
        <f t="shared" si="0"/>
        <v>113</v>
      </c>
      <c r="E17">
        <f t="shared" si="1"/>
        <v>113</v>
      </c>
    </row>
    <row r="18" spans="1:5" x14ac:dyDescent="0.25">
      <c r="A18" s="4" t="s">
        <v>17</v>
      </c>
      <c r="B18" t="str">
        <f>VLOOKUP(A18,rurality!A$2:B$327,2,FALSE)</f>
        <v>SR</v>
      </c>
      <c r="C18" s="3">
        <v>1527.47</v>
      </c>
      <c r="D18" s="20">
        <f t="shared" si="0"/>
        <v>291</v>
      </c>
      <c r="E18">
        <f t="shared" si="1"/>
        <v>291</v>
      </c>
    </row>
    <row r="19" spans="1:5" x14ac:dyDescent="0.25">
      <c r="A19" t="s">
        <v>18</v>
      </c>
      <c r="B19" t="str">
        <f>VLOOKUP(A19,rurality!A$2:B$327,2,FALSE)</f>
        <v>MU</v>
      </c>
      <c r="C19">
        <v>1427</v>
      </c>
      <c r="D19" s="20">
        <f t="shared" si="0"/>
        <v>124</v>
      </c>
      <c r="E19">
        <f t="shared" si="1"/>
        <v>124</v>
      </c>
    </row>
    <row r="20" spans="1:5" x14ac:dyDescent="0.25">
      <c r="A20" t="s">
        <v>19</v>
      </c>
      <c r="B20" t="str">
        <f>VLOOKUP(A20,rurality!A$2:B$327,2,FALSE)</f>
        <v>MU</v>
      </c>
      <c r="C20">
        <v>1238.08</v>
      </c>
      <c r="D20" s="20">
        <f t="shared" si="0"/>
        <v>10</v>
      </c>
      <c r="E20">
        <f t="shared" si="1"/>
        <v>10</v>
      </c>
    </row>
    <row r="21" spans="1:5" x14ac:dyDescent="0.25">
      <c r="A21" t="s">
        <v>20</v>
      </c>
      <c r="B21" t="str">
        <f>VLOOKUP(A21,rurality!A$2:B$327,2,FALSE)</f>
        <v>LU</v>
      </c>
      <c r="C21">
        <v>1457.62</v>
      </c>
      <c r="D21" s="20">
        <f t="shared" si="0"/>
        <v>189</v>
      </c>
      <c r="E21">
        <f t="shared" si="1"/>
        <v>189</v>
      </c>
    </row>
    <row r="22" spans="1:5" x14ac:dyDescent="0.25">
      <c r="A22" s="2" t="s">
        <v>21</v>
      </c>
      <c r="B22" t="str">
        <f>VLOOKUP(A22,rurality!A$2:B$327,2,FALSE)</f>
        <v>OU</v>
      </c>
      <c r="C22" s="3">
        <v>1449.1</v>
      </c>
      <c r="D22" s="20">
        <f t="shared" si="0"/>
        <v>165</v>
      </c>
      <c r="E22">
        <f t="shared" si="1"/>
        <v>165</v>
      </c>
    </row>
    <row r="23" spans="1:5" x14ac:dyDescent="0.25">
      <c r="A23" s="2" t="s">
        <v>22</v>
      </c>
      <c r="B23" t="str">
        <f>VLOOKUP(A23,rurality!A$2:B$327,2,FALSE)</f>
        <v>LU</v>
      </c>
      <c r="C23" s="3">
        <v>1473.28</v>
      </c>
      <c r="D23" s="20">
        <f t="shared" si="0"/>
        <v>222</v>
      </c>
      <c r="E23">
        <f t="shared" si="1"/>
        <v>222</v>
      </c>
    </row>
    <row r="24" spans="1:5" x14ac:dyDescent="0.25">
      <c r="A24" t="s">
        <v>23</v>
      </c>
      <c r="B24" t="str">
        <f>VLOOKUP(A24,rurality!A$2:B$327,2,FALSE)</f>
        <v>SR</v>
      </c>
      <c r="C24">
        <v>1539.28</v>
      </c>
      <c r="D24" s="20">
        <f t="shared" si="0"/>
        <v>299</v>
      </c>
      <c r="E24">
        <f t="shared" si="1"/>
        <v>299</v>
      </c>
    </row>
    <row r="25" spans="1:5" x14ac:dyDescent="0.25">
      <c r="A25" t="s">
        <v>24</v>
      </c>
      <c r="B25" t="str">
        <f>VLOOKUP(A25,rurality!A$2:B$327,2,FALSE)</f>
        <v>MU</v>
      </c>
      <c r="C25">
        <v>1388.14</v>
      </c>
      <c r="D25" s="20">
        <f t="shared" si="0"/>
        <v>68</v>
      </c>
      <c r="E25">
        <f t="shared" si="1"/>
        <v>68</v>
      </c>
    </row>
    <row r="26" spans="1:5" x14ac:dyDescent="0.25">
      <c r="A26" t="s">
        <v>25</v>
      </c>
      <c r="B26" t="str">
        <f>VLOOKUP(A26,rurality!A$2:B$327,2,FALSE)</f>
        <v>SR</v>
      </c>
      <c r="C26">
        <v>1393.87</v>
      </c>
      <c r="D26" s="20">
        <f t="shared" si="0"/>
        <v>74</v>
      </c>
      <c r="E26">
        <f t="shared" si="1"/>
        <v>74</v>
      </c>
    </row>
    <row r="27" spans="1:5" x14ac:dyDescent="0.25">
      <c r="A27" s="2" t="s">
        <v>26</v>
      </c>
      <c r="B27" t="str">
        <f>VLOOKUP(A27,rurality!A$2:B$327,2,FALSE)</f>
        <v>LU</v>
      </c>
      <c r="C27" s="3">
        <v>1453.23</v>
      </c>
      <c r="D27" s="20">
        <f t="shared" si="0"/>
        <v>180</v>
      </c>
      <c r="E27">
        <f t="shared" si="1"/>
        <v>180</v>
      </c>
    </row>
    <row r="28" spans="1:5" x14ac:dyDescent="0.25">
      <c r="A28" s="2" t="s">
        <v>27</v>
      </c>
      <c r="B28" t="str">
        <f>VLOOKUP(A28,rurality!A$2:B$327,2,FALSE)</f>
        <v>LU</v>
      </c>
      <c r="C28" s="3">
        <v>1328.99</v>
      </c>
      <c r="D28" s="20">
        <f t="shared" si="0"/>
        <v>35</v>
      </c>
      <c r="E28">
        <f t="shared" si="1"/>
        <v>35</v>
      </c>
    </row>
    <row r="29" spans="1:5" x14ac:dyDescent="0.25">
      <c r="A29" t="s">
        <v>28</v>
      </c>
      <c r="B29" t="str">
        <f>VLOOKUP(A29,rurality!A$2:B$327,2,FALSE)</f>
        <v>MU</v>
      </c>
      <c r="C29">
        <v>1268.7</v>
      </c>
      <c r="D29" s="20">
        <f t="shared" si="0"/>
        <v>14</v>
      </c>
      <c r="E29">
        <f t="shared" si="1"/>
        <v>14</v>
      </c>
    </row>
    <row r="30" spans="1:5" x14ac:dyDescent="0.25">
      <c r="A30" t="s">
        <v>29</v>
      </c>
      <c r="B30" t="str">
        <f>VLOOKUP(A30,rurality!A$2:B$327,2,FALSE)</f>
        <v>R50</v>
      </c>
      <c r="C30">
        <v>1449.18</v>
      </c>
      <c r="D30" s="20">
        <f t="shared" si="0"/>
        <v>166</v>
      </c>
      <c r="E30">
        <f t="shared" si="1"/>
        <v>166</v>
      </c>
    </row>
    <row r="31" spans="1:5" x14ac:dyDescent="0.25">
      <c r="A31" t="s">
        <v>30</v>
      </c>
      <c r="B31" t="str">
        <f>VLOOKUP(A31,rurality!A$2:B$327,2,FALSE)</f>
        <v>R80</v>
      </c>
      <c r="C31">
        <v>1429.36</v>
      </c>
      <c r="D31" s="20">
        <f t="shared" si="0"/>
        <v>129</v>
      </c>
      <c r="E31">
        <f t="shared" si="1"/>
        <v>129</v>
      </c>
    </row>
    <row r="32" spans="1:5" x14ac:dyDescent="0.25">
      <c r="A32" t="s">
        <v>31</v>
      </c>
      <c r="B32" t="str">
        <f>VLOOKUP(A32,rurality!A$2:B$327,2,FALSE)</f>
        <v>MU</v>
      </c>
      <c r="C32">
        <v>1368.76</v>
      </c>
      <c r="D32" s="20">
        <f t="shared" si="0"/>
        <v>59</v>
      </c>
      <c r="E32">
        <f t="shared" si="1"/>
        <v>59</v>
      </c>
    </row>
    <row r="33" spans="1:5" x14ac:dyDescent="0.25">
      <c r="A33" t="s">
        <v>32</v>
      </c>
      <c r="B33" t="str">
        <f>VLOOKUP(A33,rurality!A$2:B$327,2,FALSE)</f>
        <v>SR</v>
      </c>
      <c r="C33">
        <v>1436.4</v>
      </c>
      <c r="D33" s="20">
        <f t="shared" si="0"/>
        <v>137</v>
      </c>
      <c r="E33">
        <f t="shared" si="1"/>
        <v>137</v>
      </c>
    </row>
    <row r="34" spans="1:5" x14ac:dyDescent="0.25">
      <c r="A34" s="2" t="s">
        <v>33</v>
      </c>
      <c r="B34" t="str">
        <f>VLOOKUP(A34,rurality!A$2:B$327,2,FALSE)</f>
        <v>LU</v>
      </c>
      <c r="C34" s="3">
        <v>1446.82</v>
      </c>
      <c r="D34" s="20">
        <f t="shared" si="0"/>
        <v>158</v>
      </c>
      <c r="E34">
        <f t="shared" si="1"/>
        <v>158</v>
      </c>
    </row>
    <row r="35" spans="1:5" x14ac:dyDescent="0.25">
      <c r="A35" s="2" t="s">
        <v>34</v>
      </c>
      <c r="B35" t="str">
        <f>VLOOKUP(A35,rurality!A$2:B$327,2,FALSE)</f>
        <v>LU</v>
      </c>
      <c r="C35" s="3">
        <v>1532.59</v>
      </c>
      <c r="D35" s="20">
        <f t="shared" si="0"/>
        <v>295</v>
      </c>
      <c r="E35">
        <f t="shared" si="1"/>
        <v>295</v>
      </c>
    </row>
    <row r="36" spans="1:5" x14ac:dyDescent="0.25">
      <c r="A36" t="s">
        <v>35</v>
      </c>
      <c r="B36" t="str">
        <f>VLOOKUP(A36,rurality!A$2:B$327,2,FALSE)</f>
        <v>SR</v>
      </c>
      <c r="C36">
        <v>1474.6</v>
      </c>
      <c r="D36" s="20">
        <f t="shared" si="0"/>
        <v>225</v>
      </c>
      <c r="E36">
        <f t="shared" si="1"/>
        <v>225</v>
      </c>
    </row>
    <row r="37" spans="1:5" x14ac:dyDescent="0.25">
      <c r="A37" t="s">
        <v>36</v>
      </c>
      <c r="B37" t="str">
        <f>VLOOKUP(A37,rurality!A$2:B$327,2,FALSE)</f>
        <v>MU</v>
      </c>
      <c r="C37">
        <v>1288.98</v>
      </c>
      <c r="D37" s="20">
        <f t="shared" si="0"/>
        <v>22</v>
      </c>
      <c r="E37">
        <f t="shared" si="1"/>
        <v>22</v>
      </c>
    </row>
    <row r="38" spans="1:5" x14ac:dyDescent="0.25">
      <c r="A38" t="s">
        <v>37</v>
      </c>
      <c r="B38" t="str">
        <f>VLOOKUP(A38,rurality!A$2:B$327,2,FALSE)</f>
        <v>SR</v>
      </c>
      <c r="C38">
        <v>1464.37</v>
      </c>
      <c r="D38" s="20">
        <f t="shared" si="0"/>
        <v>208</v>
      </c>
      <c r="E38">
        <f t="shared" si="1"/>
        <v>208</v>
      </c>
    </row>
    <row r="39" spans="1:5" x14ac:dyDescent="0.25">
      <c r="A39" t="s">
        <v>38</v>
      </c>
      <c r="B39" t="str">
        <f>VLOOKUP(A39,rurality!A$2:B$327,2,FALSE)</f>
        <v>MU</v>
      </c>
      <c r="C39">
        <v>1374.89</v>
      </c>
      <c r="D39" s="20">
        <f t="shared" si="0"/>
        <v>62</v>
      </c>
      <c r="E39">
        <f t="shared" si="1"/>
        <v>62</v>
      </c>
    </row>
    <row r="40" spans="1:5" x14ac:dyDescent="0.25">
      <c r="A40" t="s">
        <v>39</v>
      </c>
      <c r="B40" t="str">
        <f>VLOOKUP(A40,rurality!A$2:B$327,2,FALSE)</f>
        <v>LU</v>
      </c>
      <c r="C40">
        <v>1591.96</v>
      </c>
      <c r="D40" s="20">
        <f t="shared" si="0"/>
        <v>323</v>
      </c>
      <c r="E40">
        <f t="shared" si="1"/>
        <v>323</v>
      </c>
    </row>
    <row r="41" spans="1:5" x14ac:dyDescent="0.25">
      <c r="A41" t="s">
        <v>40</v>
      </c>
      <c r="B41" t="str">
        <f>VLOOKUP(A41,rurality!A$2:B$327,2,FALSE)</f>
        <v>OU</v>
      </c>
      <c r="C41">
        <v>1566.72</v>
      </c>
      <c r="D41" s="20">
        <f t="shared" si="0"/>
        <v>311</v>
      </c>
      <c r="E41">
        <f t="shared" si="1"/>
        <v>311</v>
      </c>
    </row>
    <row r="42" spans="1:5" x14ac:dyDescent="0.25">
      <c r="A42" t="s">
        <v>41</v>
      </c>
      <c r="B42" t="str">
        <f>VLOOKUP(A42,rurality!A$2:B$327,2,FALSE)</f>
        <v>MU</v>
      </c>
      <c r="C42">
        <v>1404.08</v>
      </c>
      <c r="D42" s="20">
        <f t="shared" si="0"/>
        <v>88</v>
      </c>
      <c r="E42">
        <f t="shared" si="1"/>
        <v>88</v>
      </c>
    </row>
    <row r="43" spans="1:5" x14ac:dyDescent="0.25">
      <c r="A43" t="s">
        <v>42</v>
      </c>
      <c r="B43" t="str">
        <f>VLOOKUP(A43,rurality!A$2:B$327,2,FALSE)</f>
        <v>SR</v>
      </c>
      <c r="C43">
        <v>1424.75</v>
      </c>
      <c r="D43" s="20">
        <f t="shared" si="0"/>
        <v>120</v>
      </c>
      <c r="E43">
        <f t="shared" si="1"/>
        <v>120</v>
      </c>
    </row>
    <row r="44" spans="1:5" x14ac:dyDescent="0.25">
      <c r="A44" t="s">
        <v>43</v>
      </c>
      <c r="B44" t="str">
        <f>VLOOKUP(A44,rurality!A$2:B$327,2,FALSE)</f>
        <v>OU</v>
      </c>
      <c r="C44">
        <v>1400.82</v>
      </c>
      <c r="D44" s="20">
        <f t="shared" si="0"/>
        <v>83</v>
      </c>
      <c r="E44">
        <f t="shared" si="1"/>
        <v>83</v>
      </c>
    </row>
    <row r="45" spans="1:5" x14ac:dyDescent="0.25">
      <c r="A45" t="s">
        <v>44</v>
      </c>
      <c r="B45" t="str">
        <f>VLOOKUP(A45,rurality!A$2:B$327,2,FALSE)</f>
        <v>MU</v>
      </c>
      <c r="C45">
        <v>1331.58</v>
      </c>
      <c r="D45" s="20">
        <f t="shared" si="0"/>
        <v>37</v>
      </c>
      <c r="E45">
        <f t="shared" si="1"/>
        <v>37</v>
      </c>
    </row>
    <row r="46" spans="1:5" x14ac:dyDescent="0.25">
      <c r="A46" t="s">
        <v>45</v>
      </c>
      <c r="B46" t="str">
        <f>VLOOKUP(A46,rurality!A$2:B$327,2,FALSE)</f>
        <v>SR</v>
      </c>
      <c r="C46">
        <v>1458.43</v>
      </c>
      <c r="D46" s="20">
        <f t="shared" si="0"/>
        <v>191</v>
      </c>
      <c r="E46">
        <f t="shared" si="1"/>
        <v>191</v>
      </c>
    </row>
    <row r="47" spans="1:5" x14ac:dyDescent="0.25">
      <c r="A47" t="s">
        <v>46</v>
      </c>
      <c r="B47" t="str">
        <f>VLOOKUP(A47,rurality!A$2:B$327,2,FALSE)</f>
        <v>OU</v>
      </c>
      <c r="C47">
        <v>1412.37</v>
      </c>
      <c r="D47" s="20">
        <f t="shared" si="0"/>
        <v>103</v>
      </c>
      <c r="E47">
        <f t="shared" si="1"/>
        <v>103</v>
      </c>
    </row>
    <row r="48" spans="1:5" x14ac:dyDescent="0.25">
      <c r="A48" t="s">
        <v>47</v>
      </c>
      <c r="B48" t="str">
        <f>VLOOKUP(A48,rurality!A$2:B$327,2,FALSE)</f>
        <v>SR</v>
      </c>
      <c r="C48">
        <v>1530.1</v>
      </c>
      <c r="D48" s="20">
        <f t="shared" si="0"/>
        <v>293</v>
      </c>
      <c r="E48">
        <f t="shared" si="1"/>
        <v>293</v>
      </c>
    </row>
    <row r="49" spans="1:5" x14ac:dyDescent="0.25">
      <c r="A49" t="s">
        <v>48</v>
      </c>
      <c r="B49" t="str">
        <f>VLOOKUP(A49,rurality!A$2:B$327,2,FALSE)</f>
        <v>LU</v>
      </c>
      <c r="C49">
        <v>1490.7</v>
      </c>
      <c r="D49" s="20">
        <f t="shared" si="0"/>
        <v>252</v>
      </c>
      <c r="E49">
        <f t="shared" si="1"/>
        <v>252</v>
      </c>
    </row>
    <row r="50" spans="1:5" x14ac:dyDescent="0.25">
      <c r="A50" s="4" t="s">
        <v>49</v>
      </c>
      <c r="B50" t="str">
        <f>VLOOKUP(A50,rurality!A$2:B$327,2,FALSE)</f>
        <v>R50</v>
      </c>
      <c r="C50" s="3">
        <v>1595.64</v>
      </c>
      <c r="D50" s="20">
        <f t="shared" si="0"/>
        <v>324</v>
      </c>
      <c r="E50">
        <f t="shared" si="1"/>
        <v>324</v>
      </c>
    </row>
    <row r="51" spans="1:5" x14ac:dyDescent="0.25">
      <c r="A51" t="s">
        <v>50</v>
      </c>
      <c r="B51" t="str">
        <f>VLOOKUP(A51,rurality!A$2:B$327,2,FALSE)</f>
        <v>OU</v>
      </c>
      <c r="C51">
        <v>1424.15</v>
      </c>
      <c r="D51" s="20">
        <f t="shared" si="0"/>
        <v>118</v>
      </c>
      <c r="E51">
        <f t="shared" si="1"/>
        <v>118</v>
      </c>
    </row>
    <row r="52" spans="1:5" x14ac:dyDescent="0.25">
      <c r="A52" t="s">
        <v>51</v>
      </c>
      <c r="B52" t="str">
        <f>VLOOKUP(A52,rurality!A$2:B$327,2,FALSE)</f>
        <v>OU</v>
      </c>
      <c r="C52">
        <v>1448.69</v>
      </c>
      <c r="D52" s="20">
        <f t="shared" si="0"/>
        <v>164</v>
      </c>
      <c r="E52">
        <f t="shared" si="1"/>
        <v>164</v>
      </c>
    </row>
    <row r="53" spans="1:5" x14ac:dyDescent="0.25">
      <c r="A53" t="s">
        <v>52</v>
      </c>
      <c r="B53" t="str">
        <f>VLOOKUP(A53,rurality!A$2:B$327,2,FALSE)</f>
        <v>OU</v>
      </c>
      <c r="C53">
        <v>1446.14</v>
      </c>
      <c r="D53" s="20">
        <f t="shared" si="0"/>
        <v>157</v>
      </c>
      <c r="E53">
        <f t="shared" si="1"/>
        <v>157</v>
      </c>
    </row>
    <row r="54" spans="1:5" x14ac:dyDescent="0.25">
      <c r="A54" t="s">
        <v>53</v>
      </c>
      <c r="B54" t="str">
        <f>VLOOKUP(A54,rurality!A$2:B$327,2,FALSE)</f>
        <v>SR</v>
      </c>
      <c r="C54">
        <v>1483.23</v>
      </c>
      <c r="D54" s="20">
        <f t="shared" si="0"/>
        <v>239</v>
      </c>
      <c r="E54">
        <f t="shared" si="1"/>
        <v>239</v>
      </c>
    </row>
    <row r="55" spans="1:5" x14ac:dyDescent="0.25">
      <c r="A55" s="4" t="s">
        <v>359</v>
      </c>
      <c r="B55" t="str">
        <f>VLOOKUP(A55,rurality!A$2:B$327,2,FALSE)</f>
        <v>R50</v>
      </c>
      <c r="C55" s="3">
        <v>1420.01</v>
      </c>
      <c r="D55" s="20">
        <f t="shared" si="0"/>
        <v>111</v>
      </c>
      <c r="E55">
        <f t="shared" si="1"/>
        <v>111</v>
      </c>
    </row>
    <row r="56" spans="1:5" x14ac:dyDescent="0.25">
      <c r="A56" s="4" t="s">
        <v>54</v>
      </c>
      <c r="B56" t="str">
        <f>VLOOKUP(A56,rurality!A$2:B$327,2,FALSE)</f>
        <v>SR</v>
      </c>
      <c r="C56" s="3">
        <v>1448.23</v>
      </c>
      <c r="D56" s="20">
        <f t="shared" si="0"/>
        <v>163</v>
      </c>
      <c r="E56">
        <f t="shared" si="1"/>
        <v>163</v>
      </c>
    </row>
    <row r="57" spans="1:5" x14ac:dyDescent="0.25">
      <c r="A57" t="s">
        <v>55</v>
      </c>
      <c r="B57" t="str">
        <f>VLOOKUP(A57,rurality!A$2:B$327,2,FALSE)</f>
        <v>OU</v>
      </c>
      <c r="C57">
        <v>1435.27</v>
      </c>
      <c r="D57" s="20">
        <f t="shared" si="0"/>
        <v>136</v>
      </c>
      <c r="E57">
        <f t="shared" si="1"/>
        <v>136</v>
      </c>
    </row>
    <row r="58" spans="1:5" x14ac:dyDescent="0.25">
      <c r="A58" t="s">
        <v>56</v>
      </c>
      <c r="B58" t="str">
        <f>VLOOKUP(A58,rurality!A$2:B$327,2,FALSE)</f>
        <v>R80</v>
      </c>
      <c r="C58">
        <v>1438.24</v>
      </c>
      <c r="D58" s="20">
        <f t="shared" si="0"/>
        <v>142</v>
      </c>
      <c r="E58">
        <f t="shared" si="1"/>
        <v>142</v>
      </c>
    </row>
    <row r="59" spans="1:5" x14ac:dyDescent="0.25">
      <c r="A59" t="s">
        <v>57</v>
      </c>
      <c r="B59" t="str">
        <f>VLOOKUP(A59,rurality!A$2:B$327,2,FALSE)</f>
        <v>SR</v>
      </c>
      <c r="C59">
        <v>1474.02</v>
      </c>
      <c r="D59" s="20">
        <f t="shared" si="0"/>
        <v>224</v>
      </c>
      <c r="E59">
        <f t="shared" si="1"/>
        <v>224</v>
      </c>
    </row>
    <row r="60" spans="1:5" x14ac:dyDescent="0.25">
      <c r="A60" t="s">
        <v>58</v>
      </c>
      <c r="B60" t="str">
        <f>VLOOKUP(A60,rurality!A$2:B$327,2,FALSE)</f>
        <v>SR</v>
      </c>
      <c r="C60">
        <v>1509.37</v>
      </c>
      <c r="D60" s="20">
        <f t="shared" si="0"/>
        <v>269</v>
      </c>
      <c r="E60">
        <f t="shared" si="1"/>
        <v>269</v>
      </c>
    </row>
    <row r="61" spans="1:5" x14ac:dyDescent="0.25">
      <c r="A61" t="s">
        <v>59</v>
      </c>
      <c r="B61" t="str">
        <f>VLOOKUP(A61,rurality!A$2:B$327,2,FALSE)</f>
        <v>LU</v>
      </c>
      <c r="C61">
        <v>1536.06</v>
      </c>
      <c r="D61" s="20">
        <f t="shared" si="0"/>
        <v>297</v>
      </c>
      <c r="E61">
        <f t="shared" si="1"/>
        <v>297</v>
      </c>
    </row>
    <row r="62" spans="1:5" x14ac:dyDescent="0.25">
      <c r="A62" t="s">
        <v>60</v>
      </c>
      <c r="B62" t="str">
        <f>VLOOKUP(A62,rurality!A$2:B$327,2,FALSE)</f>
        <v>MU</v>
      </c>
      <c r="C62">
        <v>942.79</v>
      </c>
      <c r="D62" s="20">
        <f t="shared" si="0"/>
        <v>3</v>
      </c>
      <c r="E62">
        <f t="shared" si="1"/>
        <v>3</v>
      </c>
    </row>
    <row r="63" spans="1:5" x14ac:dyDescent="0.25">
      <c r="A63" t="s">
        <v>61</v>
      </c>
      <c r="B63" t="str">
        <f>VLOOKUP(A63,rurality!A$2:B$327,2,FALSE)</f>
        <v>SR</v>
      </c>
      <c r="C63">
        <v>1444.52</v>
      </c>
      <c r="D63" s="20">
        <f t="shared" si="0"/>
        <v>153</v>
      </c>
      <c r="E63">
        <f t="shared" si="1"/>
        <v>153</v>
      </c>
    </row>
    <row r="64" spans="1:5" x14ac:dyDescent="0.25">
      <c r="A64" t="s">
        <v>62</v>
      </c>
      <c r="B64" t="str">
        <f>VLOOKUP(A64,rurality!A$2:B$327,2,FALSE)</f>
        <v>R80</v>
      </c>
      <c r="C64">
        <v>1520.8</v>
      </c>
      <c r="D64" s="20">
        <f t="shared" si="0"/>
        <v>287</v>
      </c>
      <c r="E64">
        <f t="shared" si="1"/>
        <v>287</v>
      </c>
    </row>
    <row r="65" spans="1:5" x14ac:dyDescent="0.25">
      <c r="A65" t="s">
        <v>63</v>
      </c>
      <c r="B65" t="str">
        <f>VLOOKUP(A65,rurality!A$2:B$327,2,FALSE)</f>
        <v>OU</v>
      </c>
      <c r="C65">
        <v>1354.85</v>
      </c>
      <c r="D65" s="20">
        <f t="shared" si="0"/>
        <v>50</v>
      </c>
      <c r="E65">
        <f t="shared" si="1"/>
        <v>50</v>
      </c>
    </row>
    <row r="66" spans="1:5" x14ac:dyDescent="0.25">
      <c r="A66" s="4" t="s">
        <v>64</v>
      </c>
      <c r="B66" t="str">
        <f>VLOOKUP(A66,rurality!A$2:B$327,2,FALSE)</f>
        <v>R80</v>
      </c>
      <c r="C66" s="3">
        <v>1411.32</v>
      </c>
      <c r="D66" s="20">
        <f t="shared" si="0"/>
        <v>100</v>
      </c>
      <c r="E66">
        <f t="shared" si="1"/>
        <v>100</v>
      </c>
    </row>
    <row r="67" spans="1:5" x14ac:dyDescent="0.25">
      <c r="A67" t="s">
        <v>65</v>
      </c>
      <c r="B67" t="str">
        <f>VLOOKUP(A67,rurality!A$2:B$327,2,FALSE)</f>
        <v>R80</v>
      </c>
      <c r="C67">
        <v>1451.59</v>
      </c>
      <c r="D67" s="20">
        <f t="shared" ref="D67:D130" si="2">RANK(C67,C$2:C$333,1)</f>
        <v>176</v>
      </c>
      <c r="E67">
        <f t="shared" ref="E67:E130" si="3">RANK(C67,C$2:C$333,1)</f>
        <v>176</v>
      </c>
    </row>
    <row r="68" spans="1:5" x14ac:dyDescent="0.25">
      <c r="A68" t="s">
        <v>66</v>
      </c>
      <c r="B68" t="str">
        <f>VLOOKUP(A68,rurality!A$2:B$327,2,FALSE)</f>
        <v>LU</v>
      </c>
      <c r="C68">
        <v>1437.7</v>
      </c>
      <c r="D68" s="20">
        <f t="shared" si="2"/>
        <v>141</v>
      </c>
      <c r="E68">
        <f t="shared" si="3"/>
        <v>141</v>
      </c>
    </row>
    <row r="69" spans="1:5" x14ac:dyDescent="0.25">
      <c r="A69" t="s">
        <v>67</v>
      </c>
      <c r="B69" t="str">
        <f>VLOOKUP(A69,rurality!A$2:B$327,2,FALSE)</f>
        <v>R80</v>
      </c>
      <c r="C69">
        <v>1479.76</v>
      </c>
      <c r="D69" s="20">
        <f t="shared" si="2"/>
        <v>235</v>
      </c>
      <c r="E69">
        <f t="shared" si="3"/>
        <v>235</v>
      </c>
    </row>
    <row r="70" spans="1:5" x14ac:dyDescent="0.25">
      <c r="A70" t="s">
        <v>68</v>
      </c>
      <c r="B70" t="str">
        <f>VLOOKUP(A70,rurality!A$2:B$327,2,FALSE)</f>
        <v>OU</v>
      </c>
      <c r="C70">
        <v>1454.4</v>
      </c>
      <c r="D70" s="20">
        <f t="shared" si="2"/>
        <v>183</v>
      </c>
      <c r="E70">
        <f t="shared" si="3"/>
        <v>183</v>
      </c>
    </row>
    <row r="71" spans="1:5" x14ac:dyDescent="0.25">
      <c r="A71" t="s">
        <v>69</v>
      </c>
      <c r="B71" t="str">
        <f>VLOOKUP(A71,rurality!A$2:B$327,2,FALSE)</f>
        <v>MU</v>
      </c>
      <c r="C71">
        <v>1447.71</v>
      </c>
      <c r="D71" s="20">
        <f t="shared" si="2"/>
        <v>160</v>
      </c>
      <c r="E71">
        <f t="shared" si="3"/>
        <v>160</v>
      </c>
    </row>
    <row r="72" spans="1:5" x14ac:dyDescent="0.25">
      <c r="A72" t="s">
        <v>70</v>
      </c>
      <c r="B72" t="str">
        <f>VLOOKUP(A72,rurality!A$2:B$327,2,FALSE)</f>
        <v>SR</v>
      </c>
      <c r="C72">
        <v>1437.35</v>
      </c>
      <c r="D72" s="20">
        <f t="shared" si="2"/>
        <v>140</v>
      </c>
      <c r="E72">
        <f t="shared" si="3"/>
        <v>140</v>
      </c>
    </row>
    <row r="73" spans="1:5" x14ac:dyDescent="0.25">
      <c r="A73" s="2" t="s">
        <v>71</v>
      </c>
      <c r="B73" t="str">
        <f>VLOOKUP(A73,rurality!A$2:B$327,2,FALSE)</f>
        <v>OU</v>
      </c>
      <c r="C73" s="3">
        <v>1385.72</v>
      </c>
      <c r="D73" s="20">
        <f t="shared" si="2"/>
        <v>67</v>
      </c>
      <c r="E73">
        <f t="shared" si="3"/>
        <v>67</v>
      </c>
    </row>
    <row r="74" spans="1:5" x14ac:dyDescent="0.25">
      <c r="A74" t="s">
        <v>72</v>
      </c>
      <c r="B74" t="str">
        <f>VLOOKUP(A74,rurality!A$2:B$327,2,FALSE)</f>
        <v>MU</v>
      </c>
      <c r="C74">
        <v>1408.85</v>
      </c>
      <c r="D74" s="20">
        <f t="shared" si="2"/>
        <v>95</v>
      </c>
      <c r="E74">
        <f t="shared" si="3"/>
        <v>95</v>
      </c>
    </row>
    <row r="75" spans="1:5" x14ac:dyDescent="0.25">
      <c r="A75" t="s">
        <v>73</v>
      </c>
      <c r="B75" t="str">
        <f>VLOOKUP(A75,rurality!A$2:B$327,2,FALSE)</f>
        <v>R80</v>
      </c>
      <c r="C75">
        <v>1363.47</v>
      </c>
      <c r="D75" s="20">
        <f t="shared" si="2"/>
        <v>55</v>
      </c>
      <c r="E75">
        <f t="shared" si="3"/>
        <v>55</v>
      </c>
    </row>
    <row r="76" spans="1:5" x14ac:dyDescent="0.25">
      <c r="A76" s="2" t="s">
        <v>74</v>
      </c>
      <c r="B76" t="str">
        <f>VLOOKUP(A76,rurality!A$2:B$327,2,FALSE)</f>
        <v>OU</v>
      </c>
      <c r="C76" s="3">
        <v>1326.59</v>
      </c>
      <c r="D76" s="20">
        <f t="shared" si="2"/>
        <v>34</v>
      </c>
      <c r="E76">
        <f t="shared" si="3"/>
        <v>34</v>
      </c>
    </row>
    <row r="77" spans="1:5" x14ac:dyDescent="0.25">
      <c r="A77" t="s">
        <v>75</v>
      </c>
      <c r="B77" t="str">
        <f>VLOOKUP(A77,rurality!A$2:B$327,2,FALSE)</f>
        <v>R80</v>
      </c>
      <c r="C77">
        <v>1509.89</v>
      </c>
      <c r="D77" s="20">
        <f t="shared" si="2"/>
        <v>272</v>
      </c>
      <c r="E77">
        <f t="shared" si="3"/>
        <v>272</v>
      </c>
    </row>
    <row r="78" spans="1:5" x14ac:dyDescent="0.25">
      <c r="A78" t="s">
        <v>76</v>
      </c>
      <c r="B78" t="str">
        <f>VLOOKUP(A78,rurality!A$2:B$327,2,FALSE)</f>
        <v>OU</v>
      </c>
      <c r="C78">
        <v>1277.7</v>
      </c>
      <c r="D78" s="20">
        <f t="shared" si="2"/>
        <v>19</v>
      </c>
      <c r="E78">
        <f t="shared" si="3"/>
        <v>19</v>
      </c>
    </row>
    <row r="79" spans="1:5" x14ac:dyDescent="0.25">
      <c r="A79" t="s">
        <v>77</v>
      </c>
      <c r="B79" t="str">
        <f>VLOOKUP(A79,rurality!A$2:B$327,2,FALSE)</f>
        <v>R50</v>
      </c>
      <c r="C79">
        <v>1425.53</v>
      </c>
      <c r="D79" s="20">
        <f t="shared" si="2"/>
        <v>122</v>
      </c>
      <c r="E79">
        <f t="shared" si="3"/>
        <v>122</v>
      </c>
    </row>
    <row r="80" spans="1:5" x14ac:dyDescent="0.25">
      <c r="A80" t="s">
        <v>78</v>
      </c>
      <c r="B80" t="str">
        <f>VLOOKUP(A80,rurality!A$2:B$327,2,FALSE)</f>
        <v>MU</v>
      </c>
      <c r="C80">
        <v>1253.53</v>
      </c>
      <c r="D80" s="20">
        <f t="shared" si="2"/>
        <v>11</v>
      </c>
      <c r="E80">
        <f t="shared" si="3"/>
        <v>11</v>
      </c>
    </row>
    <row r="81" spans="1:5" x14ac:dyDescent="0.25">
      <c r="A81" s="4" t="s">
        <v>79</v>
      </c>
      <c r="B81" t="str">
        <f>VLOOKUP(A81,rurality!A$2:B$327,2,FALSE)</f>
        <v>R50</v>
      </c>
      <c r="C81" s="3">
        <v>1567.12</v>
      </c>
      <c r="D81" s="20">
        <f t="shared" si="2"/>
        <v>312</v>
      </c>
      <c r="E81">
        <f t="shared" si="3"/>
        <v>312</v>
      </c>
    </row>
    <row r="82" spans="1:5" x14ac:dyDescent="0.25">
      <c r="A82" t="s">
        <v>80</v>
      </c>
      <c r="B82" t="str">
        <f>VLOOKUP(A82,rurality!A$2:B$327,2,FALSE)</f>
        <v>MU</v>
      </c>
      <c r="C82">
        <v>1369.75</v>
      </c>
      <c r="D82" s="20">
        <f t="shared" si="2"/>
        <v>60</v>
      </c>
      <c r="E82">
        <f t="shared" si="3"/>
        <v>60</v>
      </c>
    </row>
    <row r="83" spans="1:5" x14ac:dyDescent="0.25">
      <c r="A83" t="s">
        <v>81</v>
      </c>
      <c r="B83" t="str">
        <f>VLOOKUP(A83,rurality!A$2:B$327,2,FALSE)</f>
        <v>R80</v>
      </c>
      <c r="C83">
        <v>1418.33</v>
      </c>
      <c r="D83" s="20">
        <f t="shared" si="2"/>
        <v>108</v>
      </c>
      <c r="E83">
        <f t="shared" si="3"/>
        <v>108</v>
      </c>
    </row>
    <row r="84" spans="1:5" x14ac:dyDescent="0.25">
      <c r="A84" t="s">
        <v>82</v>
      </c>
      <c r="B84" t="str">
        <f>VLOOKUP(A84,rurality!A$2:B$327,2,FALSE)</f>
        <v>R50</v>
      </c>
      <c r="C84">
        <v>1459.66</v>
      </c>
      <c r="D84" s="20">
        <f t="shared" si="2"/>
        <v>196</v>
      </c>
      <c r="E84">
        <f t="shared" si="3"/>
        <v>196</v>
      </c>
    </row>
    <row r="85" spans="1:5" x14ac:dyDescent="0.25">
      <c r="A85" t="s">
        <v>83</v>
      </c>
      <c r="B85" t="str">
        <f>VLOOKUP(A85,rurality!A$2:B$327,2,FALSE)</f>
        <v>R50</v>
      </c>
      <c r="C85">
        <v>1588.16</v>
      </c>
      <c r="D85" s="20">
        <f t="shared" si="2"/>
        <v>322</v>
      </c>
      <c r="E85">
        <f t="shared" si="3"/>
        <v>322</v>
      </c>
    </row>
    <row r="86" spans="1:5" x14ac:dyDescent="0.25">
      <c r="A86" t="s">
        <v>84</v>
      </c>
      <c r="B86" t="str">
        <f>VLOOKUP(A86,rurality!A$2:B$327,2,FALSE)</f>
        <v>R50</v>
      </c>
      <c r="C86">
        <v>1402.03</v>
      </c>
      <c r="D86" s="20">
        <f t="shared" si="2"/>
        <v>85</v>
      </c>
      <c r="E86">
        <f t="shared" si="3"/>
        <v>85</v>
      </c>
    </row>
    <row r="87" spans="1:5" x14ac:dyDescent="0.25">
      <c r="A87" t="s">
        <v>85</v>
      </c>
      <c r="B87" t="str">
        <f>VLOOKUP(A87,rurality!A$2:B$327,2,FALSE)</f>
        <v>SR</v>
      </c>
      <c r="C87">
        <v>1476.88</v>
      </c>
      <c r="D87" s="20">
        <f t="shared" si="2"/>
        <v>232</v>
      </c>
      <c r="E87">
        <f t="shared" si="3"/>
        <v>232</v>
      </c>
    </row>
    <row r="88" spans="1:5" x14ac:dyDescent="0.25">
      <c r="A88" t="s">
        <v>86</v>
      </c>
      <c r="B88" t="str">
        <f>VLOOKUP(A88,rurality!A$2:B$327,2,FALSE)</f>
        <v>R80</v>
      </c>
      <c r="C88">
        <v>1351.64</v>
      </c>
      <c r="D88" s="20">
        <f t="shared" si="2"/>
        <v>47</v>
      </c>
      <c r="E88">
        <f t="shared" si="3"/>
        <v>47</v>
      </c>
    </row>
    <row r="89" spans="1:5" x14ac:dyDescent="0.25">
      <c r="A89" t="s">
        <v>87</v>
      </c>
      <c r="B89" t="str">
        <f>VLOOKUP(A89,rurality!A$2:B$327,2,FALSE)</f>
        <v>R50</v>
      </c>
      <c r="C89">
        <v>1361.95</v>
      </c>
      <c r="D89" s="20">
        <f t="shared" si="2"/>
        <v>53</v>
      </c>
      <c r="E89">
        <f t="shared" si="3"/>
        <v>53</v>
      </c>
    </row>
    <row r="90" spans="1:5" x14ac:dyDescent="0.25">
      <c r="A90" s="5" t="s">
        <v>88</v>
      </c>
      <c r="B90" t="str">
        <f>VLOOKUP(A90,rurality!A$2:B$327,2,FALSE)</f>
        <v>R50</v>
      </c>
      <c r="C90" s="3">
        <v>1476.87</v>
      </c>
      <c r="D90" s="20">
        <f t="shared" si="2"/>
        <v>231</v>
      </c>
      <c r="E90">
        <f t="shared" si="3"/>
        <v>231</v>
      </c>
    </row>
    <row r="91" spans="1:5" x14ac:dyDescent="0.25">
      <c r="A91" t="s">
        <v>89</v>
      </c>
      <c r="B91" t="str">
        <f>VLOOKUP(A91,rurality!A$2:B$327,2,FALSE)</f>
        <v>SR</v>
      </c>
      <c r="C91">
        <v>1458.77</v>
      </c>
      <c r="D91" s="20">
        <f t="shared" si="2"/>
        <v>192</v>
      </c>
      <c r="E91">
        <f t="shared" si="3"/>
        <v>192</v>
      </c>
    </row>
    <row r="92" spans="1:5" x14ac:dyDescent="0.25">
      <c r="A92" t="s">
        <v>90</v>
      </c>
      <c r="B92" t="str">
        <f>VLOOKUP(A92,rurality!A$2:B$327,2,FALSE)</f>
        <v>OU</v>
      </c>
      <c r="C92">
        <v>1561.15</v>
      </c>
      <c r="D92" s="20">
        <f t="shared" si="2"/>
        <v>307</v>
      </c>
      <c r="E92">
        <f t="shared" si="3"/>
        <v>307</v>
      </c>
    </row>
    <row r="93" spans="1:5" x14ac:dyDescent="0.25">
      <c r="A93" t="s">
        <v>91</v>
      </c>
      <c r="B93" t="str">
        <f>VLOOKUP(A93,rurality!A$2:B$327,2,FALSE)</f>
        <v>SR</v>
      </c>
      <c r="C93">
        <v>1402.98</v>
      </c>
      <c r="D93" s="20">
        <f t="shared" si="2"/>
        <v>87</v>
      </c>
      <c r="E93">
        <f t="shared" si="3"/>
        <v>87</v>
      </c>
    </row>
    <row r="94" spans="1:5" x14ac:dyDescent="0.25">
      <c r="A94" t="s">
        <v>92</v>
      </c>
      <c r="B94" t="str">
        <f>VLOOKUP(A94,rurality!A$2:B$327,2,FALSE)</f>
        <v>R80</v>
      </c>
      <c r="C94">
        <v>1516.7</v>
      </c>
      <c r="D94" s="20">
        <f t="shared" si="2"/>
        <v>285</v>
      </c>
      <c r="E94">
        <f t="shared" si="3"/>
        <v>285</v>
      </c>
    </row>
    <row r="95" spans="1:5" x14ac:dyDescent="0.25">
      <c r="A95" t="s">
        <v>93</v>
      </c>
      <c r="B95" t="str">
        <f>VLOOKUP(A95,rurality!A$2:B$327,2,FALSE)</f>
        <v>MU</v>
      </c>
      <c r="C95">
        <v>1486.24</v>
      </c>
      <c r="D95" s="20">
        <f t="shared" si="2"/>
        <v>244</v>
      </c>
      <c r="E95">
        <f t="shared" si="3"/>
        <v>244</v>
      </c>
    </row>
    <row r="96" spans="1:5" x14ac:dyDescent="0.25">
      <c r="A96" t="s">
        <v>94</v>
      </c>
      <c r="B96" t="str">
        <f>VLOOKUP(A96,rurality!A$2:B$327,2,FALSE)</f>
        <v>MU</v>
      </c>
      <c r="C96">
        <v>1410.16</v>
      </c>
      <c r="D96" s="20">
        <f t="shared" si="2"/>
        <v>96</v>
      </c>
      <c r="E96">
        <f t="shared" si="3"/>
        <v>96</v>
      </c>
    </row>
    <row r="97" spans="1:5" x14ac:dyDescent="0.25">
      <c r="A97" t="s">
        <v>95</v>
      </c>
      <c r="B97" t="str">
        <f>VLOOKUP(A97,rurality!A$2:B$327,2,FALSE)</f>
        <v>SR</v>
      </c>
      <c r="C97">
        <v>1460.29</v>
      </c>
      <c r="D97" s="20">
        <f t="shared" si="2"/>
        <v>197</v>
      </c>
      <c r="E97">
        <f t="shared" si="3"/>
        <v>197</v>
      </c>
    </row>
    <row r="98" spans="1:5" x14ac:dyDescent="0.25">
      <c r="A98" t="s">
        <v>96</v>
      </c>
      <c r="B98" t="str">
        <f>VLOOKUP(A98,rurality!A$2:B$327,2,FALSE)</f>
        <v>MU</v>
      </c>
      <c r="C98">
        <v>1445.35</v>
      </c>
      <c r="D98" s="20">
        <f t="shared" si="2"/>
        <v>155</v>
      </c>
      <c r="E98">
        <f t="shared" si="3"/>
        <v>155</v>
      </c>
    </row>
    <row r="99" spans="1:5" x14ac:dyDescent="0.25">
      <c r="A99" t="s">
        <v>97</v>
      </c>
      <c r="B99" t="str">
        <f>VLOOKUP(A99,rurality!A$2:B$327,2,FALSE)</f>
        <v>LU</v>
      </c>
      <c r="C99">
        <v>1459.54</v>
      </c>
      <c r="D99" s="20">
        <f t="shared" si="2"/>
        <v>195</v>
      </c>
      <c r="E99">
        <f t="shared" si="3"/>
        <v>195</v>
      </c>
    </row>
    <row r="100" spans="1:5" x14ac:dyDescent="0.25">
      <c r="A100" t="s">
        <v>98</v>
      </c>
      <c r="B100" t="str">
        <f>VLOOKUP(A100,rurality!A$2:B$327,2,FALSE)</f>
        <v>OU</v>
      </c>
      <c r="C100">
        <v>1432.53</v>
      </c>
      <c r="D100" s="20">
        <f t="shared" si="2"/>
        <v>133</v>
      </c>
      <c r="E100">
        <f t="shared" si="3"/>
        <v>133</v>
      </c>
    </row>
    <row r="101" spans="1:5" x14ac:dyDescent="0.25">
      <c r="A101" t="s">
        <v>99</v>
      </c>
      <c r="B101" t="str">
        <f>VLOOKUP(A101,rurality!A$2:B$327,2,FALSE)</f>
        <v>LU</v>
      </c>
      <c r="C101">
        <v>1360.8</v>
      </c>
      <c r="D101" s="20">
        <f t="shared" si="2"/>
        <v>52</v>
      </c>
      <c r="E101">
        <f t="shared" si="3"/>
        <v>52</v>
      </c>
    </row>
    <row r="102" spans="1:5" x14ac:dyDescent="0.25">
      <c r="A102" t="s">
        <v>100</v>
      </c>
      <c r="B102" t="str">
        <f>VLOOKUP(A102,rurality!A$2:B$327,2,FALSE)</f>
        <v>R80</v>
      </c>
      <c r="C102">
        <v>1495.17</v>
      </c>
      <c r="D102" s="20">
        <f t="shared" si="2"/>
        <v>256</v>
      </c>
      <c r="E102">
        <f t="shared" si="3"/>
        <v>256</v>
      </c>
    </row>
    <row r="103" spans="1:5" x14ac:dyDescent="0.25">
      <c r="A103" t="s">
        <v>101</v>
      </c>
      <c r="B103" t="str">
        <f>VLOOKUP(A103,rurality!A$2:B$327,2,FALSE)</f>
        <v>R80</v>
      </c>
      <c r="C103">
        <v>1458.04</v>
      </c>
      <c r="D103" s="20">
        <f t="shared" si="2"/>
        <v>190</v>
      </c>
      <c r="E103">
        <f t="shared" si="3"/>
        <v>190</v>
      </c>
    </row>
    <row r="104" spans="1:5" x14ac:dyDescent="0.25">
      <c r="A104" t="s">
        <v>102</v>
      </c>
      <c r="B104" t="str">
        <f>VLOOKUP(A104,rurality!A$2:B$327,2,FALSE)</f>
        <v>R80</v>
      </c>
      <c r="C104">
        <v>1466.01</v>
      </c>
      <c r="D104" s="20">
        <f t="shared" si="2"/>
        <v>211</v>
      </c>
      <c r="E104">
        <f t="shared" si="3"/>
        <v>211</v>
      </c>
    </row>
    <row r="105" spans="1:5" x14ac:dyDescent="0.25">
      <c r="A105" t="s">
        <v>103</v>
      </c>
      <c r="B105" t="str">
        <f>VLOOKUP(A105,rurality!A$2:B$327,2,FALSE)</f>
        <v>SR</v>
      </c>
      <c r="C105">
        <v>1507.6</v>
      </c>
      <c r="D105" s="20">
        <f t="shared" si="2"/>
        <v>268</v>
      </c>
      <c r="E105">
        <f t="shared" si="3"/>
        <v>268</v>
      </c>
    </row>
    <row r="106" spans="1:5" x14ac:dyDescent="0.25">
      <c r="A106" t="s">
        <v>104</v>
      </c>
      <c r="B106" t="str">
        <f>VLOOKUP(A106,rurality!A$2:B$327,2,FALSE)</f>
        <v>MU</v>
      </c>
      <c r="C106">
        <v>1570.23</v>
      </c>
      <c r="D106" s="20">
        <f t="shared" si="2"/>
        <v>315</v>
      </c>
      <c r="E106">
        <f t="shared" si="3"/>
        <v>315</v>
      </c>
    </row>
    <row r="107" spans="1:5" x14ac:dyDescent="0.25">
      <c r="A107" t="s">
        <v>105</v>
      </c>
      <c r="B107" t="str">
        <f>VLOOKUP(A107,rurality!A$2:B$327,2,FALSE)</f>
        <v>LU</v>
      </c>
      <c r="C107">
        <v>1564.25</v>
      </c>
      <c r="D107" s="20">
        <f t="shared" si="2"/>
        <v>309</v>
      </c>
      <c r="E107">
        <f t="shared" si="3"/>
        <v>309</v>
      </c>
    </row>
    <row r="108" spans="1:5" x14ac:dyDescent="0.25">
      <c r="A108" t="s">
        <v>106</v>
      </c>
      <c r="B108" t="str">
        <f>VLOOKUP(A108,rurality!A$2:B$327,2,FALSE)</f>
        <v>OU</v>
      </c>
      <c r="C108">
        <v>1441.03</v>
      </c>
      <c r="D108" s="20">
        <f t="shared" si="2"/>
        <v>147</v>
      </c>
      <c r="E108">
        <f t="shared" si="3"/>
        <v>147</v>
      </c>
    </row>
    <row r="109" spans="1:5" x14ac:dyDescent="0.25">
      <c r="A109" t="s">
        <v>107</v>
      </c>
      <c r="B109" t="str">
        <f>VLOOKUP(A109,rurality!A$2:B$327,2,FALSE)</f>
        <v>LU</v>
      </c>
      <c r="C109">
        <v>1423.39</v>
      </c>
      <c r="D109" s="20">
        <f t="shared" si="2"/>
        <v>117</v>
      </c>
      <c r="E109">
        <f t="shared" si="3"/>
        <v>117</v>
      </c>
    </row>
    <row r="110" spans="1:5" x14ac:dyDescent="0.25">
      <c r="A110" t="s">
        <v>108</v>
      </c>
      <c r="B110" t="str">
        <f>VLOOKUP(A110,rurality!A$2:B$327,2,FALSE)</f>
        <v>MU</v>
      </c>
      <c r="C110">
        <v>1394.54</v>
      </c>
      <c r="D110" s="20">
        <f t="shared" si="2"/>
        <v>75</v>
      </c>
      <c r="E110">
        <f t="shared" si="3"/>
        <v>75</v>
      </c>
    </row>
    <row r="111" spans="1:5" x14ac:dyDescent="0.25">
      <c r="A111" t="s">
        <v>109</v>
      </c>
      <c r="B111" t="str">
        <f>VLOOKUP(A111,rurality!A$2:B$327,2,FALSE)</f>
        <v>SR</v>
      </c>
      <c r="C111">
        <v>1462.14</v>
      </c>
      <c r="D111" s="20">
        <f t="shared" si="2"/>
        <v>201</v>
      </c>
      <c r="E111">
        <f t="shared" si="3"/>
        <v>201</v>
      </c>
    </row>
    <row r="112" spans="1:5" x14ac:dyDescent="0.25">
      <c r="A112" t="s">
        <v>110</v>
      </c>
      <c r="B112" t="str">
        <f>VLOOKUP(A112,rurality!A$2:B$327,2,FALSE)</f>
        <v>MU</v>
      </c>
      <c r="C112">
        <v>1290.8499999999999</v>
      </c>
      <c r="D112" s="20">
        <f t="shared" si="2"/>
        <v>23</v>
      </c>
      <c r="E112">
        <f t="shared" si="3"/>
        <v>23</v>
      </c>
    </row>
    <row r="113" spans="1:5" x14ac:dyDescent="0.25">
      <c r="A113" t="s">
        <v>111</v>
      </c>
      <c r="B113" t="str">
        <f>VLOOKUP(A113,rurality!A$2:B$327,2,FALSE)</f>
        <v>SR</v>
      </c>
      <c r="C113">
        <v>1449.74</v>
      </c>
      <c r="D113" s="20">
        <f t="shared" si="2"/>
        <v>168</v>
      </c>
      <c r="E113">
        <f t="shared" si="3"/>
        <v>168</v>
      </c>
    </row>
    <row r="114" spans="1:5" x14ac:dyDescent="0.25">
      <c r="A114" t="s">
        <v>112</v>
      </c>
      <c r="B114" t="str">
        <f>VLOOKUP(A114,rurality!A$2:B$327,2,FALSE)</f>
        <v>MU</v>
      </c>
      <c r="C114">
        <v>1308.27</v>
      </c>
      <c r="D114" s="20">
        <f t="shared" si="2"/>
        <v>27</v>
      </c>
      <c r="E114">
        <f t="shared" si="3"/>
        <v>27</v>
      </c>
    </row>
    <row r="115" spans="1:5" x14ac:dyDescent="0.25">
      <c r="A115" s="4" t="s">
        <v>113</v>
      </c>
      <c r="B115" t="str">
        <f>VLOOKUP(A115,rurality!A$2:B$327,2,FALSE)</f>
        <v>OU</v>
      </c>
      <c r="C115" s="3">
        <v>1323.07</v>
      </c>
      <c r="D115" s="20">
        <f t="shared" si="2"/>
        <v>30</v>
      </c>
      <c r="E115">
        <f t="shared" si="3"/>
        <v>30</v>
      </c>
    </row>
    <row r="116" spans="1:5" x14ac:dyDescent="0.25">
      <c r="A116" t="s">
        <v>114</v>
      </c>
      <c r="B116" t="str">
        <f>VLOOKUP(A116,rurality!A$2:B$327,2,FALSE)</f>
        <v>R80</v>
      </c>
      <c r="C116">
        <v>1404.44</v>
      </c>
      <c r="D116" s="20">
        <f t="shared" si="2"/>
        <v>89</v>
      </c>
      <c r="E116">
        <f t="shared" si="3"/>
        <v>89</v>
      </c>
    </row>
    <row r="117" spans="1:5" x14ac:dyDescent="0.25">
      <c r="A117" t="s">
        <v>115</v>
      </c>
      <c r="B117" t="str">
        <f>VLOOKUP(A117,rurality!A$2:B$327,2,FALSE)</f>
        <v>MU</v>
      </c>
      <c r="C117">
        <v>1146.71</v>
      </c>
      <c r="D117" s="20">
        <f t="shared" si="2"/>
        <v>6</v>
      </c>
      <c r="E117">
        <f t="shared" si="3"/>
        <v>6</v>
      </c>
    </row>
    <row r="118" spans="1:5" x14ac:dyDescent="0.25">
      <c r="A118" t="s">
        <v>116</v>
      </c>
      <c r="B118" t="str">
        <f>VLOOKUP(A118,rurality!A$2:B$327,2,FALSE)</f>
        <v>R80</v>
      </c>
      <c r="C118">
        <v>1454.84</v>
      </c>
      <c r="D118" s="20">
        <f t="shared" si="2"/>
        <v>186</v>
      </c>
      <c r="E118">
        <f t="shared" si="3"/>
        <v>186</v>
      </c>
    </row>
    <row r="119" spans="1:5" x14ac:dyDescent="0.25">
      <c r="A119" t="s">
        <v>117</v>
      </c>
      <c r="B119" t="str">
        <f>VLOOKUP(A119,rurality!A$2:B$327,2,FALSE)</f>
        <v>MU</v>
      </c>
      <c r="C119">
        <v>1494.14</v>
      </c>
      <c r="D119" s="20">
        <f t="shared" si="2"/>
        <v>253</v>
      </c>
      <c r="E119">
        <f t="shared" si="3"/>
        <v>253</v>
      </c>
    </row>
    <row r="120" spans="1:5" x14ac:dyDescent="0.25">
      <c r="A120" t="s">
        <v>118</v>
      </c>
      <c r="B120" t="str">
        <f>VLOOKUP(A120,rurality!A$2:B$327,2,FALSE)</f>
        <v>OU</v>
      </c>
      <c r="C120">
        <v>1510.92</v>
      </c>
      <c r="D120" s="20">
        <f t="shared" si="2"/>
        <v>274</v>
      </c>
      <c r="E120">
        <f t="shared" si="3"/>
        <v>274</v>
      </c>
    </row>
    <row r="121" spans="1:5" x14ac:dyDescent="0.25">
      <c r="A121" t="s">
        <v>119</v>
      </c>
      <c r="B121" t="str">
        <f>VLOOKUP(A121,rurality!A$2:B$327,2,FALSE)</f>
        <v>SR</v>
      </c>
      <c r="C121">
        <v>1515.73</v>
      </c>
      <c r="D121" s="20">
        <f t="shared" si="2"/>
        <v>283</v>
      </c>
      <c r="E121">
        <f t="shared" si="3"/>
        <v>283</v>
      </c>
    </row>
    <row r="122" spans="1:5" x14ac:dyDescent="0.25">
      <c r="A122" t="s">
        <v>120</v>
      </c>
      <c r="B122" t="str">
        <f>VLOOKUP(A122,rurality!A$2:B$327,2,FALSE)</f>
        <v>MU</v>
      </c>
      <c r="C122">
        <v>1496.37</v>
      </c>
      <c r="D122" s="20">
        <f t="shared" si="2"/>
        <v>259</v>
      </c>
      <c r="E122">
        <f t="shared" si="3"/>
        <v>259</v>
      </c>
    </row>
    <row r="123" spans="1:5" x14ac:dyDescent="0.25">
      <c r="A123" t="s">
        <v>121</v>
      </c>
      <c r="B123" t="str">
        <f>VLOOKUP(A123,rurality!A$2:B$327,2,FALSE)</f>
        <v>SR</v>
      </c>
      <c r="C123">
        <v>1425.11</v>
      </c>
      <c r="D123" s="20">
        <f t="shared" si="2"/>
        <v>121</v>
      </c>
      <c r="E123">
        <f t="shared" si="3"/>
        <v>121</v>
      </c>
    </row>
    <row r="124" spans="1:5" x14ac:dyDescent="0.25">
      <c r="A124" s="4" t="s">
        <v>122</v>
      </c>
      <c r="B124" t="str">
        <f>VLOOKUP(A124,rurality!A$2:B$327,2,FALSE)</f>
        <v>OU</v>
      </c>
      <c r="C124" s="3">
        <v>1629</v>
      </c>
      <c r="D124" s="20">
        <f t="shared" si="2"/>
        <v>328</v>
      </c>
      <c r="E124">
        <f t="shared" si="3"/>
        <v>328</v>
      </c>
    </row>
    <row r="125" spans="1:5" x14ac:dyDescent="0.25">
      <c r="A125" t="s">
        <v>123</v>
      </c>
      <c r="B125" t="str">
        <f>VLOOKUP(A125,rurality!A$2:B$327,2,FALSE)</f>
        <v>OU</v>
      </c>
      <c r="C125">
        <v>1573.75</v>
      </c>
      <c r="D125" s="20">
        <f t="shared" si="2"/>
        <v>316</v>
      </c>
      <c r="E125">
        <f t="shared" si="3"/>
        <v>316</v>
      </c>
    </row>
    <row r="126" spans="1:5" x14ac:dyDescent="0.25">
      <c r="A126" t="s">
        <v>124</v>
      </c>
      <c r="B126" t="str">
        <f>VLOOKUP(A126,rurality!A$2:B$327,2,FALSE)</f>
        <v>LU</v>
      </c>
      <c r="C126">
        <v>1413.36</v>
      </c>
      <c r="D126" s="20">
        <f t="shared" si="2"/>
        <v>105</v>
      </c>
      <c r="E126">
        <f t="shared" si="3"/>
        <v>105</v>
      </c>
    </row>
    <row r="127" spans="1:5" x14ac:dyDescent="0.25">
      <c r="A127" t="s">
        <v>125</v>
      </c>
      <c r="B127" t="str">
        <f>VLOOKUP(A127,rurality!A$2:B$327,2,FALSE)</f>
        <v>MU</v>
      </c>
      <c r="C127">
        <v>1511</v>
      </c>
      <c r="D127" s="20">
        <f t="shared" si="2"/>
        <v>275</v>
      </c>
      <c r="E127">
        <f t="shared" si="3"/>
        <v>275</v>
      </c>
    </row>
    <row r="128" spans="1:5" x14ac:dyDescent="0.25">
      <c r="A128" s="5" t="s">
        <v>126</v>
      </c>
      <c r="B128" t="str">
        <f>VLOOKUP(A128,rurality!A$2:B$327,2,FALSE)</f>
        <v>R50</v>
      </c>
      <c r="C128" s="3">
        <v>1454.53</v>
      </c>
      <c r="D128" s="20">
        <f t="shared" si="2"/>
        <v>184</v>
      </c>
      <c r="E128">
        <f t="shared" si="3"/>
        <v>184</v>
      </c>
    </row>
    <row r="129" spans="1:5" x14ac:dyDescent="0.25">
      <c r="A129" t="s">
        <v>127</v>
      </c>
      <c r="B129" t="str">
        <f>VLOOKUP(A129,rurality!A$2:B$327,2,FALSE)</f>
        <v>SR</v>
      </c>
      <c r="C129">
        <v>1441.83</v>
      </c>
      <c r="D129" s="20">
        <f t="shared" si="2"/>
        <v>149</v>
      </c>
      <c r="E129">
        <f t="shared" si="3"/>
        <v>149</v>
      </c>
    </row>
    <row r="130" spans="1:5" x14ac:dyDescent="0.25">
      <c r="A130" t="s">
        <v>128</v>
      </c>
      <c r="B130" t="str">
        <f>VLOOKUP(A130,rurality!A$2:B$327,2,FALSE)</f>
        <v>R50</v>
      </c>
      <c r="C130">
        <v>1476.8</v>
      </c>
      <c r="D130" s="20">
        <f t="shared" si="2"/>
        <v>230</v>
      </c>
      <c r="E130">
        <f t="shared" si="3"/>
        <v>230</v>
      </c>
    </row>
    <row r="131" spans="1:5" x14ac:dyDescent="0.25">
      <c r="A131" t="s">
        <v>129</v>
      </c>
      <c r="B131" t="str">
        <f>VLOOKUP(A131,rurality!A$2:B$327,2,FALSE)</f>
        <v>MU</v>
      </c>
      <c r="C131">
        <v>1422.75</v>
      </c>
      <c r="D131" s="20">
        <f t="shared" ref="D131:D194" si="4">RANK(C131,C$2:C$333,1)</f>
        <v>114</v>
      </c>
      <c r="E131">
        <f t="shared" ref="E131:E194" si="5">RANK(C131,C$2:C$333,1)</f>
        <v>114</v>
      </c>
    </row>
    <row r="132" spans="1:5" x14ac:dyDescent="0.25">
      <c r="A132" t="s">
        <v>130</v>
      </c>
      <c r="B132" t="str">
        <f>VLOOKUP(A132,rurality!A$2:B$327,2,FALSE)</f>
        <v>SR</v>
      </c>
      <c r="C132">
        <v>1402.34</v>
      </c>
      <c r="D132" s="20">
        <f t="shared" si="4"/>
        <v>86</v>
      </c>
      <c r="E132">
        <f t="shared" si="5"/>
        <v>86</v>
      </c>
    </row>
    <row r="133" spans="1:5" x14ac:dyDescent="0.25">
      <c r="A133" t="s">
        <v>131</v>
      </c>
      <c r="B133" t="str">
        <f>VLOOKUP(A133,rurality!A$2:B$327,2,FALSE)</f>
        <v>R50</v>
      </c>
      <c r="C133">
        <v>1442.79</v>
      </c>
      <c r="D133" s="20">
        <f t="shared" si="4"/>
        <v>150</v>
      </c>
      <c r="E133">
        <f t="shared" si="5"/>
        <v>150</v>
      </c>
    </row>
    <row r="134" spans="1:5" x14ac:dyDescent="0.25">
      <c r="A134" t="s">
        <v>132</v>
      </c>
      <c r="B134" t="str">
        <f>VLOOKUP(A134,rurality!A$2:B$327,2,FALSE)</f>
        <v>MU</v>
      </c>
      <c r="C134">
        <v>1400.47</v>
      </c>
      <c r="D134" s="20">
        <f t="shared" si="4"/>
        <v>81</v>
      </c>
      <c r="E134">
        <f t="shared" si="5"/>
        <v>81</v>
      </c>
    </row>
    <row r="135" spans="1:5" x14ac:dyDescent="0.25">
      <c r="A135" t="s">
        <v>133</v>
      </c>
      <c r="B135" t="str">
        <f>VLOOKUP(A135,rurality!A$2:B$327,2,FALSE)</f>
        <v>R80</v>
      </c>
      <c r="C135">
        <v>1427.01</v>
      </c>
      <c r="D135" s="20">
        <f t="shared" si="4"/>
        <v>125</v>
      </c>
      <c r="E135">
        <f t="shared" si="5"/>
        <v>125</v>
      </c>
    </row>
    <row r="136" spans="1:5" x14ac:dyDescent="0.25">
      <c r="A136" t="s">
        <v>134</v>
      </c>
      <c r="B136" t="str">
        <f>VLOOKUP(A136,rurality!A$2:B$327,2,FALSE)</f>
        <v>OU</v>
      </c>
      <c r="C136">
        <v>1543.83</v>
      </c>
      <c r="D136" s="20">
        <f t="shared" si="4"/>
        <v>301</v>
      </c>
      <c r="E136">
        <f t="shared" si="5"/>
        <v>301</v>
      </c>
    </row>
    <row r="137" spans="1:5" x14ac:dyDescent="0.25">
      <c r="A137" t="s">
        <v>135</v>
      </c>
      <c r="B137" t="str">
        <f>VLOOKUP(A137,rurality!A$2:B$327,2,FALSE)</f>
        <v>OU</v>
      </c>
      <c r="C137">
        <v>1563.12</v>
      </c>
      <c r="D137" s="20">
        <f t="shared" si="4"/>
        <v>308</v>
      </c>
      <c r="E137">
        <f t="shared" si="5"/>
        <v>308</v>
      </c>
    </row>
    <row r="138" spans="1:5" x14ac:dyDescent="0.25">
      <c r="A138" s="5" t="s">
        <v>136</v>
      </c>
      <c r="B138" t="str">
        <f>VLOOKUP(A138,rurality!A$2:B$327,2,FALSE)</f>
        <v>R80</v>
      </c>
      <c r="C138" s="3">
        <v>1424.27</v>
      </c>
      <c r="D138" s="20">
        <f t="shared" si="4"/>
        <v>119</v>
      </c>
      <c r="E138">
        <f t="shared" si="5"/>
        <v>119</v>
      </c>
    </row>
    <row r="139" spans="1:5" x14ac:dyDescent="0.25">
      <c r="A139" s="4" t="s">
        <v>137</v>
      </c>
      <c r="B139" t="str">
        <f>VLOOKUP(A139,rurality!A$2:B$327,2,FALSE)</f>
        <v>R80</v>
      </c>
      <c r="C139" s="3">
        <v>1135</v>
      </c>
      <c r="D139" s="20">
        <f t="shared" si="4"/>
        <v>5</v>
      </c>
      <c r="E139">
        <f t="shared" si="5"/>
        <v>5</v>
      </c>
    </row>
    <row r="140" spans="1:5" x14ac:dyDescent="0.25">
      <c r="A140" t="s">
        <v>138</v>
      </c>
      <c r="B140" t="str">
        <f>VLOOKUP(A140,rurality!A$2:B$327,2,FALSE)</f>
        <v>MU</v>
      </c>
      <c r="C140">
        <v>1271.69</v>
      </c>
      <c r="D140" s="20">
        <f t="shared" si="4"/>
        <v>16</v>
      </c>
      <c r="E140">
        <f t="shared" si="5"/>
        <v>16</v>
      </c>
    </row>
    <row r="141" spans="1:5" x14ac:dyDescent="0.25">
      <c r="A141" t="s">
        <v>139</v>
      </c>
      <c r="B141" t="str">
        <f>VLOOKUP(A141,rurality!A$2:B$327,2,FALSE)</f>
        <v>MU</v>
      </c>
      <c r="C141">
        <v>1092.27</v>
      </c>
      <c r="D141" s="20">
        <f t="shared" si="4"/>
        <v>4</v>
      </c>
      <c r="E141">
        <f t="shared" si="5"/>
        <v>4</v>
      </c>
    </row>
    <row r="142" spans="1:5" x14ac:dyDescent="0.25">
      <c r="A142" t="s">
        <v>140</v>
      </c>
      <c r="B142" t="str">
        <f>VLOOKUP(A142,rurality!A$2:B$327,2,FALSE)</f>
        <v>SR</v>
      </c>
      <c r="C142">
        <v>1379.45</v>
      </c>
      <c r="D142" s="20">
        <f t="shared" si="4"/>
        <v>65</v>
      </c>
      <c r="E142">
        <f t="shared" si="5"/>
        <v>65</v>
      </c>
    </row>
    <row r="143" spans="1:5" x14ac:dyDescent="0.25">
      <c r="A143" t="s">
        <v>141</v>
      </c>
      <c r="B143" t="str">
        <f>VLOOKUP(A143,rurality!A$2:B$327,2,FALSE)</f>
        <v>R50</v>
      </c>
      <c r="C143">
        <v>1460.9</v>
      </c>
      <c r="D143" s="20">
        <f t="shared" si="4"/>
        <v>198</v>
      </c>
      <c r="E143">
        <f t="shared" si="5"/>
        <v>198</v>
      </c>
    </row>
    <row r="144" spans="1:5" x14ac:dyDescent="0.25">
      <c r="A144" s="2" t="s">
        <v>142</v>
      </c>
      <c r="B144" t="str">
        <f>VLOOKUP(A144,rurality!A$2:B$327,2,FALSE)</f>
        <v>LU</v>
      </c>
      <c r="C144" s="3">
        <v>1335.7</v>
      </c>
      <c r="D144" s="20">
        <f t="shared" si="4"/>
        <v>39</v>
      </c>
      <c r="E144">
        <f t="shared" si="5"/>
        <v>39</v>
      </c>
    </row>
    <row r="145" spans="1:5" x14ac:dyDescent="0.25">
      <c r="A145" t="s">
        <v>143</v>
      </c>
      <c r="B145" t="str">
        <f>VLOOKUP(A145,rurality!A$2:B$327,2,FALSE)</f>
        <v>MU</v>
      </c>
      <c r="C145">
        <v>1630.78</v>
      </c>
      <c r="D145" s="20">
        <f t="shared" si="4"/>
        <v>330</v>
      </c>
      <c r="E145">
        <f t="shared" si="5"/>
        <v>330</v>
      </c>
    </row>
    <row r="146" spans="1:5" x14ac:dyDescent="0.25">
      <c r="A146" t="s">
        <v>144</v>
      </c>
      <c r="B146" t="str">
        <f>VLOOKUP(A146,rurality!A$2:B$327,2,FALSE)</f>
        <v>MU</v>
      </c>
      <c r="C146">
        <v>1376.88</v>
      </c>
      <c r="D146" s="20">
        <f t="shared" si="4"/>
        <v>63</v>
      </c>
      <c r="E146">
        <f t="shared" si="5"/>
        <v>63</v>
      </c>
    </row>
    <row r="147" spans="1:5" x14ac:dyDescent="0.25">
      <c r="A147" t="s">
        <v>145</v>
      </c>
      <c r="B147" t="str">
        <f>VLOOKUP(A147,rurality!A$2:B$327,2,FALSE)</f>
        <v>MU</v>
      </c>
      <c r="C147">
        <v>1416.2</v>
      </c>
      <c r="D147" s="20">
        <f t="shared" si="4"/>
        <v>107</v>
      </c>
      <c r="E147">
        <f t="shared" si="5"/>
        <v>107</v>
      </c>
    </row>
    <row r="148" spans="1:5" x14ac:dyDescent="0.25">
      <c r="A148" t="s">
        <v>146</v>
      </c>
      <c r="B148" t="str">
        <f>VLOOKUP(A148,rurality!A$2:B$327,2,FALSE)</f>
        <v>MU</v>
      </c>
      <c r="C148">
        <v>1235.1099999999999</v>
      </c>
      <c r="D148" s="20">
        <f t="shared" si="4"/>
        <v>9</v>
      </c>
      <c r="E148">
        <f t="shared" si="5"/>
        <v>9</v>
      </c>
    </row>
    <row r="149" spans="1:5" x14ac:dyDescent="0.25">
      <c r="A149" t="s">
        <v>147</v>
      </c>
      <c r="B149" t="str">
        <f>VLOOKUP(A149,rurality!A$2:B$327,2,FALSE)</f>
        <v>SR</v>
      </c>
      <c r="C149">
        <v>1510.01</v>
      </c>
      <c r="D149" s="20">
        <f t="shared" si="4"/>
        <v>273</v>
      </c>
      <c r="E149">
        <f t="shared" si="5"/>
        <v>273</v>
      </c>
    </row>
    <row r="150" spans="1:5" x14ac:dyDescent="0.25">
      <c r="A150" t="s">
        <v>148</v>
      </c>
      <c r="B150" t="str">
        <f>VLOOKUP(A150,rurality!A$2:B$327,2,FALSE)</f>
        <v>MU</v>
      </c>
      <c r="C150">
        <v>1280.29</v>
      </c>
      <c r="D150" s="20">
        <f t="shared" si="4"/>
        <v>20</v>
      </c>
      <c r="E150">
        <f t="shared" si="5"/>
        <v>20</v>
      </c>
    </row>
    <row r="151" spans="1:5" x14ac:dyDescent="0.25">
      <c r="A151" s="2" t="s">
        <v>149</v>
      </c>
      <c r="B151" t="str">
        <f>VLOOKUP(A151,rurality!A$2:B$327,2,FALSE)</f>
        <v>LU</v>
      </c>
      <c r="C151" s="3">
        <v>1380.68</v>
      </c>
      <c r="D151" s="20">
        <f t="shared" si="4"/>
        <v>66</v>
      </c>
      <c r="E151">
        <f t="shared" si="5"/>
        <v>66</v>
      </c>
    </row>
    <row r="152" spans="1:5" x14ac:dyDescent="0.25">
      <c r="A152" t="s">
        <v>150</v>
      </c>
      <c r="B152" t="str">
        <f>VLOOKUP(A152,rurality!A$2:B$327,2,FALSE)</f>
        <v>R50</v>
      </c>
      <c r="C152">
        <v>1597.89</v>
      </c>
      <c r="D152" s="20">
        <f t="shared" si="4"/>
        <v>327</v>
      </c>
      <c r="E152">
        <f t="shared" si="5"/>
        <v>327</v>
      </c>
    </row>
    <row r="153" spans="1:5" x14ac:dyDescent="0.25">
      <c r="A153" t="s">
        <v>151</v>
      </c>
      <c r="B153" t="str">
        <f>VLOOKUP(A153,rurality!A$2:B$327,2,FALSE)</f>
        <v>MU</v>
      </c>
      <c r="C153">
        <v>1351.93</v>
      </c>
      <c r="D153" s="20">
        <f t="shared" si="4"/>
        <v>48</v>
      </c>
      <c r="E153">
        <f t="shared" si="5"/>
        <v>48</v>
      </c>
    </row>
    <row r="154" spans="1:5" x14ac:dyDescent="0.25">
      <c r="A154" t="s">
        <v>152</v>
      </c>
      <c r="B154" t="str">
        <f>VLOOKUP(A154,rurality!A$2:B$327,2,FALSE)</f>
        <v>R50</v>
      </c>
      <c r="C154">
        <v>1422.24</v>
      </c>
      <c r="D154" s="20">
        <f t="shared" si="4"/>
        <v>112</v>
      </c>
      <c r="E154">
        <f t="shared" si="5"/>
        <v>112</v>
      </c>
    </row>
    <row r="155" spans="1:5" x14ac:dyDescent="0.25">
      <c r="A155" t="s">
        <v>153</v>
      </c>
      <c r="B155" t="str">
        <f>VLOOKUP(A155,rurality!A$2:B$327,2,FALSE)</f>
        <v>OU</v>
      </c>
      <c r="C155">
        <v>1444.23</v>
      </c>
      <c r="D155" s="20">
        <f t="shared" si="4"/>
        <v>152</v>
      </c>
      <c r="E155">
        <f t="shared" si="5"/>
        <v>152</v>
      </c>
    </row>
    <row r="156" spans="1:5" x14ac:dyDescent="0.25">
      <c r="A156" t="s">
        <v>154</v>
      </c>
      <c r="B156" t="str">
        <f>VLOOKUP(A156,rurality!A$2:B$327,2,FALSE)</f>
        <v>MU</v>
      </c>
      <c r="C156">
        <v>1511.12</v>
      </c>
      <c r="D156" s="20">
        <f t="shared" si="4"/>
        <v>276</v>
      </c>
      <c r="E156">
        <f t="shared" si="5"/>
        <v>276</v>
      </c>
    </row>
    <row r="157" spans="1:5" x14ac:dyDescent="0.25">
      <c r="A157" s="2" t="s">
        <v>155</v>
      </c>
      <c r="B157" t="str">
        <f>VLOOKUP(A157,rurality!A$2:B$327,2,FALSE)</f>
        <v>OU</v>
      </c>
      <c r="C157" s="3">
        <v>1344.31</v>
      </c>
      <c r="D157" s="20">
        <f t="shared" si="4"/>
        <v>44</v>
      </c>
      <c r="E157">
        <f t="shared" si="5"/>
        <v>44</v>
      </c>
    </row>
    <row r="158" spans="1:5" x14ac:dyDescent="0.25">
      <c r="A158" t="s">
        <v>156</v>
      </c>
      <c r="B158" t="str">
        <f>VLOOKUP(A158,rurality!A$2:B$327,2,FALSE)</f>
        <v>SR</v>
      </c>
      <c r="C158">
        <v>1459.29</v>
      </c>
      <c r="D158" s="20">
        <f t="shared" si="4"/>
        <v>194</v>
      </c>
      <c r="E158">
        <f t="shared" si="5"/>
        <v>194</v>
      </c>
    </row>
    <row r="159" spans="1:5" x14ac:dyDescent="0.25">
      <c r="A159" t="s">
        <v>157</v>
      </c>
      <c r="B159" t="str">
        <f>VLOOKUP(A159,rurality!A$2:B$327,2,FALSE)</f>
        <v>R80</v>
      </c>
      <c r="C159">
        <v>1465.06</v>
      </c>
      <c r="D159" s="20">
        <f t="shared" si="4"/>
        <v>210</v>
      </c>
      <c r="E159">
        <f t="shared" si="5"/>
        <v>210</v>
      </c>
    </row>
    <row r="160" spans="1:5" x14ac:dyDescent="0.25">
      <c r="A160" t="s">
        <v>158</v>
      </c>
      <c r="B160" t="str">
        <f>VLOOKUP(A160,rurality!A$2:B$327,2,FALSE)</f>
        <v>R50</v>
      </c>
      <c r="C160">
        <v>1440.93</v>
      </c>
      <c r="D160" s="20">
        <f t="shared" si="4"/>
        <v>146</v>
      </c>
      <c r="E160">
        <f t="shared" si="5"/>
        <v>146</v>
      </c>
    </row>
    <row r="161" spans="1:5" x14ac:dyDescent="0.25">
      <c r="A161" t="s">
        <v>159</v>
      </c>
      <c r="B161" t="str">
        <f>VLOOKUP(A161,rurality!A$2:B$327,2,FALSE)</f>
        <v>MU</v>
      </c>
      <c r="C161">
        <v>1315.64</v>
      </c>
      <c r="D161" s="20">
        <f t="shared" si="4"/>
        <v>29</v>
      </c>
      <c r="E161">
        <f t="shared" si="5"/>
        <v>29</v>
      </c>
    </row>
    <row r="162" spans="1:5" x14ac:dyDescent="0.25">
      <c r="A162" t="s">
        <v>160</v>
      </c>
      <c r="B162" t="str">
        <f>VLOOKUP(A162,rurality!A$2:B$327,2,FALSE)</f>
        <v>OU</v>
      </c>
      <c r="C162">
        <v>1595.85</v>
      </c>
      <c r="D162" s="20">
        <f t="shared" si="4"/>
        <v>325</v>
      </c>
      <c r="E162">
        <f t="shared" si="5"/>
        <v>325</v>
      </c>
    </row>
    <row r="163" spans="1:5" x14ac:dyDescent="0.25">
      <c r="A163" s="2" t="s">
        <v>161</v>
      </c>
      <c r="B163" t="str">
        <f>VLOOKUP(A163,rurality!A$2:B$327,2,FALSE)</f>
        <v>OU</v>
      </c>
      <c r="C163" s="3">
        <v>1296.28</v>
      </c>
      <c r="D163" s="20">
        <f t="shared" si="4"/>
        <v>25</v>
      </c>
      <c r="E163">
        <f t="shared" si="5"/>
        <v>25</v>
      </c>
    </row>
    <row r="164" spans="1:5" x14ac:dyDescent="0.25">
      <c r="A164" t="s">
        <v>162</v>
      </c>
      <c r="B164" t="str">
        <f>VLOOKUP(A164,rurality!A$2:B$327,2,FALSE)</f>
        <v>R80</v>
      </c>
      <c r="C164">
        <v>1449.99</v>
      </c>
      <c r="D164" s="20">
        <f t="shared" si="4"/>
        <v>169</v>
      </c>
      <c r="E164">
        <f t="shared" si="5"/>
        <v>169</v>
      </c>
    </row>
    <row r="165" spans="1:5" x14ac:dyDescent="0.25">
      <c r="A165" t="s">
        <v>163</v>
      </c>
      <c r="B165" t="str">
        <f>VLOOKUP(A165,rurality!A$2:B$327,2,FALSE)</f>
        <v>R80</v>
      </c>
      <c r="C165">
        <v>1451.5</v>
      </c>
      <c r="D165" s="20">
        <f t="shared" si="4"/>
        <v>175</v>
      </c>
      <c r="E165">
        <f t="shared" si="5"/>
        <v>175</v>
      </c>
    </row>
    <row r="166" spans="1:5" x14ac:dyDescent="0.25">
      <c r="A166" t="s">
        <v>164</v>
      </c>
      <c r="B166" t="str">
        <f>VLOOKUP(A166,rurality!A$2:B$327,2,FALSE)</f>
        <v>MU</v>
      </c>
      <c r="C166">
        <v>1432.16</v>
      </c>
      <c r="D166" s="20">
        <f t="shared" si="4"/>
        <v>132</v>
      </c>
      <c r="E166">
        <f t="shared" si="5"/>
        <v>132</v>
      </c>
    </row>
    <row r="167" spans="1:5" x14ac:dyDescent="0.25">
      <c r="A167" t="s">
        <v>165</v>
      </c>
      <c r="B167" t="str">
        <f>VLOOKUP(A167,rurality!A$2:B$327,2,FALSE)</f>
        <v>R80</v>
      </c>
      <c r="C167">
        <v>1522.31</v>
      </c>
      <c r="D167" s="20">
        <f t="shared" si="4"/>
        <v>289</v>
      </c>
      <c r="E167">
        <f t="shared" si="5"/>
        <v>289</v>
      </c>
    </row>
    <row r="168" spans="1:5" x14ac:dyDescent="0.25">
      <c r="A168" t="s">
        <v>166</v>
      </c>
      <c r="B168" t="str">
        <f>VLOOKUP(A168,rurality!A$2:B$327,2,FALSE)</f>
        <v>R80</v>
      </c>
      <c r="C168">
        <v>1453.92</v>
      </c>
      <c r="D168" s="20">
        <f t="shared" si="4"/>
        <v>182</v>
      </c>
      <c r="E168">
        <f t="shared" si="5"/>
        <v>182</v>
      </c>
    </row>
    <row r="169" spans="1:5" x14ac:dyDescent="0.25">
      <c r="A169" t="s">
        <v>167</v>
      </c>
      <c r="B169" t="str">
        <f>VLOOKUP(A169,rurality!A$2:B$327,2,FALSE)</f>
        <v>R80</v>
      </c>
      <c r="C169">
        <v>1467.76</v>
      </c>
      <c r="D169" s="20">
        <f t="shared" si="4"/>
        <v>215</v>
      </c>
      <c r="E169">
        <f t="shared" si="5"/>
        <v>215</v>
      </c>
    </row>
    <row r="170" spans="1:5" x14ac:dyDescent="0.25">
      <c r="A170" s="2" t="s">
        <v>168</v>
      </c>
      <c r="B170" t="str">
        <f>VLOOKUP(A170,rurality!A$2:B$327,2,FALSE)</f>
        <v>LU</v>
      </c>
      <c r="C170" s="3">
        <v>1475.24</v>
      </c>
      <c r="D170" s="20">
        <f t="shared" si="4"/>
        <v>227</v>
      </c>
      <c r="E170">
        <f t="shared" si="5"/>
        <v>227</v>
      </c>
    </row>
    <row r="171" spans="1:5" x14ac:dyDescent="0.25">
      <c r="A171" s="4" t="s">
        <v>169</v>
      </c>
      <c r="B171" t="str">
        <f>VLOOKUP(A171,rurality!A$2:B$327,2,FALSE)</f>
        <v>OU</v>
      </c>
      <c r="C171" s="3">
        <v>1359.76</v>
      </c>
      <c r="D171" s="20">
        <f t="shared" si="4"/>
        <v>51</v>
      </c>
      <c r="E171">
        <f t="shared" si="5"/>
        <v>51</v>
      </c>
    </row>
    <row r="172" spans="1:5" x14ac:dyDescent="0.25">
      <c r="A172" t="s">
        <v>170</v>
      </c>
      <c r="B172" t="str">
        <f>VLOOKUP(A172,rurality!A$2:B$327,2,FALSE)</f>
        <v>SR</v>
      </c>
      <c r="C172">
        <v>1441.3</v>
      </c>
      <c r="D172" s="20">
        <f t="shared" si="4"/>
        <v>148</v>
      </c>
      <c r="E172">
        <f t="shared" si="5"/>
        <v>148</v>
      </c>
    </row>
    <row r="173" spans="1:5" x14ac:dyDescent="0.25">
      <c r="A173" t="s">
        <v>171</v>
      </c>
      <c r="B173" t="str">
        <f>VLOOKUP(A173,rurality!A$2:B$327,2,FALSE)</f>
        <v>SR</v>
      </c>
      <c r="C173">
        <v>1436.61</v>
      </c>
      <c r="D173" s="20">
        <f t="shared" si="4"/>
        <v>139</v>
      </c>
      <c r="E173">
        <f t="shared" si="5"/>
        <v>139</v>
      </c>
    </row>
    <row r="174" spans="1:5" x14ac:dyDescent="0.25">
      <c r="A174" t="s">
        <v>172</v>
      </c>
      <c r="B174" t="str">
        <f>VLOOKUP(A174,rurality!A$2:B$327,2,FALSE)</f>
        <v>R50</v>
      </c>
      <c r="C174">
        <v>1637.73</v>
      </c>
      <c r="D174" s="20">
        <f t="shared" si="4"/>
        <v>331</v>
      </c>
      <c r="E174">
        <f t="shared" si="5"/>
        <v>331</v>
      </c>
    </row>
    <row r="175" spans="1:5" x14ac:dyDescent="0.25">
      <c r="A175" t="s">
        <v>174</v>
      </c>
      <c r="B175" t="str">
        <f>VLOOKUP(A175,rurality!A$2:B$327,2,FALSE)</f>
        <v>LU</v>
      </c>
      <c r="C175">
        <v>1430.04</v>
      </c>
      <c r="D175" s="20">
        <f t="shared" si="4"/>
        <v>131</v>
      </c>
      <c r="E175">
        <f t="shared" si="5"/>
        <v>131</v>
      </c>
    </row>
    <row r="176" spans="1:5" x14ac:dyDescent="0.25">
      <c r="A176" t="s">
        <v>173</v>
      </c>
      <c r="B176" t="str">
        <f>VLOOKUP(A176,rurality!A$2:B$327,2,FALSE)</f>
        <v>MU</v>
      </c>
      <c r="C176">
        <v>1489.93</v>
      </c>
      <c r="D176" s="20">
        <f t="shared" si="4"/>
        <v>251</v>
      </c>
      <c r="E176">
        <f t="shared" si="5"/>
        <v>251</v>
      </c>
    </row>
    <row r="177" spans="1:5" x14ac:dyDescent="0.25">
      <c r="A177" t="s">
        <v>175</v>
      </c>
      <c r="B177" t="str">
        <f>VLOOKUP(A177,rurality!A$2:B$327,2,FALSE)</f>
        <v>MU</v>
      </c>
      <c r="C177">
        <v>1255.45</v>
      </c>
      <c r="D177" s="20">
        <f t="shared" si="4"/>
        <v>12</v>
      </c>
      <c r="E177">
        <f t="shared" si="5"/>
        <v>12</v>
      </c>
    </row>
    <row r="178" spans="1:5" x14ac:dyDescent="0.25">
      <c r="A178" t="s">
        <v>176</v>
      </c>
      <c r="B178" t="str">
        <f>VLOOKUP(A178,rurality!A$2:B$327,2,FALSE)</f>
        <v>R50</v>
      </c>
      <c r="C178">
        <v>1513.47</v>
      </c>
      <c r="D178" s="20">
        <f t="shared" si="4"/>
        <v>279</v>
      </c>
      <c r="E178">
        <f t="shared" si="5"/>
        <v>279</v>
      </c>
    </row>
    <row r="179" spans="1:5" x14ac:dyDescent="0.25">
      <c r="A179" t="s">
        <v>177</v>
      </c>
      <c r="B179" t="str">
        <f>VLOOKUP(A179,rurality!A$2:B$327,2,FALSE)</f>
        <v>R80</v>
      </c>
      <c r="C179">
        <v>1537.4</v>
      </c>
      <c r="D179" s="20">
        <f t="shared" si="4"/>
        <v>298</v>
      </c>
      <c r="E179">
        <f t="shared" si="5"/>
        <v>298</v>
      </c>
    </row>
    <row r="180" spans="1:5" x14ac:dyDescent="0.25">
      <c r="A180" t="s">
        <v>178</v>
      </c>
      <c r="B180" t="str">
        <f>VLOOKUP(A180,rurality!A$2:B$327,2,FALSE)</f>
        <v>R50</v>
      </c>
      <c r="C180">
        <v>1529.49</v>
      </c>
      <c r="D180" s="20">
        <f t="shared" si="4"/>
        <v>292</v>
      </c>
      <c r="E180">
        <f t="shared" si="5"/>
        <v>292</v>
      </c>
    </row>
    <row r="181" spans="1:5" x14ac:dyDescent="0.25">
      <c r="A181" s="4" t="s">
        <v>179</v>
      </c>
      <c r="B181" t="str">
        <f>VLOOKUP(A181,rurality!A$2:B$327,2,FALSE)</f>
        <v>OU</v>
      </c>
      <c r="C181" s="3">
        <v>1498.21</v>
      </c>
      <c r="D181" s="20">
        <f t="shared" si="4"/>
        <v>262</v>
      </c>
      <c r="E181">
        <f t="shared" si="5"/>
        <v>262</v>
      </c>
    </row>
    <row r="182" spans="1:5" x14ac:dyDescent="0.25">
      <c r="A182" t="s">
        <v>180</v>
      </c>
      <c r="B182" t="str">
        <f>VLOOKUP(A182,rurality!A$2:B$327,2,FALSE)</f>
        <v>SR</v>
      </c>
      <c r="C182">
        <v>1482.26</v>
      </c>
      <c r="D182" s="20">
        <f t="shared" si="4"/>
        <v>237</v>
      </c>
      <c r="E182">
        <f t="shared" si="5"/>
        <v>237</v>
      </c>
    </row>
    <row r="183" spans="1:5" x14ac:dyDescent="0.25">
      <c r="A183" t="s">
        <v>181</v>
      </c>
      <c r="B183" t="str">
        <f>VLOOKUP(A183,rurality!A$2:B$327,2,FALSE)</f>
        <v>R80</v>
      </c>
      <c r="C183">
        <v>1405.93</v>
      </c>
      <c r="D183" s="20">
        <f t="shared" si="4"/>
        <v>93</v>
      </c>
      <c r="E183">
        <f t="shared" si="5"/>
        <v>93</v>
      </c>
    </row>
    <row r="184" spans="1:5" x14ac:dyDescent="0.25">
      <c r="A184" s="2" t="s">
        <v>182</v>
      </c>
      <c r="B184" t="str">
        <f>VLOOKUP(A184,rurality!A$2:B$327,2,FALSE)</f>
        <v>R50</v>
      </c>
      <c r="C184" s="3">
        <v>1511.99</v>
      </c>
      <c r="D184" s="20">
        <f t="shared" si="4"/>
        <v>278</v>
      </c>
      <c r="E184">
        <f t="shared" si="5"/>
        <v>278</v>
      </c>
    </row>
    <row r="185" spans="1:5" x14ac:dyDescent="0.25">
      <c r="A185" t="s">
        <v>183</v>
      </c>
      <c r="B185" t="str">
        <f>VLOOKUP(A185,rurality!A$2:B$327,2,FALSE)</f>
        <v>R80</v>
      </c>
      <c r="C185">
        <v>1476.59</v>
      </c>
      <c r="D185" s="20">
        <f t="shared" si="4"/>
        <v>228</v>
      </c>
      <c r="E185">
        <f t="shared" si="5"/>
        <v>228</v>
      </c>
    </row>
    <row r="186" spans="1:5" x14ac:dyDescent="0.25">
      <c r="A186" s="2" t="s">
        <v>184</v>
      </c>
      <c r="B186" t="str">
        <f>VLOOKUP(A186,rurality!A$2:B$327,2,FALSE)</f>
        <v>R50</v>
      </c>
      <c r="C186" s="3">
        <v>1391.6</v>
      </c>
      <c r="D186" s="20">
        <f t="shared" si="4"/>
        <v>71</v>
      </c>
      <c r="E186">
        <f t="shared" si="5"/>
        <v>71</v>
      </c>
    </row>
    <row r="187" spans="1:5" x14ac:dyDescent="0.25">
      <c r="A187" t="s">
        <v>185</v>
      </c>
      <c r="B187" t="str">
        <f>VLOOKUP(A187,rurality!A$2:B$327,2,FALSE)</f>
        <v>MU</v>
      </c>
      <c r="C187">
        <v>1450.1</v>
      </c>
      <c r="D187" s="20">
        <f t="shared" si="4"/>
        <v>170</v>
      </c>
      <c r="E187">
        <f t="shared" si="5"/>
        <v>170</v>
      </c>
    </row>
    <row r="188" spans="1:5" x14ac:dyDescent="0.25">
      <c r="A188" t="s">
        <v>186</v>
      </c>
      <c r="B188" t="str">
        <f>VLOOKUP(A188,rurality!A$2:B$327,2,FALSE)</f>
        <v>R50</v>
      </c>
      <c r="C188">
        <v>1544.57</v>
      </c>
      <c r="D188" s="20">
        <f t="shared" si="4"/>
        <v>302</v>
      </c>
      <c r="E188">
        <f t="shared" si="5"/>
        <v>302</v>
      </c>
    </row>
    <row r="189" spans="1:5" x14ac:dyDescent="0.25">
      <c r="A189" t="s">
        <v>187</v>
      </c>
      <c r="B189" t="str">
        <f>VLOOKUP(A189,rurality!A$2:B$327,2,FALSE)</f>
        <v>R50</v>
      </c>
      <c r="C189">
        <v>1471.48</v>
      </c>
      <c r="D189" s="20">
        <f t="shared" si="4"/>
        <v>218</v>
      </c>
      <c r="E189">
        <f t="shared" si="5"/>
        <v>218</v>
      </c>
    </row>
    <row r="190" spans="1:5" x14ac:dyDescent="0.25">
      <c r="A190" t="s">
        <v>188</v>
      </c>
      <c r="B190" t="str">
        <f>VLOOKUP(A190,rurality!A$2:B$327,2,FALSE)</f>
        <v>OU</v>
      </c>
      <c r="C190">
        <v>1398.26</v>
      </c>
      <c r="D190" s="20">
        <f t="shared" si="4"/>
        <v>78</v>
      </c>
      <c r="E190">
        <f t="shared" si="5"/>
        <v>78</v>
      </c>
    </row>
    <row r="191" spans="1:5" x14ac:dyDescent="0.25">
      <c r="A191" s="4" t="s">
        <v>390</v>
      </c>
      <c r="B191" t="str">
        <f>VLOOKUP(A191,rurality!A$2:B$327,2,FALSE)</f>
        <v>R50</v>
      </c>
      <c r="C191" s="3">
        <v>1445.08</v>
      </c>
      <c r="D191" s="20">
        <f t="shared" si="4"/>
        <v>154</v>
      </c>
      <c r="E191">
        <f t="shared" si="5"/>
        <v>154</v>
      </c>
    </row>
    <row r="192" spans="1:5" x14ac:dyDescent="0.25">
      <c r="A192" t="s">
        <v>189</v>
      </c>
      <c r="B192" t="str">
        <f>VLOOKUP(A192,rurality!A$2:B$327,2,FALSE)</f>
        <v>OU</v>
      </c>
      <c r="C192">
        <v>1530.25</v>
      </c>
      <c r="D192" s="20">
        <f t="shared" si="4"/>
        <v>294</v>
      </c>
      <c r="E192">
        <f t="shared" si="5"/>
        <v>294</v>
      </c>
    </row>
    <row r="193" spans="1:5" x14ac:dyDescent="0.25">
      <c r="A193" s="2" t="s">
        <v>190</v>
      </c>
      <c r="B193" t="str">
        <f>VLOOKUP(A193,rurality!A$2:B$327,2,FALSE)</f>
        <v>LU</v>
      </c>
      <c r="C193" s="3">
        <v>1515.28</v>
      </c>
      <c r="D193" s="20">
        <f t="shared" si="4"/>
        <v>282</v>
      </c>
      <c r="E193">
        <f t="shared" si="5"/>
        <v>282</v>
      </c>
    </row>
    <row r="194" spans="1:5" x14ac:dyDescent="0.25">
      <c r="A194" t="s">
        <v>191</v>
      </c>
      <c r="B194" t="str">
        <f>VLOOKUP(A194,rurality!A$2:B$327,2,FALSE)</f>
        <v>OU</v>
      </c>
      <c r="C194">
        <v>1501.37</v>
      </c>
      <c r="D194" s="20">
        <f t="shared" si="4"/>
        <v>265</v>
      </c>
      <c r="E194">
        <f t="shared" si="5"/>
        <v>265</v>
      </c>
    </row>
    <row r="195" spans="1:5" x14ac:dyDescent="0.25">
      <c r="A195" t="s">
        <v>192</v>
      </c>
      <c r="B195" t="str">
        <f>VLOOKUP(A195,rurality!A$2:B$327,2,FALSE)</f>
        <v>LU</v>
      </c>
      <c r="C195">
        <v>1452.73</v>
      </c>
      <c r="D195" s="20">
        <f t="shared" ref="D195:D258" si="6">RANK(C195,C$2:C$333,1)</f>
        <v>178</v>
      </c>
      <c r="E195">
        <f t="shared" ref="E195:E258" si="7">RANK(C195,C$2:C$333,1)</f>
        <v>178</v>
      </c>
    </row>
    <row r="196" spans="1:5" x14ac:dyDescent="0.25">
      <c r="A196" t="s">
        <v>193</v>
      </c>
      <c r="B196" t="str">
        <f>VLOOKUP(A196,rurality!A$2:B$327,2,FALSE)</f>
        <v>MU</v>
      </c>
      <c r="C196">
        <v>1518.34</v>
      </c>
      <c r="D196" s="20">
        <f t="shared" si="6"/>
        <v>286</v>
      </c>
      <c r="E196">
        <f t="shared" si="7"/>
        <v>286</v>
      </c>
    </row>
    <row r="197" spans="1:5" x14ac:dyDescent="0.25">
      <c r="A197" t="s">
        <v>194</v>
      </c>
      <c r="B197" t="str">
        <f>VLOOKUP(A197,rurality!A$2:B$327,2,FALSE)</f>
        <v>OU</v>
      </c>
      <c r="C197">
        <v>1543.3</v>
      </c>
      <c r="D197" s="20">
        <f t="shared" si="6"/>
        <v>300</v>
      </c>
      <c r="E197">
        <f t="shared" si="7"/>
        <v>300</v>
      </c>
    </row>
    <row r="198" spans="1:5" x14ac:dyDescent="0.25">
      <c r="A198" t="s">
        <v>195</v>
      </c>
      <c r="B198" t="str">
        <f>VLOOKUP(A198,rurality!A$2:B$327,2,FALSE)</f>
        <v>OU</v>
      </c>
      <c r="C198">
        <v>1566.61</v>
      </c>
      <c r="D198" s="20">
        <f t="shared" si="6"/>
        <v>310</v>
      </c>
      <c r="E198">
        <f t="shared" si="7"/>
        <v>310</v>
      </c>
    </row>
    <row r="199" spans="1:5" x14ac:dyDescent="0.25">
      <c r="A199" s="2" t="s">
        <v>196</v>
      </c>
      <c r="B199" t="str">
        <f>VLOOKUP(A199,rurality!A$2:B$327,2,FALSE)</f>
        <v>OU</v>
      </c>
      <c r="C199" s="3">
        <v>1295.67</v>
      </c>
      <c r="D199" s="20">
        <f t="shared" si="6"/>
        <v>24</v>
      </c>
      <c r="E199">
        <f t="shared" si="7"/>
        <v>24</v>
      </c>
    </row>
    <row r="200" spans="1:5" x14ac:dyDescent="0.25">
      <c r="A200" s="2" t="s">
        <v>197</v>
      </c>
      <c r="B200" t="str">
        <f>VLOOKUP(A200,rurality!A$2:B$327,2,FALSE)</f>
        <v>OU</v>
      </c>
      <c r="C200" s="3">
        <v>1428.11</v>
      </c>
      <c r="D200" s="20">
        <f t="shared" si="6"/>
        <v>127</v>
      </c>
      <c r="E200">
        <f t="shared" si="7"/>
        <v>127</v>
      </c>
    </row>
    <row r="201" spans="1:5" x14ac:dyDescent="0.25">
      <c r="A201" s="4" t="s">
        <v>198</v>
      </c>
      <c r="B201" t="str">
        <f>VLOOKUP(A201,rurality!A$2:B$327,2,FALSE)</f>
        <v>LU</v>
      </c>
      <c r="C201" s="3">
        <v>1406.43</v>
      </c>
      <c r="D201" s="20">
        <f t="shared" si="6"/>
        <v>94</v>
      </c>
      <c r="E201">
        <f t="shared" si="7"/>
        <v>94</v>
      </c>
    </row>
    <row r="202" spans="1:5" x14ac:dyDescent="0.25">
      <c r="A202" s="4" t="s">
        <v>199</v>
      </c>
      <c r="B202" t="str">
        <f>VLOOKUP(A202,rurality!A$2:B$327,2,FALSE)</f>
        <v>LU</v>
      </c>
      <c r="C202" s="3">
        <v>1351.53</v>
      </c>
      <c r="D202" s="20">
        <f t="shared" si="6"/>
        <v>46</v>
      </c>
      <c r="E202">
        <f t="shared" si="7"/>
        <v>46</v>
      </c>
    </row>
    <row r="203" spans="1:5" x14ac:dyDescent="0.25">
      <c r="A203" t="s">
        <v>200</v>
      </c>
      <c r="B203" t="str">
        <f>VLOOKUP(A203,rurality!A$2:B$327,2,FALSE)</f>
        <v>LU</v>
      </c>
      <c r="C203">
        <v>1567.95</v>
      </c>
      <c r="D203" s="20">
        <f t="shared" si="6"/>
        <v>313</v>
      </c>
      <c r="E203">
        <f t="shared" si="7"/>
        <v>313</v>
      </c>
    </row>
    <row r="204" spans="1:5" x14ac:dyDescent="0.25">
      <c r="A204" t="s">
        <v>201</v>
      </c>
      <c r="B204" t="str">
        <f>VLOOKUP(A204,rurality!A$2:B$327,2,FALSE)</f>
        <v>R80</v>
      </c>
      <c r="C204">
        <v>1576.91</v>
      </c>
      <c r="D204" s="20">
        <f t="shared" si="6"/>
        <v>317</v>
      </c>
      <c r="E204">
        <f t="shared" si="7"/>
        <v>317</v>
      </c>
    </row>
    <row r="205" spans="1:5" x14ac:dyDescent="0.25">
      <c r="A205" s="4" t="s">
        <v>202</v>
      </c>
      <c r="B205" t="str">
        <f>VLOOKUP(A205,rurality!A$2:B$327,2,FALSE)</f>
        <v>LU</v>
      </c>
      <c r="C205" s="3">
        <v>1467.43</v>
      </c>
      <c r="D205" s="20">
        <f t="shared" si="6"/>
        <v>214</v>
      </c>
      <c r="E205">
        <f t="shared" si="7"/>
        <v>214</v>
      </c>
    </row>
    <row r="206" spans="1:5" x14ac:dyDescent="0.25">
      <c r="A206" t="s">
        <v>203</v>
      </c>
      <c r="B206" t="str">
        <f>VLOOKUP(A206,rurality!A$2:B$327,2,FALSE)</f>
        <v>MU</v>
      </c>
      <c r="C206">
        <v>1405.35</v>
      </c>
      <c r="D206" s="20">
        <f t="shared" si="6"/>
        <v>91</v>
      </c>
      <c r="E206">
        <f t="shared" si="7"/>
        <v>91</v>
      </c>
    </row>
    <row r="207" spans="1:5" x14ac:dyDescent="0.25">
      <c r="A207" s="4" t="s">
        <v>204</v>
      </c>
      <c r="B207" t="str">
        <f>VLOOKUP(A207,rurality!A$2:B$327,2,FALSE)</f>
        <v>SR</v>
      </c>
      <c r="C207" s="3">
        <v>1516.15</v>
      </c>
      <c r="D207" s="20">
        <f t="shared" si="6"/>
        <v>284</v>
      </c>
      <c r="E207">
        <f t="shared" si="7"/>
        <v>284</v>
      </c>
    </row>
    <row r="208" spans="1:5" x14ac:dyDescent="0.25">
      <c r="A208" t="s">
        <v>205</v>
      </c>
      <c r="B208" t="str">
        <f>VLOOKUP(A208,rurality!A$2:B$327,2,FALSE)</f>
        <v>OU</v>
      </c>
      <c r="C208">
        <v>1463.29</v>
      </c>
      <c r="D208" s="20">
        <f t="shared" si="6"/>
        <v>207</v>
      </c>
      <c r="E208">
        <f t="shared" si="7"/>
        <v>207</v>
      </c>
    </row>
    <row r="209" spans="1:5" x14ac:dyDescent="0.25">
      <c r="A209" t="s">
        <v>206</v>
      </c>
      <c r="B209" t="str">
        <f>VLOOKUP(A209,rurality!A$2:B$327,2,FALSE)</f>
        <v>OU</v>
      </c>
      <c r="C209">
        <v>1485.44</v>
      </c>
      <c r="D209" s="20">
        <f t="shared" si="6"/>
        <v>241</v>
      </c>
      <c r="E209">
        <f t="shared" si="7"/>
        <v>241</v>
      </c>
    </row>
    <row r="210" spans="1:5" x14ac:dyDescent="0.25">
      <c r="A210" t="s">
        <v>207</v>
      </c>
      <c r="B210" t="str">
        <f>VLOOKUP(A210,rurality!A$2:B$327,2,FALSE)</f>
        <v>R80</v>
      </c>
      <c r="C210">
        <v>1466.52</v>
      </c>
      <c r="D210" s="20">
        <f t="shared" si="6"/>
        <v>213</v>
      </c>
      <c r="E210">
        <f t="shared" si="7"/>
        <v>213</v>
      </c>
    </row>
    <row r="211" spans="1:5" x14ac:dyDescent="0.25">
      <c r="A211" t="s">
        <v>209</v>
      </c>
      <c r="B211" t="str">
        <f>VLOOKUP(A211,rurality!A$2:B$327,2,FALSE)</f>
        <v>R80</v>
      </c>
      <c r="C211">
        <v>1495.8</v>
      </c>
      <c r="D211" s="20">
        <f t="shared" si="6"/>
        <v>257</v>
      </c>
      <c r="E211">
        <f t="shared" si="7"/>
        <v>257</v>
      </c>
    </row>
    <row r="212" spans="1:5" x14ac:dyDescent="0.25">
      <c r="A212" t="s">
        <v>208</v>
      </c>
      <c r="B212" t="str">
        <f>VLOOKUP(A212,rurality!A$2:B$327,2,FALSE)</f>
        <v>MU</v>
      </c>
      <c r="C212">
        <v>1597.21</v>
      </c>
      <c r="D212" s="20">
        <f t="shared" si="6"/>
        <v>326</v>
      </c>
      <c r="E212">
        <f t="shared" si="7"/>
        <v>326</v>
      </c>
    </row>
    <row r="213" spans="1:5" x14ac:dyDescent="0.25">
      <c r="A213" t="s">
        <v>210</v>
      </c>
      <c r="B213" t="str">
        <f>VLOOKUP(A213,rurality!A$2:B$327,2,FALSE)</f>
        <v>MU</v>
      </c>
      <c r="C213">
        <v>1426.36</v>
      </c>
      <c r="D213" s="20">
        <f t="shared" si="6"/>
        <v>123</v>
      </c>
      <c r="E213">
        <f t="shared" si="7"/>
        <v>123</v>
      </c>
    </row>
    <row r="214" spans="1:5" x14ac:dyDescent="0.25">
      <c r="A214" t="s">
        <v>211</v>
      </c>
      <c r="B214" t="str">
        <f>VLOOKUP(A214,rurality!A$2:B$327,2,FALSE)</f>
        <v>LU</v>
      </c>
      <c r="C214">
        <v>1486.7</v>
      </c>
      <c r="D214" s="20">
        <f t="shared" si="6"/>
        <v>246</v>
      </c>
      <c r="E214">
        <f t="shared" si="7"/>
        <v>246</v>
      </c>
    </row>
    <row r="215" spans="1:5" x14ac:dyDescent="0.25">
      <c r="A215" t="s">
        <v>212</v>
      </c>
      <c r="B215" t="str">
        <f>VLOOKUP(A215,rurality!A$2:B$327,2,FALSE)</f>
        <v>OU</v>
      </c>
      <c r="C215">
        <v>1568.64</v>
      </c>
      <c r="D215" s="20">
        <f t="shared" si="6"/>
        <v>314</v>
      </c>
      <c r="E215">
        <f t="shared" si="7"/>
        <v>314</v>
      </c>
    </row>
    <row r="216" spans="1:5" x14ac:dyDescent="0.25">
      <c r="A216" t="s">
        <v>213</v>
      </c>
      <c r="B216" t="str">
        <f>VLOOKUP(A216,rurality!A$2:B$327,2,FALSE)</f>
        <v>R50</v>
      </c>
      <c r="C216">
        <v>1545.66</v>
      </c>
      <c r="D216" s="20">
        <f t="shared" si="6"/>
        <v>303</v>
      </c>
      <c r="E216">
        <f t="shared" si="7"/>
        <v>303</v>
      </c>
    </row>
    <row r="217" spans="1:5" x14ac:dyDescent="0.25">
      <c r="A217" t="s">
        <v>214</v>
      </c>
      <c r="B217" t="str">
        <f>VLOOKUP(A217,rurality!A$2:B$327,2,FALSE)</f>
        <v>LU</v>
      </c>
      <c r="C217">
        <v>1412.32</v>
      </c>
      <c r="D217" s="20">
        <f t="shared" si="6"/>
        <v>102</v>
      </c>
      <c r="E217">
        <f t="shared" si="7"/>
        <v>102</v>
      </c>
    </row>
    <row r="218" spans="1:5" x14ac:dyDescent="0.25">
      <c r="A218" t="s">
        <v>215</v>
      </c>
      <c r="B218" t="str">
        <f>VLOOKUP(A218,rurality!A$2:B$327,2,FALSE)</f>
        <v>SR</v>
      </c>
      <c r="C218">
        <v>1486.58</v>
      </c>
      <c r="D218" s="20">
        <f t="shared" si="6"/>
        <v>245</v>
      </c>
      <c r="E218">
        <f t="shared" si="7"/>
        <v>245</v>
      </c>
    </row>
    <row r="219" spans="1:5" x14ac:dyDescent="0.25">
      <c r="A219" t="s">
        <v>216</v>
      </c>
      <c r="B219" t="str">
        <f>VLOOKUP(A219,rurality!A$2:B$327,2,FALSE)</f>
        <v>MU</v>
      </c>
      <c r="C219">
        <v>1419.21</v>
      </c>
      <c r="D219" s="20">
        <f t="shared" si="6"/>
        <v>109</v>
      </c>
      <c r="E219">
        <f t="shared" si="7"/>
        <v>109</v>
      </c>
    </row>
    <row r="220" spans="1:5" x14ac:dyDescent="0.25">
      <c r="A220" t="s">
        <v>217</v>
      </c>
      <c r="B220" t="str">
        <f>VLOOKUP(A220,rurality!A$2:B$327,2,FALSE)</f>
        <v>R50</v>
      </c>
      <c r="C220">
        <v>1585.47</v>
      </c>
      <c r="D220" s="20">
        <f t="shared" si="6"/>
        <v>319</v>
      </c>
      <c r="E220">
        <f t="shared" si="7"/>
        <v>319</v>
      </c>
    </row>
    <row r="221" spans="1:5" x14ac:dyDescent="0.25">
      <c r="A221" t="s">
        <v>218</v>
      </c>
      <c r="B221" t="str">
        <f>VLOOKUP(A221,rurality!A$2:B$327,2,FALSE)</f>
        <v>OU</v>
      </c>
      <c r="C221">
        <v>1401.22</v>
      </c>
      <c r="D221" s="20">
        <f t="shared" si="6"/>
        <v>84</v>
      </c>
      <c r="E221">
        <f t="shared" si="7"/>
        <v>84</v>
      </c>
    </row>
    <row r="222" spans="1:5" x14ac:dyDescent="0.25">
      <c r="A222" s="6" t="s">
        <v>219</v>
      </c>
      <c r="B222" t="str">
        <f>VLOOKUP(A222,rurality!A$2:B$327,2,FALSE)</f>
        <v>R80</v>
      </c>
      <c r="C222" s="3">
        <v>1656.42</v>
      </c>
      <c r="D222" s="20">
        <f t="shared" si="6"/>
        <v>332</v>
      </c>
      <c r="E222">
        <f t="shared" si="7"/>
        <v>332</v>
      </c>
    </row>
    <row r="223" spans="1:5" x14ac:dyDescent="0.25">
      <c r="A223" t="s">
        <v>220</v>
      </c>
      <c r="B223" t="str">
        <f>VLOOKUP(A223,rurality!A$2:B$327,2,FALSE)</f>
        <v>R80</v>
      </c>
      <c r="C223">
        <v>1494.99</v>
      </c>
      <c r="D223" s="20">
        <f t="shared" si="6"/>
        <v>255</v>
      </c>
      <c r="E223">
        <f t="shared" si="7"/>
        <v>255</v>
      </c>
    </row>
    <row r="224" spans="1:5" x14ac:dyDescent="0.25">
      <c r="A224" t="s">
        <v>221</v>
      </c>
      <c r="B224" t="str">
        <f>VLOOKUP(A224,rurality!A$2:B$327,2,FALSE)</f>
        <v>MU</v>
      </c>
      <c r="C224">
        <v>1511.94</v>
      </c>
      <c r="D224" s="20">
        <f t="shared" si="6"/>
        <v>277</v>
      </c>
      <c r="E224">
        <f t="shared" si="7"/>
        <v>277</v>
      </c>
    </row>
    <row r="225" spans="1:5" x14ac:dyDescent="0.25">
      <c r="A225" t="s">
        <v>222</v>
      </c>
      <c r="B225" t="str">
        <f>VLOOKUP(A225,rurality!A$2:B$327,2,FALSE)</f>
        <v>MU</v>
      </c>
      <c r="C225">
        <v>1308.93</v>
      </c>
      <c r="D225" s="20">
        <f t="shared" si="6"/>
        <v>28</v>
      </c>
      <c r="E225">
        <f t="shared" si="7"/>
        <v>28</v>
      </c>
    </row>
    <row r="226" spans="1:5" x14ac:dyDescent="0.25">
      <c r="A226" t="s">
        <v>223</v>
      </c>
      <c r="B226" t="str">
        <f>VLOOKUP(A226,rurality!A$2:B$327,2,FALSE)</f>
        <v>SR</v>
      </c>
      <c r="C226">
        <v>1509.78</v>
      </c>
      <c r="D226" s="20">
        <f t="shared" si="6"/>
        <v>271</v>
      </c>
      <c r="E226">
        <f t="shared" si="7"/>
        <v>271</v>
      </c>
    </row>
    <row r="227" spans="1:5" x14ac:dyDescent="0.25">
      <c r="A227" t="s">
        <v>224</v>
      </c>
      <c r="B227" t="str">
        <f>VLOOKUP(A227,rurality!A$2:B$327,2,FALSE)</f>
        <v>R50</v>
      </c>
      <c r="C227">
        <v>1423.21</v>
      </c>
      <c r="D227" s="20">
        <f t="shared" si="6"/>
        <v>116</v>
      </c>
      <c r="E227">
        <f t="shared" si="7"/>
        <v>116</v>
      </c>
    </row>
    <row r="228" spans="1:5" x14ac:dyDescent="0.25">
      <c r="A228" t="s">
        <v>225</v>
      </c>
      <c r="B228" t="str">
        <f>VLOOKUP(A228,rurality!A$2:B$327,2,FALSE)</f>
        <v>MU</v>
      </c>
      <c r="C228">
        <v>1447.98</v>
      </c>
      <c r="D228" s="20">
        <f t="shared" si="6"/>
        <v>162</v>
      </c>
      <c r="E228">
        <f t="shared" si="7"/>
        <v>162</v>
      </c>
    </row>
    <row r="229" spans="1:5" x14ac:dyDescent="0.25">
      <c r="A229" t="s">
        <v>226</v>
      </c>
      <c r="B229" t="str">
        <f>VLOOKUP(A229,rurality!A$2:B$327,2,FALSE)</f>
        <v>R80</v>
      </c>
      <c r="C229">
        <v>1486.87</v>
      </c>
      <c r="D229" s="20">
        <f t="shared" si="6"/>
        <v>247</v>
      </c>
      <c r="E229">
        <f t="shared" si="7"/>
        <v>247</v>
      </c>
    </row>
    <row r="230" spans="1:5" x14ac:dyDescent="0.25">
      <c r="A230" t="s">
        <v>227</v>
      </c>
      <c r="B230" t="str">
        <f>VLOOKUP(A230,rurality!A$2:B$327,2,FALSE)</f>
        <v>R50</v>
      </c>
      <c r="C230">
        <v>1466.04</v>
      </c>
      <c r="D230" s="20">
        <f t="shared" si="6"/>
        <v>212</v>
      </c>
      <c r="E230">
        <f t="shared" si="7"/>
        <v>212</v>
      </c>
    </row>
    <row r="231" spans="1:5" x14ac:dyDescent="0.25">
      <c r="A231" t="s">
        <v>228</v>
      </c>
      <c r="B231" t="str">
        <f>VLOOKUP(A231,rurality!A$2:B$327,2,FALSE)</f>
        <v>LU</v>
      </c>
      <c r="C231">
        <v>1455.21</v>
      </c>
      <c r="D231" s="20">
        <f t="shared" si="6"/>
        <v>187</v>
      </c>
      <c r="E231">
        <f t="shared" si="7"/>
        <v>187</v>
      </c>
    </row>
    <row r="232" spans="1:5" x14ac:dyDescent="0.25">
      <c r="A232" t="s">
        <v>229</v>
      </c>
      <c r="B232" t="str">
        <f>VLOOKUP(A232,rurality!A$2:B$327,2,FALSE)</f>
        <v>SR</v>
      </c>
      <c r="C232">
        <v>1499.58</v>
      </c>
      <c r="D232" s="20">
        <f t="shared" si="6"/>
        <v>264</v>
      </c>
      <c r="E232">
        <f t="shared" si="7"/>
        <v>264</v>
      </c>
    </row>
    <row r="233" spans="1:5" x14ac:dyDescent="0.25">
      <c r="A233" s="4" t="s">
        <v>393</v>
      </c>
      <c r="B233" t="str">
        <f>VLOOKUP(A233,rurality!A$2:B$327,2,FALSE)</f>
        <v>R50</v>
      </c>
      <c r="C233" s="3">
        <v>1471.54</v>
      </c>
      <c r="D233" s="20">
        <f t="shared" si="6"/>
        <v>220</v>
      </c>
      <c r="E233">
        <f t="shared" si="7"/>
        <v>220</v>
      </c>
    </row>
    <row r="234" spans="1:5" x14ac:dyDescent="0.25">
      <c r="A234" s="4" t="s">
        <v>230</v>
      </c>
      <c r="B234" t="str">
        <f>VLOOKUP(A234,rurality!A$2:B$327,2,FALSE)</f>
        <v>OU</v>
      </c>
      <c r="C234" s="3">
        <v>1340.93</v>
      </c>
      <c r="D234" s="20">
        <f t="shared" si="6"/>
        <v>42</v>
      </c>
      <c r="E234">
        <f t="shared" si="7"/>
        <v>42</v>
      </c>
    </row>
    <row r="235" spans="1:5" x14ac:dyDescent="0.25">
      <c r="A235" t="s">
        <v>231</v>
      </c>
      <c r="B235" t="str">
        <f>VLOOKUP(A235,rurality!A$2:B$327,2,FALSE)</f>
        <v>MU</v>
      </c>
      <c r="C235">
        <v>1308.23</v>
      </c>
      <c r="D235" s="20">
        <f t="shared" si="6"/>
        <v>26</v>
      </c>
      <c r="E235">
        <f t="shared" si="7"/>
        <v>26</v>
      </c>
    </row>
    <row r="236" spans="1:5" x14ac:dyDescent="0.25">
      <c r="A236" t="s">
        <v>232</v>
      </c>
      <c r="B236" t="str">
        <f>VLOOKUP(A236,rurality!A$2:B$327,2,FALSE)</f>
        <v>R50</v>
      </c>
      <c r="C236">
        <v>1455.37</v>
      </c>
      <c r="D236" s="20">
        <f t="shared" si="6"/>
        <v>188</v>
      </c>
      <c r="E236">
        <f t="shared" si="7"/>
        <v>188</v>
      </c>
    </row>
    <row r="237" spans="1:5" x14ac:dyDescent="0.25">
      <c r="A237" t="s">
        <v>233</v>
      </c>
      <c r="B237" t="str">
        <f>VLOOKUP(A237,rurality!A$2:B$327,2,FALSE)</f>
        <v>R80</v>
      </c>
      <c r="C237">
        <v>1411.06</v>
      </c>
      <c r="D237" s="20">
        <f t="shared" si="6"/>
        <v>99</v>
      </c>
      <c r="E237">
        <f t="shared" si="7"/>
        <v>99</v>
      </c>
    </row>
    <row r="238" spans="1:5" x14ac:dyDescent="0.25">
      <c r="A238" t="s">
        <v>234</v>
      </c>
      <c r="B238" t="str">
        <f>VLOOKUP(A238,rurality!A$2:B$327,2,FALSE)</f>
        <v>SR</v>
      </c>
      <c r="C238">
        <v>1452.79</v>
      </c>
      <c r="D238" s="20">
        <f t="shared" si="6"/>
        <v>179</v>
      </c>
      <c r="E238">
        <f t="shared" si="7"/>
        <v>179</v>
      </c>
    </row>
    <row r="239" spans="1:5" x14ac:dyDescent="0.25">
      <c r="A239" s="4" t="s">
        <v>235</v>
      </c>
      <c r="B239" t="str">
        <f>VLOOKUP(A239,rurality!A$2:B$327,2,FALSE)</f>
        <v>LU</v>
      </c>
      <c r="C239" s="3">
        <v>1489.23</v>
      </c>
      <c r="D239" s="20">
        <f t="shared" si="6"/>
        <v>250</v>
      </c>
      <c r="E239">
        <f t="shared" si="7"/>
        <v>250</v>
      </c>
    </row>
    <row r="240" spans="1:5" x14ac:dyDescent="0.25">
      <c r="A240" t="s">
        <v>236</v>
      </c>
      <c r="B240" t="str">
        <f>VLOOKUP(A240,rurality!A$2:B$327,2,FALSE)</f>
        <v>R80</v>
      </c>
      <c r="C240">
        <v>1481.47</v>
      </c>
      <c r="D240" s="20">
        <f t="shared" si="6"/>
        <v>236</v>
      </c>
      <c r="E240">
        <f t="shared" si="7"/>
        <v>236</v>
      </c>
    </row>
    <row r="241" spans="1:5" x14ac:dyDescent="0.25">
      <c r="A241" t="s">
        <v>237</v>
      </c>
      <c r="B241" t="str">
        <f>VLOOKUP(A241,rurality!A$2:B$327,2,FALSE)</f>
        <v>R80</v>
      </c>
      <c r="C241">
        <v>1393.37</v>
      </c>
      <c r="D241" s="20">
        <f t="shared" si="6"/>
        <v>72</v>
      </c>
      <c r="E241">
        <f t="shared" si="7"/>
        <v>72</v>
      </c>
    </row>
    <row r="242" spans="1:5" x14ac:dyDescent="0.25">
      <c r="A242" t="s">
        <v>238</v>
      </c>
      <c r="B242" t="str">
        <f>VLOOKUP(A242,rurality!A$2:B$327,2,FALSE)</f>
        <v>R50</v>
      </c>
      <c r="C242">
        <v>1374.82</v>
      </c>
      <c r="D242" s="20">
        <f t="shared" si="6"/>
        <v>61</v>
      </c>
      <c r="E242">
        <f t="shared" si="7"/>
        <v>61</v>
      </c>
    </row>
    <row r="243" spans="1:5" x14ac:dyDescent="0.25">
      <c r="A243" t="s">
        <v>239</v>
      </c>
      <c r="B243" t="str">
        <f>VLOOKUP(A243,rurality!A$2:B$327,2,FALSE)</f>
        <v>R80</v>
      </c>
      <c r="C243">
        <v>1522.26</v>
      </c>
      <c r="D243" s="20">
        <f t="shared" si="6"/>
        <v>288</v>
      </c>
      <c r="E243">
        <f t="shared" si="7"/>
        <v>288</v>
      </c>
    </row>
    <row r="244" spans="1:5" x14ac:dyDescent="0.25">
      <c r="A244" t="s">
        <v>240</v>
      </c>
      <c r="B244" t="str">
        <f>VLOOKUP(A244,rurality!A$2:B$327,2,FALSE)</f>
        <v>R80</v>
      </c>
      <c r="C244">
        <v>1498.85</v>
      </c>
      <c r="D244" s="20">
        <f t="shared" si="6"/>
        <v>263</v>
      </c>
      <c r="E244">
        <f t="shared" si="7"/>
        <v>263</v>
      </c>
    </row>
    <row r="245" spans="1:5" x14ac:dyDescent="0.25">
      <c r="A245" t="s">
        <v>241</v>
      </c>
      <c r="B245" t="str">
        <f>VLOOKUP(A245,rurality!A$2:B$327,2,FALSE)</f>
        <v>R80</v>
      </c>
      <c r="C245">
        <v>1399.77</v>
      </c>
      <c r="D245" s="20">
        <f t="shared" si="6"/>
        <v>79</v>
      </c>
      <c r="E245">
        <f t="shared" si="7"/>
        <v>79</v>
      </c>
    </row>
    <row r="246" spans="1:5" x14ac:dyDescent="0.25">
      <c r="A246" t="s">
        <v>242</v>
      </c>
      <c r="B246" t="str">
        <f>VLOOKUP(A246,rurality!A$2:B$327,2,FALSE)</f>
        <v>R80</v>
      </c>
      <c r="C246">
        <v>1471.25</v>
      </c>
      <c r="D246" s="20">
        <f t="shared" si="6"/>
        <v>217</v>
      </c>
      <c r="E246">
        <f t="shared" si="7"/>
        <v>217</v>
      </c>
    </row>
    <row r="247" spans="1:5" x14ac:dyDescent="0.25">
      <c r="A247" t="s">
        <v>243</v>
      </c>
      <c r="B247" t="str">
        <f>VLOOKUP(A247,rurality!A$2:B$327,2,FALSE)</f>
        <v>LU</v>
      </c>
      <c r="C247">
        <v>1522.5</v>
      </c>
      <c r="D247" s="20">
        <f t="shared" si="6"/>
        <v>290</v>
      </c>
      <c r="E247">
        <f t="shared" si="7"/>
        <v>290</v>
      </c>
    </row>
    <row r="248" spans="1:5" x14ac:dyDescent="0.25">
      <c r="A248" t="s">
        <v>244</v>
      </c>
      <c r="B248" t="str">
        <f>VLOOKUP(A248,rurality!A$2:B$327,2,FALSE)</f>
        <v>R50</v>
      </c>
      <c r="C248">
        <v>1463.11</v>
      </c>
      <c r="D248" s="20">
        <f t="shared" si="6"/>
        <v>206</v>
      </c>
      <c r="E248">
        <f t="shared" si="7"/>
        <v>206</v>
      </c>
    </row>
    <row r="249" spans="1:5" x14ac:dyDescent="0.25">
      <c r="A249" t="s">
        <v>245</v>
      </c>
      <c r="B249" t="str">
        <f>VLOOKUP(A249,rurality!A$2:B$327,2,FALSE)</f>
        <v>SR</v>
      </c>
      <c r="C249">
        <v>1388.49</v>
      </c>
      <c r="D249" s="20">
        <f t="shared" si="6"/>
        <v>69</v>
      </c>
      <c r="E249">
        <f t="shared" si="7"/>
        <v>69</v>
      </c>
    </row>
    <row r="250" spans="1:5" x14ac:dyDescent="0.25">
      <c r="A250" t="s">
        <v>246</v>
      </c>
      <c r="B250" t="str">
        <f>VLOOKUP(A250,rurality!A$2:B$327,2,FALSE)</f>
        <v>MU</v>
      </c>
      <c r="C250">
        <v>1410.21</v>
      </c>
      <c r="D250" s="20">
        <f t="shared" si="6"/>
        <v>97</v>
      </c>
      <c r="E250">
        <f t="shared" si="7"/>
        <v>97</v>
      </c>
    </row>
    <row r="251" spans="1:5" x14ac:dyDescent="0.25">
      <c r="A251" s="4" t="s">
        <v>247</v>
      </c>
      <c r="B251" t="str">
        <f>VLOOKUP(A251,rurality!A$2:B$327,2,FALSE)</f>
        <v>LU</v>
      </c>
      <c r="C251" s="3">
        <v>1411.38</v>
      </c>
      <c r="D251" s="20">
        <f t="shared" si="6"/>
        <v>101</v>
      </c>
      <c r="E251">
        <f t="shared" si="7"/>
        <v>101</v>
      </c>
    </row>
    <row r="252" spans="1:5" x14ac:dyDescent="0.25">
      <c r="A252" s="4" t="s">
        <v>248</v>
      </c>
      <c r="B252" t="str">
        <f>VLOOKUP(A252,rurality!A$2:B$327,2,FALSE)</f>
        <v>LU</v>
      </c>
      <c r="C252" s="3">
        <v>1281.48</v>
      </c>
      <c r="D252" s="20">
        <f t="shared" si="6"/>
        <v>21</v>
      </c>
      <c r="E252">
        <f t="shared" si="7"/>
        <v>21</v>
      </c>
    </row>
    <row r="253" spans="1:5" x14ac:dyDescent="0.25">
      <c r="A253" t="s">
        <v>249</v>
      </c>
      <c r="B253" t="str">
        <f>VLOOKUP(A253,rurality!A$2:B$327,2,FALSE)</f>
        <v>MU</v>
      </c>
      <c r="C253">
        <v>1221.96</v>
      </c>
      <c r="D253" s="20">
        <f t="shared" si="6"/>
        <v>8</v>
      </c>
      <c r="E253">
        <f t="shared" si="7"/>
        <v>8</v>
      </c>
    </row>
    <row r="254" spans="1:5" x14ac:dyDescent="0.25">
      <c r="A254" t="s">
        <v>250</v>
      </c>
      <c r="B254" t="str">
        <f>VLOOKUP(A254,rurality!A$2:B$327,2,FALSE)</f>
        <v>MU</v>
      </c>
      <c r="C254">
        <v>1453.58</v>
      </c>
      <c r="D254" s="20">
        <f t="shared" si="6"/>
        <v>181</v>
      </c>
      <c r="E254">
        <f t="shared" si="7"/>
        <v>181</v>
      </c>
    </row>
    <row r="255" spans="1:5" x14ac:dyDescent="0.25">
      <c r="A255" t="s">
        <v>251</v>
      </c>
      <c r="B255" t="str">
        <f>VLOOKUP(A255,rurality!A$2:B$327,2,FALSE)</f>
        <v>SR</v>
      </c>
      <c r="C255">
        <v>1468.37</v>
      </c>
      <c r="D255" s="20">
        <f t="shared" si="6"/>
        <v>216</v>
      </c>
      <c r="E255">
        <f t="shared" si="7"/>
        <v>216</v>
      </c>
    </row>
    <row r="256" spans="1:5" x14ac:dyDescent="0.25">
      <c r="A256" t="s">
        <v>252</v>
      </c>
      <c r="B256" t="str">
        <f>VLOOKUP(A256,rurality!A$2:B$327,2,FALSE)</f>
        <v>R50</v>
      </c>
      <c r="C256">
        <v>1462.87</v>
      </c>
      <c r="D256" s="20">
        <f t="shared" si="6"/>
        <v>204</v>
      </c>
      <c r="E256">
        <f t="shared" si="7"/>
        <v>204</v>
      </c>
    </row>
    <row r="257" spans="1:5" x14ac:dyDescent="0.25">
      <c r="A257" t="s">
        <v>253</v>
      </c>
      <c r="B257" t="str">
        <f>VLOOKUP(A257,rurality!A$2:B$327,2,FALSE)</f>
        <v>MU</v>
      </c>
      <c r="C257">
        <v>1352.01</v>
      </c>
      <c r="D257" s="20">
        <f t="shared" si="6"/>
        <v>49</v>
      </c>
      <c r="E257">
        <f t="shared" si="7"/>
        <v>49</v>
      </c>
    </row>
    <row r="258" spans="1:5" x14ac:dyDescent="0.25">
      <c r="A258" t="s">
        <v>254</v>
      </c>
      <c r="B258" t="str">
        <f>VLOOKUP(A258,rurality!A$2:B$327,2,FALSE)</f>
        <v>SR</v>
      </c>
      <c r="C258">
        <v>1412.92</v>
      </c>
      <c r="D258" s="20">
        <f t="shared" si="6"/>
        <v>104</v>
      </c>
      <c r="E258">
        <f t="shared" si="7"/>
        <v>104</v>
      </c>
    </row>
    <row r="259" spans="1:5" x14ac:dyDescent="0.25">
      <c r="A259" t="s">
        <v>255</v>
      </c>
      <c r="B259" t="str">
        <f>VLOOKUP(A259,rurality!A$2:B$327,2,FALSE)</f>
        <v>R50</v>
      </c>
      <c r="C259">
        <v>1427.69</v>
      </c>
      <c r="D259" s="20">
        <f t="shared" ref="D259:D322" si="8">RANK(C259,C$2:C$333,1)</f>
        <v>126</v>
      </c>
      <c r="E259">
        <f t="shared" ref="E259:E322" si="9">RANK(C259,C$2:C$333,1)</f>
        <v>126</v>
      </c>
    </row>
    <row r="260" spans="1:5" x14ac:dyDescent="0.25">
      <c r="A260" t="s">
        <v>256</v>
      </c>
      <c r="B260" t="str">
        <f>VLOOKUP(A260,rurality!A$2:B$327,2,FALSE)</f>
        <v>OU</v>
      </c>
      <c r="C260">
        <v>1450.17</v>
      </c>
      <c r="D260" s="20">
        <f t="shared" si="8"/>
        <v>171</v>
      </c>
      <c r="E260">
        <f t="shared" si="9"/>
        <v>171</v>
      </c>
    </row>
    <row r="261" spans="1:5" x14ac:dyDescent="0.25">
      <c r="A261" t="s">
        <v>257</v>
      </c>
      <c r="B261" t="str">
        <f>VLOOKUP(A261,rurality!A$2:B$327,2,FALSE)</f>
        <v>MU</v>
      </c>
      <c r="C261">
        <v>1506.3</v>
      </c>
      <c r="D261" s="20">
        <f t="shared" si="8"/>
        <v>267</v>
      </c>
      <c r="E261">
        <f t="shared" si="9"/>
        <v>267</v>
      </c>
    </row>
    <row r="262" spans="1:5" x14ac:dyDescent="0.25">
      <c r="A262" s="4" t="s">
        <v>258</v>
      </c>
      <c r="B262" t="str">
        <f>VLOOKUP(A262,rurality!A$2:B$327,2,FALSE)</f>
        <v>LU</v>
      </c>
      <c r="C262" s="3">
        <v>1451.34</v>
      </c>
      <c r="D262" s="20">
        <f t="shared" si="8"/>
        <v>174</v>
      </c>
      <c r="E262">
        <f t="shared" si="9"/>
        <v>174</v>
      </c>
    </row>
    <row r="263" spans="1:5" x14ac:dyDescent="0.25">
      <c r="A263" s="4" t="s">
        <v>259</v>
      </c>
      <c r="B263" t="str">
        <f>VLOOKUP(A263,rurality!A$2:B$327,2,FALSE)</f>
        <v>LU</v>
      </c>
      <c r="C263" s="3">
        <v>1349.92</v>
      </c>
      <c r="D263" s="20">
        <f t="shared" si="8"/>
        <v>45</v>
      </c>
      <c r="E263">
        <f t="shared" si="9"/>
        <v>45</v>
      </c>
    </row>
    <row r="264" spans="1:5" x14ac:dyDescent="0.25">
      <c r="A264" t="s">
        <v>260</v>
      </c>
      <c r="B264" t="str">
        <f>VLOOKUP(A264,rurality!A$2:B$327,2,FALSE)</f>
        <v>R80</v>
      </c>
      <c r="C264">
        <v>1476.69</v>
      </c>
      <c r="D264" s="20">
        <f t="shared" si="8"/>
        <v>229</v>
      </c>
      <c r="E264">
        <f t="shared" si="9"/>
        <v>229</v>
      </c>
    </row>
    <row r="265" spans="1:5" x14ac:dyDescent="0.25">
      <c r="A265" t="s">
        <v>261</v>
      </c>
      <c r="B265" t="str">
        <f>VLOOKUP(A265,rurality!A$2:B$327,2,FALSE)</f>
        <v>R50</v>
      </c>
      <c r="C265">
        <v>1496.29</v>
      </c>
      <c r="D265" s="20">
        <f t="shared" si="8"/>
        <v>258</v>
      </c>
      <c r="E265">
        <f t="shared" si="9"/>
        <v>258</v>
      </c>
    </row>
    <row r="266" spans="1:5" x14ac:dyDescent="0.25">
      <c r="A266" t="s">
        <v>262</v>
      </c>
      <c r="B266" t="str">
        <f>VLOOKUP(A266,rurality!A$2:B$327,2,FALSE)</f>
        <v>R80</v>
      </c>
      <c r="C266">
        <v>1440.85</v>
      </c>
      <c r="D266" s="20">
        <f t="shared" si="8"/>
        <v>145</v>
      </c>
      <c r="E266">
        <f t="shared" si="9"/>
        <v>145</v>
      </c>
    </row>
    <row r="267" spans="1:5" x14ac:dyDescent="0.25">
      <c r="A267" t="s">
        <v>263</v>
      </c>
      <c r="B267" t="str">
        <f>VLOOKUP(A267,rurality!A$2:B$327,2,FALSE)</f>
        <v>MU</v>
      </c>
      <c r="C267">
        <v>1326.36</v>
      </c>
      <c r="D267" s="20">
        <f t="shared" si="8"/>
        <v>33</v>
      </c>
      <c r="E267">
        <f t="shared" si="9"/>
        <v>33</v>
      </c>
    </row>
    <row r="268" spans="1:5" x14ac:dyDescent="0.25">
      <c r="A268" t="s">
        <v>264</v>
      </c>
      <c r="B268" t="str">
        <f>VLOOKUP(A268,rurality!A$2:B$327,2,FALSE)</f>
        <v>OU</v>
      </c>
      <c r="C268">
        <v>1484.81</v>
      </c>
      <c r="D268" s="20">
        <f t="shared" si="8"/>
        <v>240</v>
      </c>
      <c r="E268">
        <f t="shared" si="9"/>
        <v>240</v>
      </c>
    </row>
    <row r="269" spans="1:5" x14ac:dyDescent="0.25">
      <c r="A269" t="s">
        <v>265</v>
      </c>
      <c r="B269" t="str">
        <f>VLOOKUP(A269,rurality!A$2:B$327,2,FALSE)</f>
        <v>MU</v>
      </c>
      <c r="C269">
        <v>1450.71</v>
      </c>
      <c r="D269" s="20">
        <f t="shared" si="8"/>
        <v>172</v>
      </c>
      <c r="E269">
        <f t="shared" si="9"/>
        <v>172</v>
      </c>
    </row>
    <row r="270" spans="1:5" x14ac:dyDescent="0.25">
      <c r="A270" t="s">
        <v>266</v>
      </c>
      <c r="B270" t="str">
        <f>VLOOKUP(A270,rurality!A$2:B$327,2,FALSE)</f>
        <v>SR</v>
      </c>
      <c r="C270">
        <v>1398</v>
      </c>
      <c r="D270" s="20">
        <f t="shared" si="8"/>
        <v>77</v>
      </c>
      <c r="E270">
        <f t="shared" si="9"/>
        <v>77</v>
      </c>
    </row>
    <row r="271" spans="1:5" x14ac:dyDescent="0.25">
      <c r="A271" s="4" t="s">
        <v>267</v>
      </c>
      <c r="B271" t="str">
        <f>VLOOKUP(A271,rurality!A$2:B$327,2,FALSE)</f>
        <v>OU</v>
      </c>
      <c r="C271" s="3">
        <v>1366.2</v>
      </c>
      <c r="D271" s="20">
        <f t="shared" si="8"/>
        <v>58</v>
      </c>
      <c r="E271">
        <f t="shared" si="9"/>
        <v>58</v>
      </c>
    </row>
    <row r="272" spans="1:5" x14ac:dyDescent="0.25">
      <c r="A272" t="s">
        <v>268</v>
      </c>
      <c r="B272" t="str">
        <f>VLOOKUP(A272,rurality!A$2:B$327,2,FALSE)</f>
        <v>MU</v>
      </c>
      <c r="C272">
        <v>1333.05</v>
      </c>
      <c r="D272" s="20">
        <f t="shared" si="8"/>
        <v>38</v>
      </c>
      <c r="E272">
        <f t="shared" si="9"/>
        <v>38</v>
      </c>
    </row>
    <row r="273" spans="1:5" x14ac:dyDescent="0.25">
      <c r="A273" t="s">
        <v>269</v>
      </c>
      <c r="B273" t="str">
        <f>VLOOKUP(A273,rurality!A$2:B$327,2,FALSE)</f>
        <v>OU</v>
      </c>
      <c r="C273">
        <v>1393.6</v>
      </c>
      <c r="D273" s="20">
        <f t="shared" si="8"/>
        <v>73</v>
      </c>
      <c r="E273">
        <f t="shared" si="9"/>
        <v>73</v>
      </c>
    </row>
    <row r="274" spans="1:5" x14ac:dyDescent="0.25">
      <c r="A274" t="s">
        <v>270</v>
      </c>
      <c r="B274" t="str">
        <f>VLOOKUP(A274,rurality!A$2:B$327,2,FALSE)</f>
        <v>R50</v>
      </c>
      <c r="C274">
        <v>1487.12</v>
      </c>
      <c r="D274" s="20">
        <f t="shared" si="8"/>
        <v>249</v>
      </c>
      <c r="E274">
        <f t="shared" si="9"/>
        <v>249</v>
      </c>
    </row>
    <row r="275" spans="1:5" x14ac:dyDescent="0.25">
      <c r="A275" t="s">
        <v>271</v>
      </c>
      <c r="B275" t="str">
        <f>VLOOKUP(A275,rurality!A$2:B$327,2,FALSE)</f>
        <v>SR</v>
      </c>
      <c r="C275">
        <v>1400.36</v>
      </c>
      <c r="D275" s="20">
        <f t="shared" si="8"/>
        <v>80</v>
      </c>
      <c r="E275">
        <f t="shared" si="9"/>
        <v>80</v>
      </c>
    </row>
    <row r="276" spans="1:5" x14ac:dyDescent="0.25">
      <c r="A276" t="s">
        <v>272</v>
      </c>
      <c r="B276" t="str">
        <f>VLOOKUP(A276,rurality!A$2:B$327,2,FALSE)</f>
        <v>R80</v>
      </c>
      <c r="C276">
        <v>1497.84</v>
      </c>
      <c r="D276" s="20">
        <f t="shared" si="8"/>
        <v>261</v>
      </c>
      <c r="E276">
        <f t="shared" si="9"/>
        <v>261</v>
      </c>
    </row>
    <row r="277" spans="1:5" x14ac:dyDescent="0.25">
      <c r="A277" s="4" t="s">
        <v>273</v>
      </c>
      <c r="B277" t="str">
        <f>VLOOKUP(A277,rurality!A$2:B$327,2,FALSE)</f>
        <v>OU</v>
      </c>
      <c r="C277" s="3">
        <v>1390.71</v>
      </c>
      <c r="D277" s="20">
        <f t="shared" si="8"/>
        <v>70</v>
      </c>
      <c r="E277">
        <f t="shared" si="9"/>
        <v>70</v>
      </c>
    </row>
    <row r="278" spans="1:5" x14ac:dyDescent="0.25">
      <c r="A278" t="s">
        <v>274</v>
      </c>
      <c r="B278" t="str">
        <f>VLOOKUP(A278,rurality!A$2:B$327,2,FALSE)</f>
        <v>R50</v>
      </c>
      <c r="C278">
        <v>1436.47</v>
      </c>
      <c r="D278" s="20">
        <f t="shared" si="8"/>
        <v>138</v>
      </c>
      <c r="E278">
        <f t="shared" si="9"/>
        <v>138</v>
      </c>
    </row>
    <row r="279" spans="1:5" x14ac:dyDescent="0.25">
      <c r="A279" t="s">
        <v>275</v>
      </c>
      <c r="B279" t="str">
        <f>VLOOKUP(A279,rurality!A$2:B$327,2,FALSE)</f>
        <v>R50</v>
      </c>
      <c r="C279">
        <v>1366.02</v>
      </c>
      <c r="D279" s="20">
        <f t="shared" si="8"/>
        <v>57</v>
      </c>
      <c r="E279">
        <f t="shared" si="9"/>
        <v>57</v>
      </c>
    </row>
    <row r="280" spans="1:5" x14ac:dyDescent="0.25">
      <c r="A280" t="s">
        <v>276</v>
      </c>
      <c r="B280" t="str">
        <f>VLOOKUP(A280,rurality!A$2:B$327,2,FALSE)</f>
        <v>R50</v>
      </c>
      <c r="C280">
        <v>1395.88</v>
      </c>
      <c r="D280" s="20">
        <f t="shared" si="8"/>
        <v>76</v>
      </c>
      <c r="E280">
        <f t="shared" si="9"/>
        <v>76</v>
      </c>
    </row>
    <row r="281" spans="1:5" x14ac:dyDescent="0.25">
      <c r="A281" t="s">
        <v>277</v>
      </c>
      <c r="B281" t="str">
        <f>VLOOKUP(A281,rurality!A$2:B$327,2,FALSE)</f>
        <v>OU</v>
      </c>
      <c r="C281">
        <v>1445.49</v>
      </c>
      <c r="D281" s="20">
        <f t="shared" si="8"/>
        <v>156</v>
      </c>
      <c r="E281">
        <f t="shared" si="9"/>
        <v>156</v>
      </c>
    </row>
    <row r="282" spans="1:5" x14ac:dyDescent="0.25">
      <c r="A282" t="s">
        <v>278</v>
      </c>
      <c r="B282" t="str">
        <f>VLOOKUP(A282,rurality!A$2:B$327,2,FALSE)</f>
        <v>MU</v>
      </c>
      <c r="C282">
        <v>1454.77</v>
      </c>
      <c r="D282" s="20">
        <f t="shared" si="8"/>
        <v>185</v>
      </c>
      <c r="E282">
        <f t="shared" si="9"/>
        <v>185</v>
      </c>
    </row>
    <row r="283" spans="1:5" x14ac:dyDescent="0.25">
      <c r="A283" s="4" t="s">
        <v>279</v>
      </c>
      <c r="B283" t="str">
        <f>VLOOKUP(A283,rurality!A$2:B$327,2,FALSE)</f>
        <v>OU</v>
      </c>
      <c r="C283" s="3">
        <v>1266.3</v>
      </c>
      <c r="D283" s="20">
        <f t="shared" si="8"/>
        <v>13</v>
      </c>
      <c r="E283">
        <f t="shared" si="9"/>
        <v>13</v>
      </c>
    </row>
    <row r="284" spans="1:5" x14ac:dyDescent="0.25">
      <c r="A284" t="s">
        <v>280</v>
      </c>
      <c r="B284" t="str">
        <f>VLOOKUP(A284,rurality!A$2:B$327,2,FALSE)</f>
        <v>R50</v>
      </c>
      <c r="C284">
        <v>1429.6</v>
      </c>
      <c r="D284" s="20">
        <f t="shared" si="8"/>
        <v>130</v>
      </c>
      <c r="E284">
        <f t="shared" si="9"/>
        <v>130</v>
      </c>
    </row>
    <row r="285" spans="1:5" x14ac:dyDescent="0.25">
      <c r="A285" s="4" t="s">
        <v>281</v>
      </c>
      <c r="B285" t="str">
        <f>VLOOKUP(A285,rurality!A$2:B$327,2,FALSE)</f>
        <v>OU</v>
      </c>
      <c r="C285" s="3">
        <v>1449.56</v>
      </c>
      <c r="D285" s="20">
        <f t="shared" si="8"/>
        <v>167</v>
      </c>
      <c r="E285">
        <f t="shared" si="9"/>
        <v>167</v>
      </c>
    </row>
    <row r="286" spans="1:5" x14ac:dyDescent="0.25">
      <c r="A286" t="s">
        <v>282</v>
      </c>
      <c r="B286" t="str">
        <f>VLOOKUP(A286,rurality!A$2:B$327,2,FALSE)</f>
        <v>R80</v>
      </c>
      <c r="C286">
        <v>1487.04</v>
      </c>
      <c r="D286" s="20">
        <f t="shared" si="8"/>
        <v>248</v>
      </c>
      <c r="E286">
        <f t="shared" si="9"/>
        <v>248</v>
      </c>
    </row>
    <row r="287" spans="1:5" x14ac:dyDescent="0.25">
      <c r="A287" t="s">
        <v>283</v>
      </c>
      <c r="B287" t="str">
        <f>VLOOKUP(A287,rurality!A$2:B$327,2,FALSE)</f>
        <v>MU</v>
      </c>
      <c r="C287">
        <v>1195.3399999999999</v>
      </c>
      <c r="D287" s="20">
        <f t="shared" si="8"/>
        <v>7</v>
      </c>
      <c r="E287">
        <f t="shared" si="9"/>
        <v>7</v>
      </c>
    </row>
    <row r="288" spans="1:5" x14ac:dyDescent="0.25">
      <c r="A288" t="s">
        <v>284</v>
      </c>
      <c r="B288" t="str">
        <f>VLOOKUP(A288,rurality!A$2:B$327,2,FALSE)</f>
        <v>MU</v>
      </c>
      <c r="C288">
        <v>1271.57</v>
      </c>
      <c r="D288" s="20">
        <f t="shared" si="8"/>
        <v>15</v>
      </c>
      <c r="E288">
        <f t="shared" si="9"/>
        <v>15</v>
      </c>
    </row>
    <row r="289" spans="1:5" x14ac:dyDescent="0.25">
      <c r="A289" t="s">
        <v>285</v>
      </c>
      <c r="B289" t="str">
        <f>VLOOKUP(A289,rurality!A$2:B$327,2,FALSE)</f>
        <v>SR</v>
      </c>
      <c r="C289">
        <v>1400.68</v>
      </c>
      <c r="D289" s="20">
        <f t="shared" si="8"/>
        <v>82</v>
      </c>
      <c r="E289">
        <f t="shared" si="9"/>
        <v>82</v>
      </c>
    </row>
    <row r="290" spans="1:5" x14ac:dyDescent="0.25">
      <c r="A290" t="s">
        <v>286</v>
      </c>
      <c r="B290" t="str">
        <f>VLOOKUP(A290,rurality!A$2:B$327,2,FALSE)</f>
        <v>R80</v>
      </c>
      <c r="C290">
        <v>1458.86</v>
      </c>
      <c r="D290" s="20">
        <f t="shared" si="8"/>
        <v>193</v>
      </c>
      <c r="E290">
        <f t="shared" si="9"/>
        <v>193</v>
      </c>
    </row>
    <row r="291" spans="1:5" x14ac:dyDescent="0.25">
      <c r="A291" t="s">
        <v>287</v>
      </c>
      <c r="B291" t="str">
        <f>VLOOKUP(A291,rurality!A$2:B$327,2,FALSE)</f>
        <v>R50</v>
      </c>
      <c r="C291">
        <v>1446.87</v>
      </c>
      <c r="D291" s="20">
        <f t="shared" si="8"/>
        <v>159</v>
      </c>
      <c r="E291">
        <f t="shared" si="9"/>
        <v>159</v>
      </c>
    </row>
    <row r="292" spans="1:5" x14ac:dyDescent="0.25">
      <c r="A292" t="s">
        <v>288</v>
      </c>
      <c r="B292" t="str">
        <f>VLOOKUP(A292,rurality!A$2:B$327,2,FALSE)</f>
        <v>SR</v>
      </c>
      <c r="C292">
        <v>1274.49</v>
      </c>
      <c r="D292" s="20">
        <f t="shared" si="8"/>
        <v>17</v>
      </c>
      <c r="E292">
        <f t="shared" si="9"/>
        <v>17</v>
      </c>
    </row>
    <row r="293" spans="1:5" x14ac:dyDescent="0.25">
      <c r="A293" t="s">
        <v>289</v>
      </c>
      <c r="B293" t="str">
        <f>VLOOKUP(A293,rurality!A$2:B$327,2,FALSE)</f>
        <v>MU</v>
      </c>
      <c r="C293">
        <v>1477.54</v>
      </c>
      <c r="D293" s="20">
        <f t="shared" si="8"/>
        <v>233</v>
      </c>
      <c r="E293">
        <f t="shared" si="9"/>
        <v>233</v>
      </c>
    </row>
    <row r="294" spans="1:5" x14ac:dyDescent="0.25">
      <c r="A294" t="s">
        <v>290</v>
      </c>
      <c r="B294" t="str">
        <f>VLOOKUP(A294,rurality!A$2:B$327,2,FALSE)</f>
        <v>MU</v>
      </c>
      <c r="C294">
        <v>1462.03</v>
      </c>
      <c r="D294" s="20">
        <f t="shared" si="8"/>
        <v>200</v>
      </c>
      <c r="E294">
        <f t="shared" si="9"/>
        <v>200</v>
      </c>
    </row>
    <row r="295" spans="1:5" x14ac:dyDescent="0.25">
      <c r="A295" t="s">
        <v>291</v>
      </c>
      <c r="B295" t="str">
        <f>VLOOKUP(A295,rurality!A$2:B$327,2,FALSE)</f>
        <v>MU</v>
      </c>
      <c r="C295">
        <v>687.07</v>
      </c>
      <c r="D295" s="20">
        <f t="shared" si="8"/>
        <v>1</v>
      </c>
      <c r="E295">
        <f t="shared" si="9"/>
        <v>1</v>
      </c>
    </row>
    <row r="296" spans="1:5" x14ac:dyDescent="0.25">
      <c r="A296" s="4" t="s">
        <v>292</v>
      </c>
      <c r="B296" t="str">
        <f>VLOOKUP(A296,rurality!A$2:B$327,2,FALSE)</f>
        <v>OU</v>
      </c>
      <c r="C296" s="3">
        <v>1336.37</v>
      </c>
      <c r="D296" s="20">
        <f t="shared" si="8"/>
        <v>40</v>
      </c>
      <c r="E296">
        <f t="shared" si="9"/>
        <v>40</v>
      </c>
    </row>
    <row r="297" spans="1:5" x14ac:dyDescent="0.25">
      <c r="A297" t="s">
        <v>293</v>
      </c>
      <c r="B297" t="str">
        <f>VLOOKUP(A297,rurality!A$2:B$327,2,FALSE)</f>
        <v>SR</v>
      </c>
      <c r="C297">
        <v>1462.52</v>
      </c>
      <c r="D297" s="20">
        <f t="shared" si="8"/>
        <v>202</v>
      </c>
      <c r="E297">
        <f t="shared" si="9"/>
        <v>202</v>
      </c>
    </row>
    <row r="298" spans="1:5" x14ac:dyDescent="0.25">
      <c r="A298" t="s">
        <v>294</v>
      </c>
      <c r="B298" t="str">
        <f>VLOOKUP(A298,rurality!A$2:B$327,2,FALSE)</f>
        <v>MU</v>
      </c>
      <c r="C298">
        <v>1515.15</v>
      </c>
      <c r="D298" s="20">
        <f t="shared" si="8"/>
        <v>281</v>
      </c>
      <c r="E298">
        <f t="shared" si="9"/>
        <v>281</v>
      </c>
    </row>
    <row r="299" spans="1:5" x14ac:dyDescent="0.25">
      <c r="A299" t="s">
        <v>295</v>
      </c>
      <c r="B299" t="str">
        <f>VLOOKUP(A299,rurality!A$2:B$327,2,FALSE)</f>
        <v>SR</v>
      </c>
      <c r="C299">
        <v>1410.34</v>
      </c>
      <c r="D299" s="20">
        <f t="shared" si="8"/>
        <v>98</v>
      </c>
      <c r="E299">
        <f t="shared" si="9"/>
        <v>98</v>
      </c>
    </row>
    <row r="300" spans="1:5" x14ac:dyDescent="0.25">
      <c r="A300" t="s">
        <v>296</v>
      </c>
      <c r="B300" t="str">
        <f>VLOOKUP(A300,rurality!A$2:B$327,2,FALSE)</f>
        <v>R50</v>
      </c>
      <c r="C300">
        <v>1485.46</v>
      </c>
      <c r="D300" s="20">
        <f t="shared" si="8"/>
        <v>242</v>
      </c>
      <c r="E300">
        <f t="shared" si="9"/>
        <v>242</v>
      </c>
    </row>
    <row r="301" spans="1:5" x14ac:dyDescent="0.25">
      <c r="A301" t="s">
        <v>297</v>
      </c>
      <c r="B301" t="str">
        <f>VLOOKUP(A301,rurality!A$2:B$327,2,FALSE)</f>
        <v>R80</v>
      </c>
      <c r="C301">
        <v>1586.51</v>
      </c>
      <c r="D301" s="20">
        <f t="shared" si="8"/>
        <v>320</v>
      </c>
      <c r="E301">
        <f t="shared" si="9"/>
        <v>320</v>
      </c>
    </row>
    <row r="302" spans="1:5" x14ac:dyDescent="0.25">
      <c r="A302" t="s">
        <v>298</v>
      </c>
      <c r="B302" t="str">
        <f>VLOOKUP(A302,rurality!A$2:B$327,2,FALSE)</f>
        <v>SR</v>
      </c>
      <c r="C302">
        <v>1324.26</v>
      </c>
      <c r="D302" s="20">
        <f t="shared" si="8"/>
        <v>31</v>
      </c>
      <c r="E302">
        <f t="shared" si="9"/>
        <v>31</v>
      </c>
    </row>
    <row r="303" spans="1:5" x14ac:dyDescent="0.25">
      <c r="A303" t="s">
        <v>299</v>
      </c>
      <c r="B303" t="str">
        <f>VLOOKUP(A303,rurality!A$2:B$327,2,FALSE)</f>
        <v>OU</v>
      </c>
      <c r="C303">
        <v>1497.53</v>
      </c>
      <c r="D303" s="20">
        <f t="shared" si="8"/>
        <v>260</v>
      </c>
      <c r="E303">
        <f t="shared" si="9"/>
        <v>260</v>
      </c>
    </row>
    <row r="304" spans="1:5" x14ac:dyDescent="0.25">
      <c r="A304" s="4" t="s">
        <v>300</v>
      </c>
      <c r="B304" t="str">
        <f>VLOOKUP(A304,rurality!A$2:B$327,2,FALSE)</f>
        <v>SR</v>
      </c>
      <c r="C304" s="3">
        <v>1472.42</v>
      </c>
      <c r="D304" s="20">
        <f t="shared" si="8"/>
        <v>221</v>
      </c>
      <c r="E304">
        <f t="shared" si="9"/>
        <v>221</v>
      </c>
    </row>
    <row r="305" spans="1:5" x14ac:dyDescent="0.25">
      <c r="A305" t="s">
        <v>301</v>
      </c>
      <c r="B305" t="str">
        <f>VLOOKUP(A305,rurality!A$2:B$327,2,FALSE)</f>
        <v>R80</v>
      </c>
      <c r="C305">
        <v>1548.95</v>
      </c>
      <c r="D305" s="20">
        <f t="shared" si="8"/>
        <v>305</v>
      </c>
      <c r="E305">
        <f t="shared" si="9"/>
        <v>305</v>
      </c>
    </row>
    <row r="306" spans="1:5" x14ac:dyDescent="0.25">
      <c r="A306" t="s">
        <v>302</v>
      </c>
      <c r="B306" t="str">
        <f>VLOOKUP(A306,rurality!A$2:B$327,2,FALSE)</f>
        <v>R80</v>
      </c>
      <c r="C306">
        <v>1552.13</v>
      </c>
      <c r="D306" s="20">
        <f t="shared" si="8"/>
        <v>306</v>
      </c>
      <c r="E306">
        <f t="shared" si="9"/>
        <v>306</v>
      </c>
    </row>
    <row r="307" spans="1:5" x14ac:dyDescent="0.25">
      <c r="A307" t="s">
        <v>303</v>
      </c>
      <c r="B307" t="str">
        <f>VLOOKUP(A307,rurality!A$2:B$327,2,FALSE)</f>
        <v>R50</v>
      </c>
      <c r="C307">
        <v>1509.55</v>
      </c>
      <c r="D307" s="20">
        <f t="shared" si="8"/>
        <v>270</v>
      </c>
      <c r="E307">
        <f t="shared" si="9"/>
        <v>270</v>
      </c>
    </row>
    <row r="308" spans="1:5" x14ac:dyDescent="0.25">
      <c r="A308" t="s">
        <v>304</v>
      </c>
      <c r="B308" t="str">
        <f>VLOOKUP(A308,rurality!A$2:B$327,2,FALSE)</f>
        <v>R80</v>
      </c>
      <c r="C308">
        <v>1439.57</v>
      </c>
      <c r="D308" s="20">
        <f t="shared" si="8"/>
        <v>143</v>
      </c>
      <c r="E308">
        <f t="shared" si="9"/>
        <v>143</v>
      </c>
    </row>
    <row r="309" spans="1:5" x14ac:dyDescent="0.25">
      <c r="A309" t="s">
        <v>305</v>
      </c>
      <c r="B309" t="str">
        <f>VLOOKUP(A309,rurality!A$2:B$327,2,FALSE)</f>
        <v>R80</v>
      </c>
      <c r="C309">
        <v>1414.96</v>
      </c>
      <c r="D309" s="20">
        <f t="shared" si="8"/>
        <v>106</v>
      </c>
      <c r="E309">
        <f t="shared" si="9"/>
        <v>106</v>
      </c>
    </row>
    <row r="310" spans="1:5" x14ac:dyDescent="0.25">
      <c r="A310" t="s">
        <v>306</v>
      </c>
      <c r="B310" t="str">
        <f>VLOOKUP(A310,rurality!A$2:B$327,2,FALSE)</f>
        <v>R80</v>
      </c>
      <c r="C310">
        <v>1434.12</v>
      </c>
      <c r="D310" s="20">
        <f t="shared" si="8"/>
        <v>134</v>
      </c>
      <c r="E310">
        <f t="shared" si="9"/>
        <v>134</v>
      </c>
    </row>
    <row r="311" spans="1:5" x14ac:dyDescent="0.25">
      <c r="A311" t="s">
        <v>307</v>
      </c>
      <c r="B311" t="str">
        <f>VLOOKUP(A311,rurality!A$2:B$327,2,FALSE)</f>
        <v>MU</v>
      </c>
      <c r="C311">
        <v>687.84</v>
      </c>
      <c r="D311" s="20">
        <f t="shared" si="8"/>
        <v>2</v>
      </c>
      <c r="E311">
        <f t="shared" si="9"/>
        <v>2</v>
      </c>
    </row>
    <row r="312" spans="1:5" x14ac:dyDescent="0.25">
      <c r="A312" t="s">
        <v>308</v>
      </c>
      <c r="B312" t="str">
        <f>VLOOKUP(A312,rurality!A$2:B$327,2,FALSE)</f>
        <v>OU</v>
      </c>
      <c r="C312">
        <v>1629.25</v>
      </c>
      <c r="D312" s="20">
        <f t="shared" si="8"/>
        <v>329</v>
      </c>
      <c r="E312">
        <f t="shared" si="9"/>
        <v>329</v>
      </c>
    </row>
    <row r="313" spans="1:5" x14ac:dyDescent="0.25">
      <c r="A313" t="s">
        <v>309</v>
      </c>
      <c r="B313" t="str">
        <f>VLOOKUP(A313,rurality!A$2:B$327,2,FALSE)</f>
        <v>MU</v>
      </c>
      <c r="C313">
        <v>1343.68</v>
      </c>
      <c r="D313" s="20">
        <f t="shared" si="8"/>
        <v>43</v>
      </c>
      <c r="E313">
        <f t="shared" si="9"/>
        <v>43</v>
      </c>
    </row>
    <row r="314" spans="1:5" x14ac:dyDescent="0.25">
      <c r="A314" s="4" t="s">
        <v>405</v>
      </c>
      <c r="B314" t="str">
        <f>VLOOKUP(A314,rurality!A$2:B$327,2,FALSE)</f>
        <v>R50</v>
      </c>
      <c r="C314" s="3">
        <v>1475.1</v>
      </c>
      <c r="D314" s="20">
        <f t="shared" si="8"/>
        <v>226</v>
      </c>
      <c r="E314">
        <f t="shared" si="9"/>
        <v>226</v>
      </c>
    </row>
    <row r="315" spans="1:5" x14ac:dyDescent="0.25">
      <c r="A315" t="s">
        <v>310</v>
      </c>
      <c r="B315" t="str">
        <f>VLOOKUP(A315,rurality!A$2:B$327,2,FALSE)</f>
        <v>R50</v>
      </c>
      <c r="C315">
        <v>1405</v>
      </c>
      <c r="D315" s="20">
        <f t="shared" si="8"/>
        <v>90</v>
      </c>
      <c r="E315">
        <f t="shared" si="9"/>
        <v>90</v>
      </c>
    </row>
    <row r="316" spans="1:5" x14ac:dyDescent="0.25">
      <c r="A316" s="4" t="s">
        <v>311</v>
      </c>
      <c r="B316" t="str">
        <f>VLOOKUP(A316,rurality!A$2:B$327,2,FALSE)</f>
        <v>OU</v>
      </c>
      <c r="C316" s="3">
        <v>1277.22</v>
      </c>
      <c r="D316" s="20">
        <f t="shared" si="8"/>
        <v>18</v>
      </c>
      <c r="E316">
        <f t="shared" si="9"/>
        <v>18</v>
      </c>
    </row>
    <row r="317" spans="1:5" x14ac:dyDescent="0.25">
      <c r="A317" t="s">
        <v>312</v>
      </c>
      <c r="B317" t="str">
        <f>VLOOKUP(A317,rurality!A$2:B$327,2,FALSE)</f>
        <v>LU</v>
      </c>
      <c r="C317">
        <v>1440.16</v>
      </c>
      <c r="D317" s="20">
        <f t="shared" si="8"/>
        <v>144</v>
      </c>
      <c r="E317">
        <f t="shared" si="9"/>
        <v>144</v>
      </c>
    </row>
    <row r="318" spans="1:5" x14ac:dyDescent="0.25">
      <c r="A318" t="s">
        <v>313</v>
      </c>
      <c r="B318" t="str">
        <f>VLOOKUP(A318,rurality!A$2:B$327,2,FALSE)</f>
        <v>MU</v>
      </c>
      <c r="C318">
        <v>1486.08</v>
      </c>
      <c r="D318" s="20">
        <f t="shared" si="8"/>
        <v>243</v>
      </c>
      <c r="E318">
        <f t="shared" si="9"/>
        <v>243</v>
      </c>
    </row>
    <row r="319" spans="1:5" x14ac:dyDescent="0.25">
      <c r="A319" s="4" t="s">
        <v>314</v>
      </c>
      <c r="B319" t="str">
        <f>VLOOKUP(A319,rurality!A$2:B$327,2,FALSE)</f>
        <v>LU</v>
      </c>
      <c r="C319" s="3">
        <v>1434.55</v>
      </c>
      <c r="D319" s="20">
        <f t="shared" si="8"/>
        <v>135</v>
      </c>
      <c r="E319">
        <f t="shared" si="9"/>
        <v>135</v>
      </c>
    </row>
    <row r="320" spans="1:5" x14ac:dyDescent="0.25">
      <c r="A320" t="s">
        <v>315</v>
      </c>
      <c r="B320" t="str">
        <f>VLOOKUP(A320,rurality!A$2:B$327,2,FALSE)</f>
        <v>MU</v>
      </c>
      <c r="C320">
        <v>1461.6</v>
      </c>
      <c r="D320" s="20">
        <f t="shared" si="8"/>
        <v>199</v>
      </c>
      <c r="E320">
        <f t="shared" si="9"/>
        <v>199</v>
      </c>
    </row>
    <row r="321" spans="1:5" x14ac:dyDescent="0.25">
      <c r="A321" t="s">
        <v>316</v>
      </c>
      <c r="B321" t="str">
        <f>VLOOKUP(A321,rurality!A$2:B$327,2,FALSE)</f>
        <v>OU</v>
      </c>
      <c r="C321">
        <v>1420</v>
      </c>
      <c r="D321" s="20">
        <f t="shared" si="8"/>
        <v>110</v>
      </c>
      <c r="E321">
        <f t="shared" si="9"/>
        <v>110</v>
      </c>
    </row>
    <row r="322" spans="1:5" x14ac:dyDescent="0.25">
      <c r="A322" t="s">
        <v>317</v>
      </c>
      <c r="B322" t="str">
        <f>VLOOKUP(A322,rurality!A$2:B$327,2,FALSE)</f>
        <v>LU</v>
      </c>
      <c r="C322">
        <v>1479.15</v>
      </c>
      <c r="D322" s="20">
        <f t="shared" si="8"/>
        <v>234</v>
      </c>
      <c r="E322">
        <f t="shared" si="9"/>
        <v>234</v>
      </c>
    </row>
    <row r="323" spans="1:5" x14ac:dyDescent="0.25">
      <c r="A323" t="s">
        <v>318</v>
      </c>
      <c r="B323" t="str">
        <f>VLOOKUP(A323,rurality!A$2:B$327,2,FALSE)</f>
        <v>R80</v>
      </c>
      <c r="C323">
        <v>1405.47</v>
      </c>
      <c r="D323" s="20">
        <f t="shared" ref="D323:D333" si="10">RANK(C323,C$2:C$333,1)</f>
        <v>92</v>
      </c>
      <c r="E323">
        <f t="shared" ref="E323:E333" si="11">RANK(C323,C$2:C$333,1)</f>
        <v>92</v>
      </c>
    </row>
    <row r="324" spans="1:5" x14ac:dyDescent="0.25">
      <c r="A324" t="s">
        <v>319</v>
      </c>
      <c r="B324" t="str">
        <f>VLOOKUP(A324,rurality!A$2:B$327,2,FALSE)</f>
        <v>SR</v>
      </c>
      <c r="C324">
        <v>1428.89</v>
      </c>
      <c r="D324" s="20">
        <f t="shared" si="10"/>
        <v>128</v>
      </c>
      <c r="E324">
        <f t="shared" si="11"/>
        <v>128</v>
      </c>
    </row>
    <row r="325" spans="1:5" x14ac:dyDescent="0.25">
      <c r="A325" t="s">
        <v>320</v>
      </c>
      <c r="B325" t="str">
        <f>VLOOKUP(A325,rurality!A$2:B$327,2,FALSE)</f>
        <v>SR</v>
      </c>
      <c r="C325">
        <v>1494.89</v>
      </c>
      <c r="D325" s="20">
        <f t="shared" si="10"/>
        <v>254</v>
      </c>
      <c r="E325">
        <f t="shared" si="11"/>
        <v>254</v>
      </c>
    </row>
    <row r="326" spans="1:5" x14ac:dyDescent="0.25">
      <c r="A326" t="s">
        <v>321</v>
      </c>
      <c r="B326" t="str">
        <f>VLOOKUP(A326,rurality!A$2:B$327,2,FALSE)</f>
        <v>SR</v>
      </c>
      <c r="C326">
        <v>1464.5</v>
      </c>
      <c r="D326" s="20">
        <f t="shared" si="10"/>
        <v>209</v>
      </c>
      <c r="E326">
        <f t="shared" si="11"/>
        <v>209</v>
      </c>
    </row>
    <row r="327" spans="1:5" x14ac:dyDescent="0.25">
      <c r="A327" s="4" t="s">
        <v>322</v>
      </c>
      <c r="B327" t="str">
        <f>VLOOKUP(A327,rurality!A$2:B$327,2,FALSE)</f>
        <v>OU</v>
      </c>
      <c r="C327" s="3">
        <v>1331.13</v>
      </c>
      <c r="D327" s="20">
        <f t="shared" si="10"/>
        <v>36</v>
      </c>
      <c r="E327">
        <f t="shared" si="11"/>
        <v>36</v>
      </c>
    </row>
    <row r="328" spans="1:5" x14ac:dyDescent="0.25">
      <c r="A328" t="s">
        <v>326</v>
      </c>
      <c r="B328">
        <f>COUNTIF(B$2:B$327,A328)</f>
        <v>55</v>
      </c>
      <c r="C328">
        <f>(SUMIF(B$2:B$327,A328,C$2:C$327))/B328</f>
        <v>1462.5612727272726</v>
      </c>
      <c r="D328" s="20">
        <f t="shared" si="10"/>
        <v>203</v>
      </c>
      <c r="E328">
        <f t="shared" si="11"/>
        <v>203</v>
      </c>
    </row>
    <row r="329" spans="1:5" x14ac:dyDescent="0.25">
      <c r="A329" t="s">
        <v>329</v>
      </c>
      <c r="B329">
        <f t="shared" ref="B329:B333" si="12">COUNTIF(B$2:B$327,A329)</f>
        <v>48</v>
      </c>
      <c r="C329">
        <f t="shared" ref="C329:C333" si="13">(SUMIF(B$2:B$327,A329,C$2:C$327))/B329</f>
        <v>1473.9002083333341</v>
      </c>
      <c r="D329" s="20">
        <f t="shared" si="10"/>
        <v>223</v>
      </c>
      <c r="E329">
        <f t="shared" si="11"/>
        <v>223</v>
      </c>
    </row>
    <row r="330" spans="1:5" x14ac:dyDescent="0.25">
      <c r="A330" t="s">
        <v>327</v>
      </c>
      <c r="B330">
        <f t="shared" si="12"/>
        <v>55</v>
      </c>
      <c r="C330">
        <f t="shared" si="13"/>
        <v>1447.9070909090906</v>
      </c>
      <c r="D330" s="20">
        <f t="shared" si="10"/>
        <v>161</v>
      </c>
      <c r="E330">
        <f t="shared" si="11"/>
        <v>161</v>
      </c>
    </row>
    <row r="331" spans="1:5" x14ac:dyDescent="0.25">
      <c r="A331" t="s">
        <v>325</v>
      </c>
      <c r="B331">
        <f t="shared" si="12"/>
        <v>39</v>
      </c>
      <c r="C331">
        <f t="shared" si="13"/>
        <v>1451.2579487179487</v>
      </c>
      <c r="D331" s="20">
        <f t="shared" si="10"/>
        <v>173</v>
      </c>
      <c r="E331">
        <f t="shared" si="11"/>
        <v>173</v>
      </c>
    </row>
    <row r="332" spans="1:5" x14ac:dyDescent="0.25">
      <c r="A332" t="s">
        <v>328</v>
      </c>
      <c r="B332">
        <f t="shared" si="12"/>
        <v>58</v>
      </c>
      <c r="C332">
        <f t="shared" si="13"/>
        <v>1444.104137931035</v>
      </c>
      <c r="D332" s="20">
        <f t="shared" si="10"/>
        <v>151</v>
      </c>
      <c r="E332">
        <f t="shared" si="11"/>
        <v>151</v>
      </c>
    </row>
    <row r="333" spans="1:5" x14ac:dyDescent="0.25">
      <c r="A333" t="s">
        <v>330</v>
      </c>
      <c r="B333">
        <f t="shared" si="12"/>
        <v>71</v>
      </c>
      <c r="C333">
        <f t="shared" si="13"/>
        <v>1363.2269014084507</v>
      </c>
      <c r="D333" s="20">
        <f t="shared" si="10"/>
        <v>54</v>
      </c>
      <c r="E333">
        <f t="shared" si="11"/>
        <v>54</v>
      </c>
    </row>
    <row r="334" spans="1:5" x14ac:dyDescent="0.25">
      <c r="E334">
        <f>QUARTILE(E$2:E$333,1)</f>
        <v>83.75</v>
      </c>
    </row>
    <row r="335" spans="1:5" x14ac:dyDescent="0.25">
      <c r="E335" s="12">
        <f>QUARTILE(E$2:E$333,2)</f>
        <v>166.5</v>
      </c>
    </row>
    <row r="336" spans="1:5" x14ac:dyDescent="0.25">
      <c r="E336" s="12">
        <f>QUARTILE(E$2:E$333,3)</f>
        <v>249.25</v>
      </c>
    </row>
    <row r="338" spans="5:5" x14ac:dyDescent="0.25">
      <c r="E338">
        <f>MAX(E2:E336)</f>
        <v>332</v>
      </c>
    </row>
  </sheetData>
  <sortState ref="A1:B335">
    <sortCondition ref="A1:A335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345"/>
  <sheetViews>
    <sheetView topLeftCell="C319" workbookViewId="0">
      <selection activeCell="E320" sqref="E320"/>
    </sheetView>
  </sheetViews>
  <sheetFormatPr defaultRowHeight="15" x14ac:dyDescent="0.25"/>
  <cols>
    <col min="1" max="1" width="30.140625" bestFit="1" customWidth="1"/>
    <col min="2" max="2" width="4.140625" bestFit="1" customWidth="1"/>
    <col min="4" max="4" width="64" bestFit="1" customWidth="1"/>
    <col min="7" max="7" width="9.140625" style="20"/>
  </cols>
  <sheetData>
    <row r="1" spans="1:11" ht="15.75" x14ac:dyDescent="0.25">
      <c r="D1" s="8" t="s">
        <v>435</v>
      </c>
    </row>
    <row r="2" spans="1:11" x14ac:dyDescent="0.25">
      <c r="D2" s="9" t="s">
        <v>436</v>
      </c>
    </row>
    <row r="4" spans="1:11" x14ac:dyDescent="0.25">
      <c r="D4" s="10" t="s">
        <v>437</v>
      </c>
      <c r="E4" s="10">
        <v>2011</v>
      </c>
    </row>
    <row r="5" spans="1:11" x14ac:dyDescent="0.25">
      <c r="D5" s="10" t="s">
        <v>438</v>
      </c>
      <c r="E5" s="10" t="s">
        <v>439</v>
      </c>
    </row>
    <row r="6" spans="1:11" x14ac:dyDescent="0.25">
      <c r="D6" s="10" t="s">
        <v>440</v>
      </c>
      <c r="E6" s="10" t="s">
        <v>441</v>
      </c>
    </row>
    <row r="7" spans="1:11" x14ac:dyDescent="0.25">
      <c r="D7" s="10" t="s">
        <v>442</v>
      </c>
      <c r="E7" s="10" t="s">
        <v>443</v>
      </c>
    </row>
    <row r="9" spans="1:11" x14ac:dyDescent="0.25">
      <c r="D9" s="11" t="s">
        <v>444</v>
      </c>
      <c r="E9" s="57" t="s">
        <v>445</v>
      </c>
      <c r="F9" s="58"/>
      <c r="J9" s="57" t="s">
        <v>446</v>
      </c>
      <c r="K9" s="58"/>
    </row>
    <row r="10" spans="1:11" x14ac:dyDescent="0.25">
      <c r="E10" s="13" t="s">
        <v>447</v>
      </c>
      <c r="F10" s="13" t="s">
        <v>448</v>
      </c>
      <c r="G10" s="13"/>
      <c r="H10" s="13"/>
      <c r="I10" s="13"/>
      <c r="J10" s="13" t="s">
        <v>447</v>
      </c>
      <c r="K10" s="13" t="s">
        <v>448</v>
      </c>
    </row>
    <row r="11" spans="1:11" x14ac:dyDescent="0.25">
      <c r="A11" t="s">
        <v>1</v>
      </c>
      <c r="B11" t="str">
        <f>VLOOKUP(A11,rurality!A$2:B$327,2,FALSE)</f>
        <v>LU</v>
      </c>
      <c r="C11" t="b">
        <f>IF(A11=D11,TRUE,FALSE)</f>
        <v>1</v>
      </c>
      <c r="D11" s="14" t="s">
        <v>1</v>
      </c>
      <c r="E11" s="15">
        <f>VLOOKUP($A11,'residence based earnings'!$A$11:$I$390,9,FALSE)</f>
        <v>18183</v>
      </c>
      <c r="F11" s="16">
        <v>11</v>
      </c>
      <c r="G11" s="15">
        <f>IF(E11="#",NA(),RANK(E11,E$11:E$342,0))</f>
        <v>295</v>
      </c>
      <c r="H11" s="15">
        <f>IF(E11="#","",RANK(E11,E$11:E$342,0))</f>
        <v>295</v>
      </c>
      <c r="I11" s="16"/>
      <c r="J11" s="15">
        <v>20647</v>
      </c>
      <c r="K11" s="16">
        <v>6.8</v>
      </c>
    </row>
    <row r="12" spans="1:11" x14ac:dyDescent="0.25">
      <c r="A12" t="s">
        <v>2</v>
      </c>
      <c r="B12" t="str">
        <f>VLOOKUP(A12,rurality!A$2:B$327,2,FALSE)</f>
        <v>R80</v>
      </c>
      <c r="C12" t="b">
        <f t="shared" ref="C12:C75" si="0">IF(A12=D12,TRUE,FALSE)</f>
        <v>1</v>
      </c>
      <c r="D12" s="14" t="s">
        <v>2</v>
      </c>
      <c r="E12" s="15">
        <f>VLOOKUP($A12,'residence based earnings'!$A$11:$I$390,9,FALSE)</f>
        <v>18005</v>
      </c>
      <c r="F12" s="16">
        <v>14</v>
      </c>
      <c r="G12" s="15">
        <f t="shared" ref="G12:G75" si="1">IF(E12="#",NA(),RANK(E12,E$11:E$342,0))</f>
        <v>302</v>
      </c>
      <c r="H12" s="15">
        <f t="shared" ref="H12:H75" si="2">IF(E12="#","",RANK(E12,E$11:E$342,0))</f>
        <v>302</v>
      </c>
      <c r="I12" s="16"/>
      <c r="J12" s="15">
        <v>19880</v>
      </c>
      <c r="K12" s="16">
        <v>6</v>
      </c>
    </row>
    <row r="13" spans="1:11" x14ac:dyDescent="0.25">
      <c r="A13" t="s">
        <v>3</v>
      </c>
      <c r="B13" t="str">
        <f>VLOOKUP(A13,rurality!A$2:B$327,2,FALSE)</f>
        <v>SR</v>
      </c>
      <c r="C13" t="b">
        <f t="shared" si="0"/>
        <v>1</v>
      </c>
      <c r="D13" s="14" t="s">
        <v>3</v>
      </c>
      <c r="E13" s="15">
        <f>VLOOKUP($A13,'residence based earnings'!$A$11:$I$390,9,FALSE)</f>
        <v>20532.333333333332</v>
      </c>
      <c r="F13" s="16">
        <v>9.4</v>
      </c>
      <c r="G13" s="15">
        <f t="shared" si="1"/>
        <v>186</v>
      </c>
      <c r="H13" s="15">
        <f t="shared" si="2"/>
        <v>186</v>
      </c>
      <c r="I13" s="16"/>
      <c r="J13" s="15">
        <v>25492</v>
      </c>
      <c r="K13" s="16">
        <v>6.6</v>
      </c>
    </row>
    <row r="14" spans="1:11" x14ac:dyDescent="0.25">
      <c r="A14" t="s">
        <v>4</v>
      </c>
      <c r="B14" t="str">
        <f>VLOOKUP(A14,rurality!A$2:B$327,2,FALSE)</f>
        <v>LU</v>
      </c>
      <c r="C14" t="b">
        <f t="shared" si="0"/>
        <v>1</v>
      </c>
      <c r="D14" s="14" t="s">
        <v>4</v>
      </c>
      <c r="E14" s="15">
        <f>VLOOKUP($A14,'residence based earnings'!$A$11:$I$390,9,FALSE)</f>
        <v>18586.666666666668</v>
      </c>
      <c r="F14" s="16">
        <v>6.2</v>
      </c>
      <c r="G14" s="15">
        <f t="shared" si="1"/>
        <v>280</v>
      </c>
      <c r="H14" s="15">
        <f t="shared" si="2"/>
        <v>280</v>
      </c>
      <c r="I14" s="16"/>
      <c r="J14" s="15">
        <v>21999</v>
      </c>
      <c r="K14" s="16">
        <v>6.2</v>
      </c>
    </row>
    <row r="15" spans="1:11" x14ac:dyDescent="0.25">
      <c r="A15" t="s">
        <v>5</v>
      </c>
      <c r="B15" t="str">
        <f>VLOOKUP(A15,rurality!A$2:B$327,2,FALSE)</f>
        <v>OU</v>
      </c>
      <c r="C15" t="b">
        <f t="shared" si="0"/>
        <v>1</v>
      </c>
      <c r="D15" s="14" t="s">
        <v>5</v>
      </c>
      <c r="E15" s="15">
        <f>VLOOKUP($A15,'residence based earnings'!$A$11:$I$390,9,FALSE)</f>
        <v>18379.666666666668</v>
      </c>
      <c r="F15" s="16">
        <v>7.7</v>
      </c>
      <c r="G15" s="15">
        <f t="shared" si="1"/>
        <v>288</v>
      </c>
      <c r="H15" s="15">
        <f t="shared" si="2"/>
        <v>288</v>
      </c>
      <c r="I15" s="16"/>
      <c r="J15" s="15">
        <v>21109</v>
      </c>
      <c r="K15" s="16">
        <v>5.0999999999999996</v>
      </c>
    </row>
    <row r="16" spans="1:11" x14ac:dyDescent="0.25">
      <c r="A16" t="s">
        <v>6</v>
      </c>
      <c r="B16" t="str">
        <f>VLOOKUP(A16,rurality!A$2:B$327,2,FALSE)</f>
        <v>SR</v>
      </c>
      <c r="C16" t="b">
        <f t="shared" si="0"/>
        <v>1</v>
      </c>
      <c r="D16" s="14" t="s">
        <v>6</v>
      </c>
      <c r="E16" s="15">
        <f>VLOOKUP($A16,'residence based earnings'!$A$11:$I$390,9,FALSE)</f>
        <v>20994</v>
      </c>
      <c r="F16" s="16">
        <v>11</v>
      </c>
      <c r="G16" s="15">
        <f t="shared" si="1"/>
        <v>168</v>
      </c>
      <c r="H16" s="15">
        <f t="shared" si="2"/>
        <v>168</v>
      </c>
      <c r="I16" s="16"/>
      <c r="J16" s="15">
        <v>26389</v>
      </c>
      <c r="K16" s="16">
        <v>6.2</v>
      </c>
    </row>
    <row r="17" spans="1:11" x14ac:dyDescent="0.25">
      <c r="A17" t="s">
        <v>7</v>
      </c>
      <c r="B17" t="str">
        <f>VLOOKUP(A17,rurality!A$2:B$327,2,FALSE)</f>
        <v>R50</v>
      </c>
      <c r="C17" t="b">
        <f t="shared" si="0"/>
        <v>1</v>
      </c>
      <c r="D17" s="14" t="s">
        <v>7</v>
      </c>
      <c r="E17" s="15">
        <f>VLOOKUP($A17,'residence based earnings'!$A$11:$I$390,9,FALSE)</f>
        <v>23083.333333333332</v>
      </c>
      <c r="F17" s="16">
        <v>12</v>
      </c>
      <c r="G17" s="15">
        <f t="shared" si="1"/>
        <v>97</v>
      </c>
      <c r="H17" s="15">
        <f t="shared" si="2"/>
        <v>97</v>
      </c>
      <c r="I17" s="16"/>
      <c r="J17" s="15">
        <v>32686</v>
      </c>
      <c r="K17" s="16">
        <v>5.9</v>
      </c>
    </row>
    <row r="18" spans="1:11" x14ac:dyDescent="0.25">
      <c r="A18" t="s">
        <v>8</v>
      </c>
      <c r="B18" t="str">
        <f>VLOOKUP(A18,rurality!A$2:B$327,2,FALSE)</f>
        <v>R80</v>
      </c>
      <c r="C18" t="b">
        <f t="shared" si="0"/>
        <v>1</v>
      </c>
      <c r="D18" s="14" t="s">
        <v>8</v>
      </c>
      <c r="E18" s="15">
        <f>VLOOKUP($A18,'residence based earnings'!$A$11:$I$390,9,FALSE)</f>
        <v>21202</v>
      </c>
      <c r="F18" s="16">
        <v>9.4</v>
      </c>
      <c r="G18" s="15">
        <f t="shared" si="1"/>
        <v>159</v>
      </c>
      <c r="H18" s="15">
        <f t="shared" si="2"/>
        <v>159</v>
      </c>
      <c r="I18" s="16"/>
      <c r="J18" s="15">
        <v>26697</v>
      </c>
      <c r="K18" s="16">
        <v>6.7</v>
      </c>
    </row>
    <row r="19" spans="1:11" x14ac:dyDescent="0.25">
      <c r="A19" t="s">
        <v>9</v>
      </c>
      <c r="B19" t="str">
        <f>VLOOKUP(A19,rurality!A$2:B$327,2,FALSE)</f>
        <v>MU</v>
      </c>
      <c r="C19" t="b">
        <f t="shared" si="0"/>
        <v>1</v>
      </c>
      <c r="D19" s="14" t="s">
        <v>9</v>
      </c>
      <c r="E19" s="15">
        <f>VLOOKUP($A19,'residence based earnings'!$A$11:$I$390,9,FALSE)</f>
        <v>23273</v>
      </c>
      <c r="F19" s="16">
        <v>6</v>
      </c>
      <c r="G19" s="15">
        <f t="shared" si="1"/>
        <v>94</v>
      </c>
      <c r="H19" s="15">
        <f t="shared" si="2"/>
        <v>94</v>
      </c>
      <c r="I19" s="16"/>
      <c r="J19" s="15">
        <v>24969</v>
      </c>
      <c r="K19" s="16">
        <v>3.8</v>
      </c>
    </row>
    <row r="20" spans="1:11" x14ac:dyDescent="0.25">
      <c r="A20" t="s">
        <v>10</v>
      </c>
      <c r="B20" t="str">
        <f>VLOOKUP(A20,rurality!A$2:B$327,2,FALSE)</f>
        <v>MU</v>
      </c>
      <c r="C20" t="b">
        <f t="shared" si="0"/>
        <v>1</v>
      </c>
      <c r="D20" s="14" t="s">
        <v>10</v>
      </c>
      <c r="E20" s="15">
        <f>VLOOKUP($A20,'residence based earnings'!$A$11:$I$390,9,FALSE)</f>
        <v>26703.666666666668</v>
      </c>
      <c r="F20" s="16">
        <v>7.4</v>
      </c>
      <c r="G20" s="15">
        <f t="shared" si="1"/>
        <v>41</v>
      </c>
      <c r="H20" s="15">
        <f t="shared" si="2"/>
        <v>41</v>
      </c>
      <c r="I20" s="16"/>
      <c r="J20" s="15">
        <v>35808</v>
      </c>
      <c r="K20" s="16">
        <v>6.5</v>
      </c>
    </row>
    <row r="21" spans="1:11" x14ac:dyDescent="0.25">
      <c r="A21" t="s">
        <v>11</v>
      </c>
      <c r="B21" t="str">
        <f>VLOOKUP(A21,rurality!A$2:B$327,2,FALSE)</f>
        <v>OU</v>
      </c>
      <c r="C21" t="b">
        <f t="shared" si="0"/>
        <v>1</v>
      </c>
      <c r="D21" s="14" t="s">
        <v>11</v>
      </c>
      <c r="E21" s="15">
        <f>VLOOKUP($A21,'residence based earnings'!$A$11:$I$390,9,FALSE)</f>
        <v>19775</v>
      </c>
      <c r="F21" s="16">
        <v>6.5</v>
      </c>
      <c r="G21" s="15">
        <f t="shared" si="1"/>
        <v>225</v>
      </c>
      <c r="H21" s="15">
        <f t="shared" si="2"/>
        <v>225</v>
      </c>
      <c r="I21" s="16"/>
      <c r="J21" s="15">
        <v>22447</v>
      </c>
      <c r="K21" s="16">
        <v>3.9</v>
      </c>
    </row>
    <row r="22" spans="1:11" x14ac:dyDescent="0.25">
      <c r="A22" t="s">
        <v>12</v>
      </c>
      <c r="B22" t="str">
        <f>VLOOKUP(A22,rurality!A$2:B$327,2,FALSE)</f>
        <v>OU</v>
      </c>
      <c r="C22" t="b">
        <f t="shared" si="0"/>
        <v>1</v>
      </c>
      <c r="D22" s="14" t="s">
        <v>12</v>
      </c>
      <c r="E22" s="15">
        <f>VLOOKUP($A22,'residence based earnings'!$A$11:$I$390,9,FALSE)</f>
        <v>18949.666666666668</v>
      </c>
      <c r="F22" s="16">
        <v>12</v>
      </c>
      <c r="G22" s="15">
        <f t="shared" si="1"/>
        <v>264</v>
      </c>
      <c r="H22" s="15">
        <f t="shared" si="2"/>
        <v>264</v>
      </c>
      <c r="I22" s="16"/>
      <c r="J22" s="15">
        <v>21069</v>
      </c>
      <c r="K22" s="16">
        <v>5.7</v>
      </c>
    </row>
    <row r="23" spans="1:11" x14ac:dyDescent="0.25">
      <c r="A23" t="s">
        <v>13</v>
      </c>
      <c r="B23" t="str">
        <f>VLOOKUP(A23,rurality!A$2:B$327,2,FALSE)</f>
        <v>OU</v>
      </c>
      <c r="C23" t="b">
        <f t="shared" si="0"/>
        <v>1</v>
      </c>
      <c r="D23" s="14" t="s">
        <v>13</v>
      </c>
      <c r="E23" s="15">
        <f>VLOOKUP($A23,'residence based earnings'!$A$11:$I$390,9,FALSE)</f>
        <v>22809</v>
      </c>
      <c r="F23" s="16">
        <v>6.9</v>
      </c>
      <c r="G23" s="15">
        <f t="shared" si="1"/>
        <v>109</v>
      </c>
      <c r="H23" s="15">
        <f t="shared" si="2"/>
        <v>109</v>
      </c>
      <c r="I23" s="16"/>
      <c r="J23" s="15">
        <v>28588</v>
      </c>
      <c r="K23" s="16">
        <v>4.5999999999999996</v>
      </c>
    </row>
    <row r="24" spans="1:11" x14ac:dyDescent="0.25">
      <c r="A24" t="s">
        <v>14</v>
      </c>
      <c r="B24" t="str">
        <f>VLOOKUP(A24,rurality!A$2:B$327,2,FALSE)</f>
        <v>SR</v>
      </c>
      <c r="C24" t="b">
        <f t="shared" si="0"/>
        <v>1</v>
      </c>
      <c r="D24" s="14" t="s">
        <v>14</v>
      </c>
      <c r="E24" s="15">
        <f>VLOOKUP($A24,'residence based earnings'!$A$11:$I$390,9,FALSE)</f>
        <v>25639.666666666668</v>
      </c>
      <c r="F24" s="16">
        <v>7.2</v>
      </c>
      <c r="G24" s="15">
        <f t="shared" si="1"/>
        <v>57</v>
      </c>
      <c r="H24" s="15">
        <f t="shared" si="2"/>
        <v>57</v>
      </c>
      <c r="I24" s="16"/>
      <c r="J24" s="15">
        <v>31394</v>
      </c>
      <c r="K24" s="16">
        <v>4.7</v>
      </c>
    </row>
    <row r="25" spans="1:11" x14ac:dyDescent="0.25">
      <c r="A25" t="s">
        <v>15</v>
      </c>
      <c r="B25" t="str">
        <f>VLOOKUP(A25,rurality!A$2:B$327,2,FALSE)</f>
        <v>R50</v>
      </c>
      <c r="C25" t="b">
        <f t="shared" si="0"/>
        <v>1</v>
      </c>
      <c r="D25" s="14" t="s">
        <v>15</v>
      </c>
      <c r="E25" s="15">
        <f>VLOOKUP($A25,'residence based earnings'!$A$11:$I$390,9,FALSE)</f>
        <v>20178</v>
      </c>
      <c r="F25" s="16">
        <v>8.5</v>
      </c>
      <c r="G25" s="15">
        <f t="shared" si="1"/>
        <v>201</v>
      </c>
      <c r="H25" s="15">
        <f t="shared" si="2"/>
        <v>201</v>
      </c>
      <c r="I25" s="16"/>
      <c r="J25" s="15">
        <v>24117</v>
      </c>
      <c r="K25" s="16">
        <v>7.3</v>
      </c>
    </row>
    <row r="26" spans="1:11" x14ac:dyDescent="0.25">
      <c r="A26" s="2" t="s">
        <v>16</v>
      </c>
      <c r="B26" t="str">
        <f>VLOOKUP(A26,rurality!A$2:B$327,2,FALSE)</f>
        <v>SR</v>
      </c>
      <c r="C26" t="b">
        <f t="shared" si="0"/>
        <v>1</v>
      </c>
      <c r="D26" s="14" t="s">
        <v>16</v>
      </c>
      <c r="E26" s="15">
        <f>VLOOKUP($A26,'residence based earnings'!$A$11:$I$390,9,FALSE)</f>
        <v>21063</v>
      </c>
      <c r="F26" s="16">
        <v>6.6</v>
      </c>
      <c r="G26" s="15">
        <f t="shared" si="1"/>
        <v>165</v>
      </c>
      <c r="H26" s="15">
        <f t="shared" si="2"/>
        <v>165</v>
      </c>
      <c r="I26" s="16"/>
      <c r="J26" s="15">
        <v>25920</v>
      </c>
      <c r="K26" s="16">
        <v>6.1</v>
      </c>
    </row>
    <row r="27" spans="1:11" x14ac:dyDescent="0.25">
      <c r="A27" s="4" t="s">
        <v>17</v>
      </c>
      <c r="B27" t="str">
        <f>VLOOKUP(A27,rurality!A$2:B$327,2,FALSE)</f>
        <v>SR</v>
      </c>
      <c r="C27" t="b">
        <f t="shared" si="0"/>
        <v>1</v>
      </c>
      <c r="D27" s="14" t="s">
        <v>17</v>
      </c>
      <c r="E27" s="15">
        <f>VLOOKUP($A27,'residence based earnings'!$A$11:$I$390,9,FALSE)</f>
        <v>21676.666666666668</v>
      </c>
      <c r="F27" s="16">
        <v>7</v>
      </c>
      <c r="G27" s="15">
        <f t="shared" si="1"/>
        <v>141</v>
      </c>
      <c r="H27" s="15">
        <f t="shared" si="2"/>
        <v>141</v>
      </c>
      <c r="I27" s="16"/>
      <c r="J27" s="15">
        <v>24886</v>
      </c>
      <c r="K27" s="16">
        <v>4.8</v>
      </c>
    </row>
    <row r="28" spans="1:11" x14ac:dyDescent="0.25">
      <c r="A28" t="s">
        <v>18</v>
      </c>
      <c r="B28" t="str">
        <f>VLOOKUP(A28,rurality!A$2:B$327,2,FALSE)</f>
        <v>MU</v>
      </c>
      <c r="C28" t="b">
        <f t="shared" si="0"/>
        <v>1</v>
      </c>
      <c r="D28" s="14" t="s">
        <v>18</v>
      </c>
      <c r="E28" s="15">
        <f>VLOOKUP($A28,'residence based earnings'!$A$11:$I$390,9,FALSE)</f>
        <v>27330.333333333332</v>
      </c>
      <c r="F28" s="16">
        <v>7.4</v>
      </c>
      <c r="G28" s="15">
        <f t="shared" si="1"/>
        <v>30</v>
      </c>
      <c r="H28" s="15">
        <f t="shared" si="2"/>
        <v>30</v>
      </c>
      <c r="I28" s="16"/>
      <c r="J28" s="15">
        <v>31275</v>
      </c>
      <c r="K28" s="16">
        <v>4.5999999999999996</v>
      </c>
    </row>
    <row r="29" spans="1:11" x14ac:dyDescent="0.25">
      <c r="A29" t="s">
        <v>19</v>
      </c>
      <c r="B29" t="str">
        <f>VLOOKUP(A29,rurality!A$2:B$327,2,FALSE)</f>
        <v>MU</v>
      </c>
      <c r="C29" t="b">
        <f t="shared" si="0"/>
        <v>1</v>
      </c>
      <c r="D29" s="14" t="s">
        <v>19</v>
      </c>
      <c r="E29" s="15">
        <f>VLOOKUP($A29,'residence based earnings'!$A$11:$I$390,9,FALSE)</f>
        <v>20046.333333333332</v>
      </c>
      <c r="F29" s="16">
        <v>3.1</v>
      </c>
      <c r="G29" s="15">
        <f t="shared" si="1"/>
        <v>211</v>
      </c>
      <c r="H29" s="15">
        <f t="shared" si="2"/>
        <v>211</v>
      </c>
      <c r="I29" s="16"/>
      <c r="J29" s="15">
        <v>23303</v>
      </c>
      <c r="K29" s="16">
        <v>2.2000000000000002</v>
      </c>
    </row>
    <row r="30" spans="1:11" x14ac:dyDescent="0.25">
      <c r="A30" t="s">
        <v>20</v>
      </c>
      <c r="B30" t="str">
        <f>VLOOKUP(A30,rurality!A$2:B$327,2,FALSE)</f>
        <v>LU</v>
      </c>
      <c r="C30" t="b">
        <f t="shared" si="0"/>
        <v>1</v>
      </c>
      <c r="D30" s="14" t="s">
        <v>20</v>
      </c>
      <c r="E30" s="15">
        <f>VLOOKUP($A30,'residence based earnings'!$A$11:$I$390,9,FALSE)</f>
        <v>23392.333333333332</v>
      </c>
      <c r="F30" s="16">
        <v>9.9</v>
      </c>
      <c r="G30" s="15">
        <f t="shared" si="1"/>
        <v>91</v>
      </c>
      <c r="H30" s="15">
        <f t="shared" si="2"/>
        <v>91</v>
      </c>
      <c r="I30" s="16"/>
      <c r="J30" s="15">
        <v>26393</v>
      </c>
      <c r="K30" s="16">
        <v>7</v>
      </c>
    </row>
    <row r="31" spans="1:11" x14ac:dyDescent="0.25">
      <c r="A31" s="2" t="s">
        <v>21</v>
      </c>
      <c r="B31" t="str">
        <f>VLOOKUP(A31,rurality!A$2:B$327,2,FALSE)</f>
        <v>OU</v>
      </c>
      <c r="C31" t="b">
        <f t="shared" si="0"/>
        <v>1</v>
      </c>
      <c r="D31" s="14" t="s">
        <v>21</v>
      </c>
      <c r="E31" s="15">
        <f>VLOOKUP($A31,'residence based earnings'!$A$11:$I$390,9,FALSE)</f>
        <v>17481.333333333332</v>
      </c>
      <c r="F31" s="16">
        <v>8.8000000000000007</v>
      </c>
      <c r="G31" s="15">
        <f t="shared" si="1"/>
        <v>314</v>
      </c>
      <c r="H31" s="15">
        <f t="shared" si="2"/>
        <v>314</v>
      </c>
      <c r="I31" s="16"/>
      <c r="J31" s="15">
        <v>21129</v>
      </c>
      <c r="K31" s="16">
        <v>5.7</v>
      </c>
    </row>
    <row r="32" spans="1:11" x14ac:dyDescent="0.25">
      <c r="A32" s="2" t="s">
        <v>22</v>
      </c>
      <c r="B32" t="str">
        <f>VLOOKUP(A32,rurality!A$2:B$327,2,FALSE)</f>
        <v>LU</v>
      </c>
      <c r="C32" t="b">
        <f t="shared" si="0"/>
        <v>1</v>
      </c>
      <c r="D32" s="14" t="s">
        <v>22</v>
      </c>
      <c r="E32" s="15">
        <f>VLOOKUP($A32,'residence based earnings'!$A$11:$I$390,9,FALSE)</f>
        <v>15761.666666666666</v>
      </c>
      <c r="F32" s="16">
        <v>6.3</v>
      </c>
      <c r="G32" s="15">
        <f t="shared" si="1"/>
        <v>327</v>
      </c>
      <c r="H32" s="15">
        <f t="shared" si="2"/>
        <v>327</v>
      </c>
      <c r="I32" s="16"/>
      <c r="J32" s="15">
        <v>17314</v>
      </c>
      <c r="K32" s="16">
        <v>4.9000000000000004</v>
      </c>
    </row>
    <row r="33" spans="1:11" x14ac:dyDescent="0.25">
      <c r="A33" t="s">
        <v>23</v>
      </c>
      <c r="B33" t="str">
        <f>VLOOKUP(A33,rurality!A$2:B$327,2,FALSE)</f>
        <v>SR</v>
      </c>
      <c r="C33" t="b">
        <f t="shared" si="0"/>
        <v>1</v>
      </c>
      <c r="D33" s="14" t="s">
        <v>23</v>
      </c>
      <c r="E33" s="15">
        <f>VLOOKUP($A33,'residence based earnings'!$A$11:$I$390,9,FALSE)</f>
        <v>19964</v>
      </c>
      <c r="F33" s="17" t="s">
        <v>449</v>
      </c>
      <c r="G33" s="15">
        <f t="shared" si="1"/>
        <v>215</v>
      </c>
      <c r="H33" s="15">
        <f>IF(E33="#","",RANK(E33,E$11:E$342,0))</f>
        <v>215</v>
      </c>
      <c r="I33" s="17"/>
      <c r="J33" s="15">
        <v>22111</v>
      </c>
      <c r="K33" s="16">
        <v>13</v>
      </c>
    </row>
    <row r="34" spans="1:11" x14ac:dyDescent="0.25">
      <c r="A34" t="s">
        <v>24</v>
      </c>
      <c r="B34" t="str">
        <f>VLOOKUP(A34,rurality!A$2:B$327,2,FALSE)</f>
        <v>MU</v>
      </c>
      <c r="C34" t="b">
        <f t="shared" si="0"/>
        <v>1</v>
      </c>
      <c r="D34" s="14" t="s">
        <v>24</v>
      </c>
      <c r="E34" s="15">
        <f>VLOOKUP($A34,'residence based earnings'!$A$11:$I$390,9,FALSE)</f>
        <v>18672</v>
      </c>
      <c r="F34" s="16">
        <v>5.5</v>
      </c>
      <c r="G34" s="15">
        <f t="shared" si="1"/>
        <v>277</v>
      </c>
      <c r="H34" s="15">
        <f t="shared" si="2"/>
        <v>277</v>
      </c>
      <c r="I34" s="16"/>
      <c r="J34" s="15">
        <v>22578</v>
      </c>
      <c r="K34" s="16">
        <v>4</v>
      </c>
    </row>
    <row r="35" spans="1:11" x14ac:dyDescent="0.25">
      <c r="A35" t="s">
        <v>25</v>
      </c>
      <c r="B35" t="str">
        <f>VLOOKUP(A35,rurality!A$2:B$327,2,FALSE)</f>
        <v>SR</v>
      </c>
      <c r="C35" t="b">
        <f t="shared" si="0"/>
        <v>1</v>
      </c>
      <c r="D35" s="14" t="s">
        <v>25</v>
      </c>
      <c r="E35" s="15">
        <f>VLOOKUP($A35,'residence based earnings'!$A$11:$I$390,9,FALSE)</f>
        <v>17400.666666666668</v>
      </c>
      <c r="F35" s="16">
        <v>9.5</v>
      </c>
      <c r="G35" s="15">
        <f t="shared" si="1"/>
        <v>317</v>
      </c>
      <c r="H35" s="15">
        <f t="shared" si="2"/>
        <v>317</v>
      </c>
      <c r="I35" s="16"/>
      <c r="J35" s="15">
        <v>19278</v>
      </c>
      <c r="K35" s="16">
        <v>8.6</v>
      </c>
    </row>
    <row r="36" spans="1:11" x14ac:dyDescent="0.25">
      <c r="A36" s="2" t="s">
        <v>26</v>
      </c>
      <c r="B36" t="str">
        <f>VLOOKUP(A36,rurality!A$2:B$327,2,FALSE)</f>
        <v>LU</v>
      </c>
      <c r="C36" t="b">
        <f t="shared" si="0"/>
        <v>1</v>
      </c>
      <c r="D36" s="14" t="s">
        <v>26</v>
      </c>
      <c r="E36" s="15">
        <f>VLOOKUP($A36,'residence based earnings'!$A$11:$I$390,9,FALSE)</f>
        <v>20200.333333333332</v>
      </c>
      <c r="F36" s="16">
        <v>10</v>
      </c>
      <c r="G36" s="15">
        <f t="shared" si="1"/>
        <v>200</v>
      </c>
      <c r="H36" s="15">
        <f t="shared" si="2"/>
        <v>200</v>
      </c>
      <c r="I36" s="16"/>
      <c r="J36" s="15">
        <v>22478</v>
      </c>
      <c r="K36" s="16">
        <v>4.5</v>
      </c>
    </row>
    <row r="37" spans="1:11" x14ac:dyDescent="0.25">
      <c r="A37" s="2" t="s">
        <v>27</v>
      </c>
      <c r="B37" t="str">
        <f>VLOOKUP(A37,rurality!A$2:B$327,2,FALSE)</f>
        <v>LU</v>
      </c>
      <c r="C37" t="b">
        <f t="shared" si="0"/>
        <v>1</v>
      </c>
      <c r="D37" s="14" t="s">
        <v>27</v>
      </c>
      <c r="E37" s="15">
        <f>VLOOKUP($A37,'residence based earnings'!$A$11:$I$390,9,FALSE)</f>
        <v>26364</v>
      </c>
      <c r="F37" s="16">
        <v>5.3</v>
      </c>
      <c r="G37" s="15">
        <f t="shared" si="1"/>
        <v>44</v>
      </c>
      <c r="H37" s="15">
        <f t="shared" si="2"/>
        <v>44</v>
      </c>
      <c r="I37" s="16"/>
      <c r="J37" s="15">
        <v>30741</v>
      </c>
      <c r="K37" s="16">
        <v>5</v>
      </c>
    </row>
    <row r="38" spans="1:11" x14ac:dyDescent="0.25">
      <c r="A38" t="s">
        <v>28</v>
      </c>
      <c r="B38" t="str">
        <f>VLOOKUP(A38,rurality!A$2:B$327,2,FALSE)</f>
        <v>MU</v>
      </c>
      <c r="C38" t="b">
        <f t="shared" si="0"/>
        <v>1</v>
      </c>
      <c r="D38" s="14" t="s">
        <v>28</v>
      </c>
      <c r="E38" s="15">
        <f>VLOOKUP($A38,'residence based earnings'!$A$11:$I$390,9,FALSE)</f>
        <v>18960.333333333332</v>
      </c>
      <c r="F38" s="16">
        <v>3.5</v>
      </c>
      <c r="G38" s="15">
        <f t="shared" si="1"/>
        <v>263</v>
      </c>
      <c r="H38" s="15">
        <f t="shared" si="2"/>
        <v>263</v>
      </c>
      <c r="I38" s="16"/>
      <c r="J38" s="15">
        <v>21941</v>
      </c>
      <c r="K38" s="16">
        <v>4.9000000000000004</v>
      </c>
    </row>
    <row r="39" spans="1:11" x14ac:dyDescent="0.25">
      <c r="A39" t="s">
        <v>29</v>
      </c>
      <c r="B39" t="str">
        <f>VLOOKUP(A39,rurality!A$2:B$327,2,FALSE)</f>
        <v>R50</v>
      </c>
      <c r="C39" t="b">
        <f t="shared" si="0"/>
        <v>1</v>
      </c>
      <c r="D39" s="14" t="s">
        <v>29</v>
      </c>
      <c r="E39" s="15">
        <f>VLOOKUP($A39,'residence based earnings'!$A$11:$I$390,9,FALSE)</f>
        <v>23716</v>
      </c>
      <c r="F39" s="16">
        <v>7.7</v>
      </c>
      <c r="G39" s="15">
        <f t="shared" si="1"/>
        <v>84</v>
      </c>
      <c r="H39" s="15">
        <f t="shared" si="2"/>
        <v>84</v>
      </c>
      <c r="I39" s="16"/>
      <c r="J39" s="15">
        <v>27944</v>
      </c>
      <c r="K39" s="16">
        <v>5.2</v>
      </c>
    </row>
    <row r="40" spans="1:11" x14ac:dyDescent="0.25">
      <c r="A40" t="s">
        <v>30</v>
      </c>
      <c r="B40" t="str">
        <f>VLOOKUP(A40,rurality!A$2:B$327,2,FALSE)</f>
        <v>R80</v>
      </c>
      <c r="C40" t="b">
        <f t="shared" si="0"/>
        <v>1</v>
      </c>
      <c r="D40" s="14" t="s">
        <v>30</v>
      </c>
      <c r="E40" s="15">
        <f>VLOOKUP($A40,'residence based earnings'!$A$11:$I$390,9,FALSE)</f>
        <v>17639.666666666668</v>
      </c>
      <c r="F40" s="16">
        <v>8.5</v>
      </c>
      <c r="G40" s="15">
        <f t="shared" si="1"/>
        <v>309</v>
      </c>
      <c r="H40" s="15">
        <f t="shared" si="2"/>
        <v>309</v>
      </c>
      <c r="I40" s="16"/>
      <c r="J40" s="15">
        <v>20081</v>
      </c>
      <c r="K40" s="16">
        <v>4.7</v>
      </c>
    </row>
    <row r="41" spans="1:11" x14ac:dyDescent="0.25">
      <c r="A41" t="s">
        <v>31</v>
      </c>
      <c r="B41" t="str">
        <f>VLOOKUP(A41,rurality!A$2:B$327,2,FALSE)</f>
        <v>MU</v>
      </c>
      <c r="C41" t="b">
        <f t="shared" si="0"/>
        <v>1</v>
      </c>
      <c r="D41" s="14" t="s">
        <v>31</v>
      </c>
      <c r="E41" s="15">
        <f>VLOOKUP($A41,'residence based earnings'!$A$11:$I$390,9,FALSE)</f>
        <v>22407</v>
      </c>
      <c r="F41" s="16">
        <v>7.9</v>
      </c>
      <c r="G41" s="15">
        <f t="shared" si="1"/>
        <v>121</v>
      </c>
      <c r="H41" s="15">
        <f t="shared" si="2"/>
        <v>121</v>
      </c>
      <c r="I41" s="16"/>
      <c r="J41" s="15">
        <v>25427</v>
      </c>
      <c r="K41" s="16">
        <v>4.7</v>
      </c>
    </row>
    <row r="42" spans="1:11" x14ac:dyDescent="0.25">
      <c r="A42" t="s">
        <v>32</v>
      </c>
      <c r="B42" t="str">
        <f>VLOOKUP(A42,rurality!A$2:B$327,2,FALSE)</f>
        <v>SR</v>
      </c>
      <c r="C42" t="b">
        <f t="shared" si="0"/>
        <v>1</v>
      </c>
      <c r="D42" s="14" t="s">
        <v>32</v>
      </c>
      <c r="E42" s="15">
        <f>VLOOKUP($A42,'residence based earnings'!$A$11:$I$390,9,FALSE)</f>
        <v>31188.5</v>
      </c>
      <c r="F42" s="16">
        <v>13</v>
      </c>
      <c r="G42" s="15">
        <f t="shared" si="1"/>
        <v>10</v>
      </c>
      <c r="H42" s="15">
        <f t="shared" si="2"/>
        <v>10</v>
      </c>
      <c r="I42" s="16"/>
      <c r="J42" s="15">
        <v>46241</v>
      </c>
      <c r="K42" s="16">
        <v>13</v>
      </c>
    </row>
    <row r="43" spans="1:11" x14ac:dyDescent="0.25">
      <c r="A43" s="2" t="s">
        <v>33</v>
      </c>
      <c r="B43" t="str">
        <f>VLOOKUP(A43,rurality!A$2:B$327,2,FALSE)</f>
        <v>LU</v>
      </c>
      <c r="C43" t="b">
        <f t="shared" si="0"/>
        <v>1</v>
      </c>
      <c r="D43" s="14" t="s">
        <v>33</v>
      </c>
      <c r="E43" s="15">
        <f>VLOOKUP($A43,'residence based earnings'!$A$11:$I$390,9,FALSE)</f>
        <v>22651.666666666668</v>
      </c>
      <c r="F43" s="16">
        <v>6.8</v>
      </c>
      <c r="G43" s="15">
        <f t="shared" si="1"/>
        <v>114</v>
      </c>
      <c r="H43" s="15">
        <f t="shared" si="2"/>
        <v>114</v>
      </c>
      <c r="I43" s="16"/>
      <c r="J43" s="15">
        <v>27254</v>
      </c>
      <c r="K43" s="16">
        <v>6.1</v>
      </c>
    </row>
    <row r="44" spans="1:11" x14ac:dyDescent="0.25">
      <c r="A44" s="2" t="s">
        <v>34</v>
      </c>
      <c r="B44" t="str">
        <f>VLOOKUP(A44,rurality!A$2:B$327,2,FALSE)</f>
        <v>LU</v>
      </c>
      <c r="C44" t="b">
        <f t="shared" si="0"/>
        <v>1</v>
      </c>
      <c r="D44" s="14" t="s">
        <v>34</v>
      </c>
      <c r="E44" s="15">
        <f>VLOOKUP($A44,'residence based earnings'!$A$11:$I$390,9,FALSE)</f>
        <v>21196.333333333332</v>
      </c>
      <c r="F44" s="16">
        <v>3.9</v>
      </c>
      <c r="G44" s="15">
        <f t="shared" si="1"/>
        <v>160</v>
      </c>
      <c r="H44" s="15">
        <f t="shared" si="2"/>
        <v>160</v>
      </c>
      <c r="I44" s="16"/>
      <c r="J44" s="15">
        <v>24174</v>
      </c>
      <c r="K44" s="16">
        <v>2.9</v>
      </c>
    </row>
    <row r="45" spans="1:11" x14ac:dyDescent="0.25">
      <c r="A45" t="s">
        <v>35</v>
      </c>
      <c r="B45" t="str">
        <f>VLOOKUP(A45,rurality!A$2:B$327,2,FALSE)</f>
        <v>SR</v>
      </c>
      <c r="C45" t="b">
        <f t="shared" si="0"/>
        <v>1</v>
      </c>
      <c r="D45" s="14" t="s">
        <v>35</v>
      </c>
      <c r="E45" s="15">
        <f>VLOOKUP($A45,'residence based earnings'!$A$11:$I$390,9,FALSE)</f>
        <v>20156.333333333332</v>
      </c>
      <c r="F45" s="16">
        <v>17</v>
      </c>
      <c r="G45" s="15">
        <f t="shared" si="1"/>
        <v>202</v>
      </c>
      <c r="H45" s="15">
        <f t="shared" si="2"/>
        <v>202</v>
      </c>
      <c r="I45" s="16"/>
      <c r="J45" s="15">
        <v>24056</v>
      </c>
      <c r="K45" s="16">
        <v>17</v>
      </c>
    </row>
    <row r="46" spans="1:11" x14ac:dyDescent="0.25">
      <c r="A46" t="s">
        <v>36</v>
      </c>
      <c r="B46" t="str">
        <f>VLOOKUP(A46,rurality!A$2:B$327,2,FALSE)</f>
        <v>MU</v>
      </c>
      <c r="C46" t="b">
        <f t="shared" si="0"/>
        <v>1</v>
      </c>
      <c r="D46" s="14" t="s">
        <v>36</v>
      </c>
      <c r="E46" s="15">
        <f>VLOOKUP($A46,'residence based earnings'!$A$11:$I$390,9,FALSE)</f>
        <v>29483.666666666668</v>
      </c>
      <c r="F46" s="16">
        <v>5.9</v>
      </c>
      <c r="G46" s="15">
        <f t="shared" si="1"/>
        <v>20</v>
      </c>
      <c r="H46" s="15">
        <f t="shared" si="2"/>
        <v>20</v>
      </c>
      <c r="I46" s="16"/>
      <c r="J46" s="15">
        <v>38809</v>
      </c>
      <c r="K46" s="16">
        <v>7.2</v>
      </c>
    </row>
    <row r="47" spans="1:11" x14ac:dyDescent="0.25">
      <c r="A47" t="s">
        <v>37</v>
      </c>
      <c r="B47" t="str">
        <f>VLOOKUP(A47,rurality!A$2:B$327,2,FALSE)</f>
        <v>SR</v>
      </c>
      <c r="C47" t="b">
        <f t="shared" si="0"/>
        <v>1</v>
      </c>
      <c r="D47" s="14" t="s">
        <v>37</v>
      </c>
      <c r="E47" s="15">
        <f>VLOOKUP($A47,'residence based earnings'!$A$11:$I$390,9,FALSE)</f>
        <v>21749</v>
      </c>
      <c r="F47" s="16">
        <v>8.6</v>
      </c>
      <c r="G47" s="15">
        <f t="shared" si="1"/>
        <v>138</v>
      </c>
      <c r="H47" s="15">
        <f t="shared" si="2"/>
        <v>138</v>
      </c>
      <c r="I47" s="16"/>
      <c r="J47" s="15">
        <v>26652</v>
      </c>
      <c r="K47" s="16">
        <v>6.3</v>
      </c>
    </row>
    <row r="48" spans="1:11" x14ac:dyDescent="0.25">
      <c r="A48" t="s">
        <v>38</v>
      </c>
      <c r="B48" t="str">
        <f>VLOOKUP(A48,rurality!A$2:B$327,2,FALSE)</f>
        <v>MU</v>
      </c>
      <c r="C48" t="b">
        <f t="shared" si="0"/>
        <v>1</v>
      </c>
      <c r="D48" s="14" t="s">
        <v>38</v>
      </c>
      <c r="E48" s="15">
        <f>VLOOKUP($A48,'residence based earnings'!$A$11:$I$390,9,FALSE)</f>
        <v>23303.5</v>
      </c>
      <c r="F48" s="16">
        <v>9.1</v>
      </c>
      <c r="G48" s="15">
        <f t="shared" si="1"/>
        <v>93</v>
      </c>
      <c r="H48" s="15">
        <f t="shared" si="2"/>
        <v>93</v>
      </c>
      <c r="I48" s="16"/>
      <c r="J48" s="15">
        <v>29172</v>
      </c>
      <c r="K48" s="16">
        <v>6.4</v>
      </c>
    </row>
    <row r="49" spans="1:11" x14ac:dyDescent="0.25">
      <c r="A49" t="s">
        <v>39</v>
      </c>
      <c r="B49" t="str">
        <f>VLOOKUP(A49,rurality!A$2:B$327,2,FALSE)</f>
        <v>LU</v>
      </c>
      <c r="C49" t="b">
        <f t="shared" si="0"/>
        <v>1</v>
      </c>
      <c r="D49" s="14" t="s">
        <v>39</v>
      </c>
      <c r="E49" s="15">
        <f>VLOOKUP($A49,'residence based earnings'!$A$11:$I$390,9,FALSE)</f>
        <v>22046.333333333332</v>
      </c>
      <c r="F49" s="16">
        <v>8.1</v>
      </c>
      <c r="G49" s="15">
        <f t="shared" si="1"/>
        <v>131</v>
      </c>
      <c r="H49" s="15">
        <f t="shared" si="2"/>
        <v>131</v>
      </c>
      <c r="I49" s="16"/>
      <c r="J49" s="15">
        <v>26210</v>
      </c>
      <c r="K49" s="16">
        <v>6</v>
      </c>
    </row>
    <row r="50" spans="1:11" x14ac:dyDescent="0.25">
      <c r="A50" t="s">
        <v>40</v>
      </c>
      <c r="B50" t="str">
        <f>VLOOKUP(A50,rurality!A$2:B$327,2,FALSE)</f>
        <v>OU</v>
      </c>
      <c r="C50" t="b">
        <f t="shared" si="0"/>
        <v>1</v>
      </c>
      <c r="D50" s="14" t="s">
        <v>40</v>
      </c>
      <c r="E50" s="15">
        <f>VLOOKUP($A50,'residence based earnings'!$A$11:$I$390,9,FALSE)</f>
        <v>18771.333333333332</v>
      </c>
      <c r="F50" s="16">
        <v>11</v>
      </c>
      <c r="G50" s="15">
        <f t="shared" si="1"/>
        <v>272</v>
      </c>
      <c r="H50" s="15">
        <f t="shared" si="2"/>
        <v>272</v>
      </c>
      <c r="I50" s="16"/>
      <c r="J50" s="15">
        <v>20523</v>
      </c>
      <c r="K50" s="16">
        <v>8.1</v>
      </c>
    </row>
    <row r="51" spans="1:11" x14ac:dyDescent="0.25">
      <c r="A51" t="s">
        <v>41</v>
      </c>
      <c r="B51" t="str">
        <f>VLOOKUP(A51,rurality!A$2:B$327,2,FALSE)</f>
        <v>MU</v>
      </c>
      <c r="C51" t="b">
        <f t="shared" si="0"/>
        <v>1</v>
      </c>
      <c r="D51" s="14" t="s">
        <v>41</v>
      </c>
      <c r="E51" s="15">
        <f>VLOOKUP($A51,'residence based earnings'!$A$11:$I$390,9,FALSE)</f>
        <v>22038.666666666668</v>
      </c>
      <c r="F51" s="16">
        <v>6.5</v>
      </c>
      <c r="G51" s="15">
        <f t="shared" si="1"/>
        <v>133</v>
      </c>
      <c r="H51" s="15">
        <f t="shared" si="2"/>
        <v>133</v>
      </c>
      <c r="I51" s="16"/>
      <c r="J51" s="15">
        <v>24906</v>
      </c>
      <c r="K51" s="16">
        <v>4</v>
      </c>
    </row>
    <row r="52" spans="1:11" x14ac:dyDescent="0.25">
      <c r="A52" t="s">
        <v>42</v>
      </c>
      <c r="B52" t="str">
        <f>VLOOKUP(A52,rurality!A$2:B$327,2,FALSE)</f>
        <v>SR</v>
      </c>
      <c r="C52" t="b">
        <f t="shared" si="0"/>
        <v>1</v>
      </c>
      <c r="D52" s="14" t="s">
        <v>42</v>
      </c>
      <c r="E52" s="15">
        <f>VLOOKUP($A52,'residence based earnings'!$A$11:$I$390,9,FALSE)</f>
        <v>20482.333333333332</v>
      </c>
      <c r="F52" s="16">
        <v>8.1</v>
      </c>
      <c r="G52" s="15">
        <f t="shared" si="1"/>
        <v>189</v>
      </c>
      <c r="H52" s="15">
        <f t="shared" si="2"/>
        <v>189</v>
      </c>
      <c r="I52" s="16"/>
      <c r="J52" s="15">
        <v>22755</v>
      </c>
      <c r="K52" s="16">
        <v>3.7</v>
      </c>
    </row>
    <row r="53" spans="1:11" x14ac:dyDescent="0.25">
      <c r="A53" t="s">
        <v>43</v>
      </c>
      <c r="B53" t="str">
        <f>VLOOKUP(A53,rurality!A$2:B$327,2,FALSE)</f>
        <v>OU</v>
      </c>
      <c r="C53" t="b">
        <f t="shared" si="0"/>
        <v>1</v>
      </c>
      <c r="D53" s="14" t="s">
        <v>43</v>
      </c>
      <c r="E53" s="15">
        <f>VLOOKUP($A53,'residence based earnings'!$A$11:$I$390,9,FALSE)</f>
        <v>25642.333333333332</v>
      </c>
      <c r="F53" s="16">
        <v>9.4</v>
      </c>
      <c r="G53" s="15">
        <f t="shared" si="1"/>
        <v>56</v>
      </c>
      <c r="H53" s="15">
        <f t="shared" si="2"/>
        <v>56</v>
      </c>
      <c r="I53" s="16"/>
      <c r="J53" s="15">
        <v>30739</v>
      </c>
      <c r="K53" s="16">
        <v>6.8</v>
      </c>
    </row>
    <row r="54" spans="1:11" x14ac:dyDescent="0.25">
      <c r="A54" t="s">
        <v>44</v>
      </c>
      <c r="B54" t="str">
        <f>VLOOKUP(A54,rurality!A$2:B$327,2,FALSE)</f>
        <v>MU</v>
      </c>
      <c r="C54" t="b">
        <f t="shared" si="0"/>
        <v>1</v>
      </c>
      <c r="D54" s="14" t="s">
        <v>44</v>
      </c>
      <c r="E54" s="15">
        <f>VLOOKUP($A54,'residence based earnings'!$A$11:$I$390,9,FALSE)</f>
        <v>32646.333333333332</v>
      </c>
      <c r="F54" s="16">
        <v>6.2</v>
      </c>
      <c r="G54" s="15">
        <f t="shared" si="1"/>
        <v>5</v>
      </c>
      <c r="H54" s="15">
        <f t="shared" si="2"/>
        <v>5</v>
      </c>
      <c r="I54" s="16"/>
      <c r="J54" s="15">
        <v>55270</v>
      </c>
      <c r="K54" s="16">
        <v>11</v>
      </c>
    </row>
    <row r="55" spans="1:11" x14ac:dyDescent="0.25">
      <c r="A55" t="s">
        <v>45</v>
      </c>
      <c r="B55" t="str">
        <f>VLOOKUP(A55,rurality!A$2:B$327,2,FALSE)</f>
        <v>SR</v>
      </c>
      <c r="C55" t="b">
        <f t="shared" si="0"/>
        <v>1</v>
      </c>
      <c r="D55" s="14" t="s">
        <v>45</v>
      </c>
      <c r="E55" s="15">
        <f>VLOOKUP($A55,'residence based earnings'!$A$11:$I$390,9,FALSE)</f>
        <v>19893.333333333332</v>
      </c>
      <c r="F55" s="16">
        <v>9.5</v>
      </c>
      <c r="G55" s="15">
        <f t="shared" si="1"/>
        <v>218</v>
      </c>
      <c r="H55" s="15">
        <f t="shared" si="2"/>
        <v>218</v>
      </c>
      <c r="I55" s="16"/>
      <c r="J55" s="15">
        <v>21475</v>
      </c>
      <c r="K55" s="16">
        <v>5.2</v>
      </c>
    </row>
    <row r="56" spans="1:11" x14ac:dyDescent="0.25">
      <c r="A56" t="s">
        <v>46</v>
      </c>
      <c r="B56" t="str">
        <f>VLOOKUP(A56,rurality!A$2:B$327,2,FALSE)</f>
        <v>OU</v>
      </c>
      <c r="C56" t="b">
        <f t="shared" si="0"/>
        <v>1</v>
      </c>
      <c r="D56" s="14" t="s">
        <v>46</v>
      </c>
      <c r="E56" s="15">
        <f>VLOOKUP($A56,'residence based earnings'!$A$11:$I$390,9,FALSE)</f>
        <v>20501.666666666668</v>
      </c>
      <c r="F56" s="16">
        <v>8.5</v>
      </c>
      <c r="G56" s="15">
        <f t="shared" si="1"/>
        <v>188</v>
      </c>
      <c r="H56" s="15">
        <f t="shared" si="2"/>
        <v>188</v>
      </c>
      <c r="I56" s="16"/>
      <c r="J56" s="15">
        <v>27325</v>
      </c>
      <c r="K56" s="16">
        <v>6.7</v>
      </c>
    </row>
    <row r="57" spans="1:11" x14ac:dyDescent="0.25">
      <c r="A57" t="s">
        <v>47</v>
      </c>
      <c r="B57" t="str">
        <f>VLOOKUP(A57,rurality!A$2:B$327,2,FALSE)</f>
        <v>SR</v>
      </c>
      <c r="C57" t="b">
        <f t="shared" si="0"/>
        <v>1</v>
      </c>
      <c r="D57" s="14" t="s">
        <v>47</v>
      </c>
      <c r="E57" s="15">
        <f>VLOOKUP($A57,'residence based earnings'!$A$11:$I$390,9,FALSE)</f>
        <v>18193.666666666668</v>
      </c>
      <c r="F57" s="16">
        <v>5.4</v>
      </c>
      <c r="G57" s="15">
        <f t="shared" si="1"/>
        <v>294</v>
      </c>
      <c r="H57" s="15">
        <f t="shared" si="2"/>
        <v>294</v>
      </c>
      <c r="I57" s="16"/>
      <c r="J57" s="15">
        <v>21001</v>
      </c>
      <c r="K57" s="16">
        <v>5.6</v>
      </c>
    </row>
    <row r="58" spans="1:11" x14ac:dyDescent="0.25">
      <c r="A58" t="s">
        <v>48</v>
      </c>
      <c r="B58" t="str">
        <f>VLOOKUP(A58,rurality!A$2:B$327,2,FALSE)</f>
        <v>LU</v>
      </c>
      <c r="C58" t="b">
        <f t="shared" si="0"/>
        <v>1</v>
      </c>
      <c r="D58" s="14" t="s">
        <v>48</v>
      </c>
      <c r="E58" s="15">
        <f>VLOOKUP($A58,'residence based earnings'!$A$11:$I$390,9,FALSE)</f>
        <v>22063</v>
      </c>
      <c r="F58" s="16">
        <v>9.5</v>
      </c>
      <c r="G58" s="15">
        <f t="shared" si="1"/>
        <v>130</v>
      </c>
      <c r="H58" s="15">
        <f t="shared" si="2"/>
        <v>130</v>
      </c>
      <c r="I58" s="16"/>
      <c r="J58" s="15">
        <v>25480</v>
      </c>
      <c r="K58" s="16">
        <v>7</v>
      </c>
    </row>
    <row r="59" spans="1:11" x14ac:dyDescent="0.25">
      <c r="A59" s="4" t="s">
        <v>49</v>
      </c>
      <c r="B59" t="str">
        <f>VLOOKUP(A59,rurality!A$2:B$327,2,FALSE)</f>
        <v>R50</v>
      </c>
      <c r="C59" t="b">
        <f t="shared" si="0"/>
        <v>1</v>
      </c>
      <c r="D59" s="14" t="s">
        <v>49</v>
      </c>
      <c r="E59" s="15">
        <f>VLOOKUP($A59,'residence based earnings'!$A$11:$I$390,9,FALSE)</f>
        <v>24189.333333333332</v>
      </c>
      <c r="F59" s="16">
        <v>5.6</v>
      </c>
      <c r="G59" s="15">
        <f t="shared" si="1"/>
        <v>75</v>
      </c>
      <c r="H59" s="15">
        <f t="shared" si="2"/>
        <v>75</v>
      </c>
      <c r="I59" s="16"/>
      <c r="J59" s="15">
        <v>28659</v>
      </c>
      <c r="K59" s="16">
        <v>4</v>
      </c>
    </row>
    <row r="60" spans="1:11" x14ac:dyDescent="0.25">
      <c r="A60" t="s">
        <v>50</v>
      </c>
      <c r="B60" t="str">
        <f>VLOOKUP(A60,rurality!A$2:B$327,2,FALSE)</f>
        <v>OU</v>
      </c>
      <c r="C60" t="b">
        <f t="shared" si="0"/>
        <v>1</v>
      </c>
      <c r="D60" s="14" t="s">
        <v>50</v>
      </c>
      <c r="E60" s="15">
        <f>VLOOKUP($A60,'residence based earnings'!$A$11:$I$390,9,FALSE)</f>
        <v>20798.333333333332</v>
      </c>
      <c r="F60" s="16">
        <v>6</v>
      </c>
      <c r="G60" s="15">
        <f t="shared" si="1"/>
        <v>176</v>
      </c>
      <c r="H60" s="15">
        <f t="shared" si="2"/>
        <v>176</v>
      </c>
      <c r="I60" s="16"/>
      <c r="J60" s="15">
        <v>24987</v>
      </c>
      <c r="K60" s="16">
        <v>5</v>
      </c>
    </row>
    <row r="61" spans="1:11" x14ac:dyDescent="0.25">
      <c r="A61" t="s">
        <v>51</v>
      </c>
      <c r="B61" t="str">
        <f>VLOOKUP(A61,rurality!A$2:B$327,2,FALSE)</f>
        <v>OU</v>
      </c>
      <c r="C61" t="b">
        <f t="shared" si="0"/>
        <v>1</v>
      </c>
      <c r="D61" s="14" t="s">
        <v>51</v>
      </c>
      <c r="E61" s="15">
        <f>VLOOKUP($A61,'residence based earnings'!$A$11:$I$390,9,FALSE)</f>
        <v>24779.333333333332</v>
      </c>
      <c r="F61" s="16">
        <v>7.8</v>
      </c>
      <c r="G61" s="15">
        <f t="shared" si="1"/>
        <v>64</v>
      </c>
      <c r="H61" s="15">
        <f t="shared" si="2"/>
        <v>64</v>
      </c>
      <c r="I61" s="16"/>
      <c r="J61" s="15">
        <v>32580</v>
      </c>
      <c r="K61" s="16">
        <v>8</v>
      </c>
    </row>
    <row r="62" spans="1:11" x14ac:dyDescent="0.25">
      <c r="A62" t="s">
        <v>52</v>
      </c>
      <c r="B62" t="str">
        <f>VLOOKUP(A62,rurality!A$2:B$327,2,FALSE)</f>
        <v>OU</v>
      </c>
      <c r="C62" t="b">
        <f t="shared" si="0"/>
        <v>1</v>
      </c>
      <c r="D62" s="14" t="s">
        <v>52</v>
      </c>
      <c r="E62" s="15">
        <f>VLOOKUP($A62,'residence based earnings'!$A$11:$I$390,9,FALSE)</f>
        <v>22676.666666666668</v>
      </c>
      <c r="F62" s="16">
        <v>7.8</v>
      </c>
      <c r="G62" s="15">
        <f t="shared" si="1"/>
        <v>112</v>
      </c>
      <c r="H62" s="15">
        <f t="shared" si="2"/>
        <v>112</v>
      </c>
      <c r="I62" s="16"/>
      <c r="J62" s="15">
        <v>27171</v>
      </c>
      <c r="K62" s="16">
        <v>5.8</v>
      </c>
    </row>
    <row r="63" spans="1:11" x14ac:dyDescent="0.25">
      <c r="A63" t="s">
        <v>53</v>
      </c>
      <c r="B63" t="str">
        <f>VLOOKUP(A63,rurality!A$2:B$327,2,FALSE)</f>
        <v>SR</v>
      </c>
      <c r="C63" t="b">
        <f t="shared" si="0"/>
        <v>1</v>
      </c>
      <c r="D63" s="14" t="s">
        <v>53</v>
      </c>
      <c r="E63" s="15">
        <f>VLOOKUP($A63,'residence based earnings'!$A$11:$I$390,9,FALSE)</f>
        <v>23550.666666666668</v>
      </c>
      <c r="F63" s="16">
        <v>6.2</v>
      </c>
      <c r="G63" s="15">
        <f t="shared" si="1"/>
        <v>88</v>
      </c>
      <c r="H63" s="15">
        <f t="shared" si="2"/>
        <v>88</v>
      </c>
      <c r="I63" s="16"/>
      <c r="J63" s="15">
        <v>27011</v>
      </c>
      <c r="K63" s="16">
        <v>4.2</v>
      </c>
    </row>
    <row r="64" spans="1:11" x14ac:dyDescent="0.25">
      <c r="A64" s="4" t="s">
        <v>359</v>
      </c>
      <c r="B64" t="str">
        <f>VLOOKUP(A64,rurality!A$2:B$327,2,FALSE)</f>
        <v>R50</v>
      </c>
      <c r="C64" t="b">
        <f t="shared" si="0"/>
        <v>1</v>
      </c>
      <c r="D64" s="14" t="s">
        <v>359</v>
      </c>
      <c r="E64" s="15">
        <f>VLOOKUP($A64,'residence based earnings'!$A$11:$I$390,9,FALSE)</f>
        <v>20834.666666666668</v>
      </c>
      <c r="F64" s="16">
        <v>5.3</v>
      </c>
      <c r="G64" s="15">
        <f t="shared" si="1"/>
        <v>173</v>
      </c>
      <c r="H64" s="15">
        <f t="shared" si="2"/>
        <v>173</v>
      </c>
      <c r="I64" s="16"/>
      <c r="J64" s="15">
        <v>27155</v>
      </c>
      <c r="K64" s="16">
        <v>3.4</v>
      </c>
    </row>
    <row r="65" spans="1:11" x14ac:dyDescent="0.25">
      <c r="A65" s="4" t="s">
        <v>54</v>
      </c>
      <c r="B65" t="str">
        <f>VLOOKUP(A65,rurality!A$2:B$327,2,FALSE)</f>
        <v>SR</v>
      </c>
      <c r="C65" t="b">
        <f t="shared" si="0"/>
        <v>1</v>
      </c>
      <c r="D65" s="14" t="s">
        <v>54</v>
      </c>
      <c r="E65" s="15">
        <f>VLOOKUP($A65,'residence based earnings'!$A$11:$I$390,9,FALSE)</f>
        <v>20996.666666666668</v>
      </c>
      <c r="F65" s="16">
        <v>5.7</v>
      </c>
      <c r="G65" s="15">
        <f t="shared" si="1"/>
        <v>167</v>
      </c>
      <c r="H65" s="15">
        <f t="shared" si="2"/>
        <v>167</v>
      </c>
      <c r="I65" s="16"/>
      <c r="J65" s="15">
        <v>26176</v>
      </c>
      <c r="K65" s="16">
        <v>4.0999999999999996</v>
      </c>
    </row>
    <row r="66" spans="1:11" x14ac:dyDescent="0.25">
      <c r="A66" t="s">
        <v>55</v>
      </c>
      <c r="B66" t="str">
        <f>VLOOKUP(A66,rurality!A$2:B$327,2,FALSE)</f>
        <v>OU</v>
      </c>
      <c r="C66" t="b">
        <f t="shared" si="0"/>
        <v>1</v>
      </c>
      <c r="D66" s="14" t="s">
        <v>55</v>
      </c>
      <c r="E66" s="15">
        <f>VLOOKUP($A66,'residence based earnings'!$A$11:$I$390,9,FALSE)</f>
        <v>20309.333333333332</v>
      </c>
      <c r="F66" s="16">
        <v>8.4</v>
      </c>
      <c r="G66" s="15">
        <f t="shared" si="1"/>
        <v>196</v>
      </c>
      <c r="H66" s="15">
        <f t="shared" si="2"/>
        <v>196</v>
      </c>
      <c r="I66" s="16"/>
      <c r="J66" s="15">
        <v>22787</v>
      </c>
      <c r="K66" s="16">
        <v>9.3000000000000007</v>
      </c>
    </row>
    <row r="67" spans="1:11" x14ac:dyDescent="0.25">
      <c r="A67" t="s">
        <v>56</v>
      </c>
      <c r="B67" t="str">
        <f>VLOOKUP(A67,rurality!A$2:B$327,2,FALSE)</f>
        <v>R80</v>
      </c>
      <c r="C67" t="b">
        <f t="shared" si="0"/>
        <v>1</v>
      </c>
      <c r="D67" s="14" t="s">
        <v>56</v>
      </c>
      <c r="E67" s="15">
        <f>VLOOKUP($A67,'residence based earnings'!$A$11:$I$390,9,FALSE)</f>
        <v>19417.333333333332</v>
      </c>
      <c r="F67" s="16">
        <v>9.4</v>
      </c>
      <c r="G67" s="15">
        <f t="shared" si="1"/>
        <v>250</v>
      </c>
      <c r="H67" s="15">
        <f t="shared" si="2"/>
        <v>250</v>
      </c>
      <c r="I67" s="16"/>
      <c r="J67" s="15">
        <v>28813</v>
      </c>
      <c r="K67" s="16">
        <v>11</v>
      </c>
    </row>
    <row r="68" spans="1:11" x14ac:dyDescent="0.25">
      <c r="A68" t="s">
        <v>57</v>
      </c>
      <c r="B68" t="str">
        <f>VLOOKUP(A68,rurality!A$2:B$327,2,FALSE)</f>
        <v>SR</v>
      </c>
      <c r="C68" t="b">
        <f t="shared" si="0"/>
        <v>1</v>
      </c>
      <c r="D68" s="14" t="s">
        <v>57</v>
      </c>
      <c r="E68" s="15">
        <f>VLOOKUP($A68,'residence based earnings'!$A$11:$I$390,9,FALSE)</f>
        <v>30063.5</v>
      </c>
      <c r="F68" s="16">
        <v>12</v>
      </c>
      <c r="G68" s="15">
        <f t="shared" si="1"/>
        <v>15</v>
      </c>
      <c r="H68" s="15">
        <f t="shared" si="2"/>
        <v>15</v>
      </c>
      <c r="I68" s="16"/>
      <c r="J68" s="15">
        <v>40951</v>
      </c>
      <c r="K68" s="16">
        <v>9.1999999999999993</v>
      </c>
    </row>
    <row r="69" spans="1:11" x14ac:dyDescent="0.25">
      <c r="A69" t="s">
        <v>58</v>
      </c>
      <c r="B69" t="str">
        <f>VLOOKUP(A69,rurality!A$2:B$327,2,FALSE)</f>
        <v>SR</v>
      </c>
      <c r="C69" t="b">
        <f t="shared" si="0"/>
        <v>1</v>
      </c>
      <c r="D69" s="14" t="s">
        <v>58</v>
      </c>
      <c r="E69" s="15">
        <f>VLOOKUP($A69,'residence based earnings'!$A$11:$I$390,9,FALSE)</f>
        <v>20906.5</v>
      </c>
      <c r="F69" s="17" t="s">
        <v>449</v>
      </c>
      <c r="G69" s="15">
        <f t="shared" si="1"/>
        <v>172</v>
      </c>
      <c r="H69" s="15">
        <f t="shared" si="2"/>
        <v>172</v>
      </c>
      <c r="I69" s="17"/>
      <c r="J69" s="15">
        <v>23605</v>
      </c>
      <c r="K69" s="16">
        <v>6.2</v>
      </c>
    </row>
    <row r="70" spans="1:11" x14ac:dyDescent="0.25">
      <c r="A70" t="s">
        <v>59</v>
      </c>
      <c r="B70" t="str">
        <f>VLOOKUP(A70,rurality!A$2:B$327,2,FALSE)</f>
        <v>LU</v>
      </c>
      <c r="C70" t="b">
        <f t="shared" si="0"/>
        <v>1</v>
      </c>
      <c r="D70" s="14" t="s">
        <v>59</v>
      </c>
      <c r="E70" s="15">
        <f>VLOOKUP($A70,'residence based earnings'!$A$11:$I$390,9,FALSE)</f>
        <v>19467.666666666668</v>
      </c>
      <c r="F70" s="16">
        <v>15</v>
      </c>
      <c r="G70" s="15">
        <f t="shared" si="1"/>
        <v>245</v>
      </c>
      <c r="H70" s="15">
        <f t="shared" si="2"/>
        <v>245</v>
      </c>
      <c r="I70" s="16"/>
      <c r="J70" s="15">
        <v>25716</v>
      </c>
      <c r="K70" s="16">
        <v>9.8000000000000007</v>
      </c>
    </row>
    <row r="71" spans="1:11" x14ac:dyDescent="0.25">
      <c r="A71" t="s">
        <v>60</v>
      </c>
      <c r="B71" t="str">
        <f>VLOOKUP(A71,rurality!A$2:B$327,2,FALSE)</f>
        <v>MU</v>
      </c>
      <c r="C71" t="b">
        <f t="shared" si="0"/>
        <v>1</v>
      </c>
      <c r="D71" s="14" t="s">
        <v>60</v>
      </c>
      <c r="E71" s="15" t="s">
        <v>449</v>
      </c>
      <c r="F71" s="17" t="s">
        <v>449</v>
      </c>
      <c r="G71" s="15" t="e">
        <f t="shared" si="1"/>
        <v>#N/A</v>
      </c>
      <c r="H71" s="15" t="str">
        <f t="shared" si="2"/>
        <v/>
      </c>
      <c r="I71" s="17"/>
      <c r="J71" s="17" t="s">
        <v>449</v>
      </c>
      <c r="K71" s="17" t="s">
        <v>449</v>
      </c>
    </row>
    <row r="72" spans="1:11" x14ac:dyDescent="0.25">
      <c r="A72" t="s">
        <v>61</v>
      </c>
      <c r="B72" t="str">
        <f>VLOOKUP(A72,rurality!A$2:B$327,2,FALSE)</f>
        <v>SR</v>
      </c>
      <c r="C72" t="b">
        <f t="shared" si="0"/>
        <v>1</v>
      </c>
      <c r="D72" s="14" t="s">
        <v>61</v>
      </c>
      <c r="E72" s="15">
        <f>VLOOKUP($A72,'residence based earnings'!$A$11:$I$390,9,FALSE)</f>
        <v>21831.666666666668</v>
      </c>
      <c r="F72" s="16">
        <v>8.5</v>
      </c>
      <c r="G72" s="15">
        <f t="shared" si="1"/>
        <v>135</v>
      </c>
      <c r="H72" s="15">
        <f t="shared" si="2"/>
        <v>135</v>
      </c>
      <c r="I72" s="16"/>
      <c r="J72" s="15">
        <v>28420</v>
      </c>
      <c r="K72" s="16">
        <v>6.3</v>
      </c>
    </row>
    <row r="73" spans="1:11" x14ac:dyDescent="0.25">
      <c r="A73" t="s">
        <v>62</v>
      </c>
      <c r="B73" t="str">
        <f>VLOOKUP(A73,rurality!A$2:B$327,2,FALSE)</f>
        <v>R80</v>
      </c>
      <c r="C73" t="b">
        <f t="shared" si="0"/>
        <v>1</v>
      </c>
      <c r="D73" s="14" t="s">
        <v>62</v>
      </c>
      <c r="E73" s="15">
        <f>VLOOKUP($A73,'residence based earnings'!$A$11:$I$390,9,FALSE)</f>
        <v>24786</v>
      </c>
      <c r="F73" s="16">
        <v>13</v>
      </c>
      <c r="G73" s="15">
        <f t="shared" si="1"/>
        <v>63</v>
      </c>
      <c r="H73" s="15">
        <f t="shared" si="2"/>
        <v>63</v>
      </c>
      <c r="I73" s="16"/>
      <c r="J73" s="15">
        <v>21976</v>
      </c>
      <c r="K73" s="16">
        <v>11</v>
      </c>
    </row>
    <row r="74" spans="1:11" x14ac:dyDescent="0.25">
      <c r="A74" t="s">
        <v>63</v>
      </c>
      <c r="B74" t="str">
        <f>VLOOKUP(A74,rurality!A$2:B$327,2,FALSE)</f>
        <v>OU</v>
      </c>
      <c r="C74" t="b">
        <f t="shared" si="0"/>
        <v>1</v>
      </c>
      <c r="D74" s="14" t="s">
        <v>63</v>
      </c>
      <c r="E74" s="15">
        <f>VLOOKUP($A74,'residence based earnings'!$A$11:$I$390,9,FALSE)</f>
        <v>19619.333333333332</v>
      </c>
      <c r="F74" s="16">
        <v>8.9</v>
      </c>
      <c r="G74" s="15">
        <f t="shared" si="1"/>
        <v>235</v>
      </c>
      <c r="H74" s="15">
        <f t="shared" si="2"/>
        <v>235</v>
      </c>
      <c r="I74" s="16"/>
      <c r="J74" s="15">
        <v>21683</v>
      </c>
      <c r="K74" s="16">
        <v>5.2</v>
      </c>
    </row>
    <row r="75" spans="1:11" x14ac:dyDescent="0.25">
      <c r="A75" s="4" t="s">
        <v>64</v>
      </c>
      <c r="B75" t="str">
        <f>VLOOKUP(A75,rurality!A$2:B$327,2,FALSE)</f>
        <v>R80</v>
      </c>
      <c r="C75" t="b">
        <f t="shared" si="0"/>
        <v>1</v>
      </c>
      <c r="D75" s="14" t="s">
        <v>64</v>
      </c>
      <c r="E75" s="15">
        <f>VLOOKUP($A75,'residence based earnings'!$A$11:$I$390,9,FALSE)</f>
        <v>17858</v>
      </c>
      <c r="F75" s="16">
        <v>6.1</v>
      </c>
      <c r="G75" s="15">
        <f t="shared" si="1"/>
        <v>305</v>
      </c>
      <c r="H75" s="15">
        <f t="shared" si="2"/>
        <v>305</v>
      </c>
      <c r="I75" s="16"/>
      <c r="J75" s="15">
        <v>20277</v>
      </c>
      <c r="K75" s="16">
        <v>3.5</v>
      </c>
    </row>
    <row r="76" spans="1:11" x14ac:dyDescent="0.25">
      <c r="A76" t="s">
        <v>65</v>
      </c>
      <c r="B76" t="str">
        <f>VLOOKUP(A76,rurality!A$2:B$327,2,FALSE)</f>
        <v>R80</v>
      </c>
      <c r="C76" t="b">
        <f t="shared" ref="C76:C139" si="3">IF(A76=D76,TRUE,FALSE)</f>
        <v>1</v>
      </c>
      <c r="D76" s="14" t="s">
        <v>65</v>
      </c>
      <c r="E76" s="15">
        <f>VLOOKUP($A76,'residence based earnings'!$A$11:$I$390,9,FALSE)</f>
        <v>17673</v>
      </c>
      <c r="F76" s="16">
        <v>10</v>
      </c>
      <c r="G76" s="15">
        <f t="shared" ref="G76:G139" si="4">IF(E76="#",NA(),RANK(E76,E$11:E$342,0))</f>
        <v>307</v>
      </c>
      <c r="H76" s="15">
        <f t="shared" ref="H76:H139" si="5">IF(E76="#","",RANK(E76,E$11:E$342,0))</f>
        <v>307</v>
      </c>
      <c r="I76" s="16"/>
      <c r="J76" s="15">
        <v>23372</v>
      </c>
      <c r="K76" s="16">
        <v>11</v>
      </c>
    </row>
    <row r="77" spans="1:11" x14ac:dyDescent="0.25">
      <c r="A77" t="s">
        <v>66</v>
      </c>
      <c r="B77" t="str">
        <f>VLOOKUP(A77,rurality!A$2:B$327,2,FALSE)</f>
        <v>LU</v>
      </c>
      <c r="C77" t="b">
        <f t="shared" si="3"/>
        <v>1</v>
      </c>
      <c r="D77" s="14" t="s">
        <v>66</v>
      </c>
      <c r="E77" s="15">
        <f>VLOOKUP($A77,'residence based earnings'!$A$11:$I$390,9,FALSE)</f>
        <v>20751.333333333332</v>
      </c>
      <c r="F77" s="16">
        <v>4.8</v>
      </c>
      <c r="G77" s="15">
        <f t="shared" si="4"/>
        <v>178</v>
      </c>
      <c r="H77" s="15">
        <f t="shared" si="5"/>
        <v>178</v>
      </c>
      <c r="I77" s="16"/>
      <c r="J77" s="15">
        <v>23633</v>
      </c>
      <c r="K77" s="16">
        <v>2.9</v>
      </c>
    </row>
    <row r="78" spans="1:11" x14ac:dyDescent="0.25">
      <c r="A78" t="s">
        <v>67</v>
      </c>
      <c r="B78" t="str">
        <f>VLOOKUP(A78,rurality!A$2:B$327,2,FALSE)</f>
        <v>R80</v>
      </c>
      <c r="C78" t="b">
        <f t="shared" si="3"/>
        <v>1</v>
      </c>
      <c r="D78" s="14" t="s">
        <v>67</v>
      </c>
      <c r="E78" s="15">
        <f>VLOOKUP($A78,'residence based earnings'!$A$11:$I$390,9,FALSE)</f>
        <v>19010.333333333332</v>
      </c>
      <c r="F78" s="16">
        <v>13</v>
      </c>
      <c r="G78" s="15">
        <f t="shared" si="4"/>
        <v>261</v>
      </c>
      <c r="H78" s="15">
        <f t="shared" si="5"/>
        <v>261</v>
      </c>
      <c r="I78" s="16"/>
      <c r="J78" s="15">
        <v>24112</v>
      </c>
      <c r="K78" s="16">
        <v>10</v>
      </c>
    </row>
    <row r="79" spans="1:11" x14ac:dyDescent="0.25">
      <c r="A79" t="s">
        <v>68</v>
      </c>
      <c r="B79" t="str">
        <f>VLOOKUP(A79,rurality!A$2:B$327,2,FALSE)</f>
        <v>OU</v>
      </c>
      <c r="C79" t="b">
        <f t="shared" si="3"/>
        <v>1</v>
      </c>
      <c r="D79" s="14" t="s">
        <v>68</v>
      </c>
      <c r="E79" s="15">
        <f>VLOOKUP($A79,'residence based earnings'!$A$11:$I$390,9,FALSE)</f>
        <v>22823.666666666668</v>
      </c>
      <c r="F79" s="16">
        <v>6.3</v>
      </c>
      <c r="G79" s="15">
        <f t="shared" si="4"/>
        <v>107</v>
      </c>
      <c r="H79" s="15">
        <f t="shared" si="5"/>
        <v>107</v>
      </c>
      <c r="I79" s="16"/>
      <c r="J79" s="15">
        <v>27289</v>
      </c>
      <c r="K79" s="16">
        <v>6.6</v>
      </c>
    </row>
    <row r="80" spans="1:11" x14ac:dyDescent="0.25">
      <c r="A80" t="s">
        <v>69</v>
      </c>
      <c r="B80" t="str">
        <f>VLOOKUP(A80,rurality!A$2:B$327,2,FALSE)</f>
        <v>MU</v>
      </c>
      <c r="C80" t="b">
        <f t="shared" si="3"/>
        <v>1</v>
      </c>
      <c r="D80" s="14" t="s">
        <v>69</v>
      </c>
      <c r="E80" s="15">
        <f>VLOOKUP($A80,'residence based earnings'!$A$11:$I$390,9,FALSE)</f>
        <v>26268.333333333332</v>
      </c>
      <c r="F80" s="16">
        <v>4.7</v>
      </c>
      <c r="G80" s="15">
        <f t="shared" si="4"/>
        <v>45</v>
      </c>
      <c r="H80" s="15">
        <f t="shared" si="5"/>
        <v>45</v>
      </c>
      <c r="I80" s="16"/>
      <c r="J80" s="15">
        <v>29298</v>
      </c>
      <c r="K80" s="16">
        <v>3.8</v>
      </c>
    </row>
    <row r="81" spans="1:11" x14ac:dyDescent="0.25">
      <c r="A81" t="s">
        <v>70</v>
      </c>
      <c r="B81" t="str">
        <f>VLOOKUP(A81,rurality!A$2:B$327,2,FALSE)</f>
        <v>SR</v>
      </c>
      <c r="C81" t="b">
        <f t="shared" si="3"/>
        <v>1</v>
      </c>
      <c r="D81" s="14" t="s">
        <v>70</v>
      </c>
      <c r="E81" s="15">
        <f>VLOOKUP($A81,'residence based earnings'!$A$11:$I$390,9,FALSE)</f>
        <v>24101</v>
      </c>
      <c r="F81" s="16">
        <v>9.6</v>
      </c>
      <c r="G81" s="15">
        <f t="shared" si="4"/>
        <v>79</v>
      </c>
      <c r="H81" s="15">
        <f t="shared" si="5"/>
        <v>79</v>
      </c>
      <c r="I81" s="16"/>
      <c r="J81" s="15">
        <v>33081</v>
      </c>
      <c r="K81" s="16">
        <v>6.6</v>
      </c>
    </row>
    <row r="82" spans="1:11" x14ac:dyDescent="0.25">
      <c r="A82" s="2" t="s">
        <v>71</v>
      </c>
      <c r="B82" t="str">
        <f>VLOOKUP(A82,rurality!A$2:B$327,2,FALSE)</f>
        <v>OU</v>
      </c>
      <c r="C82" t="b">
        <f t="shared" si="3"/>
        <v>1</v>
      </c>
      <c r="D82" s="14" t="s">
        <v>71</v>
      </c>
      <c r="E82" s="15">
        <f>VLOOKUP($A82,'residence based earnings'!$A$11:$I$390,9,FALSE)</f>
        <v>18948</v>
      </c>
      <c r="F82" s="16">
        <v>7.2</v>
      </c>
      <c r="G82" s="15">
        <f t="shared" si="4"/>
        <v>265</v>
      </c>
      <c r="H82" s="15">
        <f t="shared" si="5"/>
        <v>265</v>
      </c>
      <c r="I82" s="16"/>
      <c r="J82" s="15">
        <v>21627</v>
      </c>
      <c r="K82" s="16">
        <v>5</v>
      </c>
    </row>
    <row r="83" spans="1:11" x14ac:dyDescent="0.25">
      <c r="A83" t="s">
        <v>72</v>
      </c>
      <c r="B83" t="str">
        <f>VLOOKUP(A83,rurality!A$2:B$327,2,FALSE)</f>
        <v>MU</v>
      </c>
      <c r="C83" t="b">
        <f t="shared" si="3"/>
        <v>1</v>
      </c>
      <c r="D83" s="14" t="s">
        <v>72</v>
      </c>
      <c r="E83" s="15">
        <f>VLOOKUP($A83,'residence based earnings'!$A$11:$I$390,9,FALSE)</f>
        <v>24155.333333333332</v>
      </c>
      <c r="F83" s="16">
        <v>15</v>
      </c>
      <c r="G83" s="15">
        <f t="shared" si="4"/>
        <v>77</v>
      </c>
      <c r="H83" s="15">
        <f t="shared" si="5"/>
        <v>77</v>
      </c>
      <c r="I83" s="16"/>
      <c r="J83" s="15">
        <v>27912</v>
      </c>
      <c r="K83" s="16">
        <v>7.1</v>
      </c>
    </row>
    <row r="84" spans="1:11" x14ac:dyDescent="0.25">
      <c r="A84" t="s">
        <v>73</v>
      </c>
      <c r="B84" t="str">
        <f>VLOOKUP(A84,rurality!A$2:B$327,2,FALSE)</f>
        <v>R80</v>
      </c>
      <c r="C84" t="b">
        <f t="shared" si="3"/>
        <v>1</v>
      </c>
      <c r="D84" s="14" t="s">
        <v>73</v>
      </c>
      <c r="E84" s="15">
        <f>VLOOKUP($A84,'residence based earnings'!$A$11:$I$390,9,FALSE)</f>
        <v>24732.333333333332</v>
      </c>
      <c r="F84" s="16">
        <v>15</v>
      </c>
      <c r="G84" s="15">
        <f t="shared" si="4"/>
        <v>67</v>
      </c>
      <c r="H84" s="15">
        <f t="shared" si="5"/>
        <v>67</v>
      </c>
      <c r="I84" s="16"/>
      <c r="J84" s="15">
        <v>33746</v>
      </c>
      <c r="K84" s="16">
        <v>8.1</v>
      </c>
    </row>
    <row r="85" spans="1:11" x14ac:dyDescent="0.25">
      <c r="A85" s="2" t="s">
        <v>74</v>
      </c>
      <c r="B85" t="str">
        <f>VLOOKUP(A85,rurality!A$2:B$327,2,FALSE)</f>
        <v>OU</v>
      </c>
      <c r="C85" t="b">
        <f t="shared" si="3"/>
        <v>1</v>
      </c>
      <c r="D85" s="14" t="s">
        <v>74</v>
      </c>
      <c r="E85" s="15">
        <f>VLOOKUP($A85,'residence based earnings'!$A$11:$I$390,9,FALSE)</f>
        <v>21203</v>
      </c>
      <c r="F85" s="16">
        <v>6.8</v>
      </c>
      <c r="G85" s="15">
        <f t="shared" si="4"/>
        <v>158</v>
      </c>
      <c r="H85" s="15">
        <f t="shared" si="5"/>
        <v>158</v>
      </c>
      <c r="I85" s="16"/>
      <c r="J85" s="15">
        <v>23321</v>
      </c>
      <c r="K85" s="16">
        <v>3.6</v>
      </c>
    </row>
    <row r="86" spans="1:11" x14ac:dyDescent="0.25">
      <c r="A86" t="s">
        <v>75</v>
      </c>
      <c r="B86" t="str">
        <f>VLOOKUP(A86,rurality!A$2:B$327,2,FALSE)</f>
        <v>R80</v>
      </c>
      <c r="C86" t="b">
        <f t="shared" si="3"/>
        <v>1</v>
      </c>
      <c r="D86" s="14" t="s">
        <v>75</v>
      </c>
      <c r="E86" s="15">
        <f>VLOOKUP($A86,'residence based earnings'!$A$11:$I$390,9,FALSE)</f>
        <v>22903.5</v>
      </c>
      <c r="F86" s="16">
        <v>13</v>
      </c>
      <c r="G86" s="15">
        <f t="shared" si="4"/>
        <v>102</v>
      </c>
      <c r="H86" s="15">
        <f t="shared" si="5"/>
        <v>102</v>
      </c>
      <c r="I86" s="16"/>
      <c r="J86" s="15">
        <v>29628</v>
      </c>
      <c r="K86" s="16">
        <v>12</v>
      </c>
    </row>
    <row r="87" spans="1:11" x14ac:dyDescent="0.25">
      <c r="A87" t="s">
        <v>76</v>
      </c>
      <c r="B87" t="str">
        <f>VLOOKUP(A87,rurality!A$2:B$327,2,FALSE)</f>
        <v>OU</v>
      </c>
      <c r="C87" t="b">
        <f t="shared" si="3"/>
        <v>1</v>
      </c>
      <c r="D87" s="14" t="s">
        <v>76</v>
      </c>
      <c r="E87" s="15">
        <f>VLOOKUP($A87,'residence based earnings'!$A$11:$I$390,9,FALSE)</f>
        <v>19100.333333333332</v>
      </c>
      <c r="F87" s="16">
        <v>6.6</v>
      </c>
      <c r="G87" s="15">
        <f t="shared" si="4"/>
        <v>258</v>
      </c>
      <c r="H87" s="15">
        <f t="shared" si="5"/>
        <v>258</v>
      </c>
      <c r="I87" s="16"/>
      <c r="J87" s="15">
        <v>21991</v>
      </c>
      <c r="K87" s="16">
        <v>3.7</v>
      </c>
    </row>
    <row r="88" spans="1:11" x14ac:dyDescent="0.25">
      <c r="A88" t="s">
        <v>77</v>
      </c>
      <c r="B88" t="str">
        <f>VLOOKUP(A88,rurality!A$2:B$327,2,FALSE)</f>
        <v>R50</v>
      </c>
      <c r="C88" t="b">
        <f t="shared" si="3"/>
        <v>1</v>
      </c>
      <c r="D88" s="14" t="s">
        <v>77</v>
      </c>
      <c r="E88" s="15">
        <f>VLOOKUP($A88,'residence based earnings'!$A$11:$I$390,9,FALSE)</f>
        <v>23415.666666666668</v>
      </c>
      <c r="F88" s="16">
        <v>13</v>
      </c>
      <c r="G88" s="15">
        <f t="shared" si="4"/>
        <v>90</v>
      </c>
      <c r="H88" s="15">
        <f t="shared" si="5"/>
        <v>90</v>
      </c>
      <c r="I88" s="16"/>
      <c r="J88" s="15">
        <v>26223</v>
      </c>
      <c r="K88" s="16">
        <v>5.9</v>
      </c>
    </row>
    <row r="89" spans="1:11" x14ac:dyDescent="0.25">
      <c r="A89" t="s">
        <v>78</v>
      </c>
      <c r="B89" t="str">
        <f>VLOOKUP(A89,rurality!A$2:B$327,2,FALSE)</f>
        <v>MU</v>
      </c>
      <c r="C89" t="b">
        <f t="shared" si="3"/>
        <v>1</v>
      </c>
      <c r="D89" s="14" t="s">
        <v>78</v>
      </c>
      <c r="E89" s="15">
        <f>VLOOKUP($A89,'residence based earnings'!$A$11:$I$390,9,FALSE)</f>
        <v>18742.666666666668</v>
      </c>
      <c r="F89" s="16">
        <v>6.3</v>
      </c>
      <c r="G89" s="15">
        <f t="shared" si="4"/>
        <v>273</v>
      </c>
      <c r="H89" s="15">
        <f t="shared" si="5"/>
        <v>273</v>
      </c>
      <c r="I89" s="16"/>
      <c r="J89" s="15">
        <v>22159</v>
      </c>
      <c r="K89" s="16">
        <v>3.3</v>
      </c>
    </row>
    <row r="90" spans="1:11" x14ac:dyDescent="0.25">
      <c r="A90" s="4" t="s">
        <v>79</v>
      </c>
      <c r="B90" t="str">
        <f>VLOOKUP(A90,rurality!A$2:B$327,2,FALSE)</f>
        <v>R50</v>
      </c>
      <c r="C90" t="b">
        <f t="shared" si="3"/>
        <v>1</v>
      </c>
      <c r="D90" s="14" t="s">
        <v>79</v>
      </c>
      <c r="E90" s="15">
        <f>VLOOKUP($A90,'residence based earnings'!$A$11:$I$390,9,FALSE)</f>
        <v>20060.333333333332</v>
      </c>
      <c r="F90" s="16">
        <v>4.5</v>
      </c>
      <c r="G90" s="15">
        <f t="shared" si="4"/>
        <v>209</v>
      </c>
      <c r="H90" s="15">
        <f t="shared" si="5"/>
        <v>209</v>
      </c>
      <c r="I90" s="16"/>
      <c r="J90" s="15">
        <v>23280</v>
      </c>
      <c r="K90" s="16">
        <v>3</v>
      </c>
    </row>
    <row r="91" spans="1:11" x14ac:dyDescent="0.25">
      <c r="A91" t="s">
        <v>80</v>
      </c>
      <c r="B91" t="str">
        <f>VLOOKUP(A91,rurality!A$2:B$327,2,FALSE)</f>
        <v>MU</v>
      </c>
      <c r="C91" t="b">
        <f t="shared" si="3"/>
        <v>1</v>
      </c>
      <c r="D91" s="14" t="s">
        <v>80</v>
      </c>
      <c r="E91" s="15">
        <f>VLOOKUP($A91,'residence based earnings'!$A$11:$I$390,9,FALSE)</f>
        <v>25952</v>
      </c>
      <c r="F91" s="16">
        <v>5.4</v>
      </c>
      <c r="G91" s="15">
        <f t="shared" si="4"/>
        <v>51</v>
      </c>
      <c r="H91" s="15">
        <f t="shared" si="5"/>
        <v>51</v>
      </c>
      <c r="I91" s="16"/>
      <c r="J91" s="15">
        <v>31973</v>
      </c>
      <c r="K91" s="16">
        <v>4.5999999999999996</v>
      </c>
    </row>
    <row r="92" spans="1:11" x14ac:dyDescent="0.25">
      <c r="A92" t="s">
        <v>81</v>
      </c>
      <c r="B92" t="str">
        <f>VLOOKUP(A92,rurality!A$2:B$327,2,FALSE)</f>
        <v>R80</v>
      </c>
      <c r="C92" t="b">
        <f t="shared" si="3"/>
        <v>1</v>
      </c>
      <c r="D92" s="14" t="s">
        <v>81</v>
      </c>
      <c r="E92" s="15">
        <f>VLOOKUP($A92,'residence based earnings'!$A$11:$I$390,9,FALSE)</f>
        <v>22456.5</v>
      </c>
      <c r="F92" s="16">
        <v>11</v>
      </c>
      <c r="G92" s="15">
        <f t="shared" si="4"/>
        <v>118</v>
      </c>
      <c r="H92" s="15">
        <f t="shared" si="5"/>
        <v>118</v>
      </c>
      <c r="I92" s="16"/>
      <c r="J92" s="15">
        <v>32614</v>
      </c>
      <c r="K92" s="16">
        <v>12</v>
      </c>
    </row>
    <row r="93" spans="1:11" x14ac:dyDescent="0.25">
      <c r="A93" t="s">
        <v>82</v>
      </c>
      <c r="B93" t="str">
        <f>VLOOKUP(A93,rurality!A$2:B$327,2,FALSE)</f>
        <v>R50</v>
      </c>
      <c r="C93" t="b">
        <f t="shared" si="3"/>
        <v>1</v>
      </c>
      <c r="D93" s="14" t="s">
        <v>82</v>
      </c>
      <c r="E93" s="15">
        <f>VLOOKUP($A93,'residence based earnings'!$A$11:$I$390,9,FALSE)</f>
        <v>19721</v>
      </c>
      <c r="F93" s="16">
        <v>7.2</v>
      </c>
      <c r="G93" s="15">
        <f t="shared" si="4"/>
        <v>227</v>
      </c>
      <c r="H93" s="15">
        <f t="shared" si="5"/>
        <v>227</v>
      </c>
      <c r="I93" s="16"/>
      <c r="J93" s="15">
        <v>25239</v>
      </c>
      <c r="K93" s="16">
        <v>8.9</v>
      </c>
    </row>
    <row r="94" spans="1:11" x14ac:dyDescent="0.25">
      <c r="A94" t="s">
        <v>83</v>
      </c>
      <c r="B94" t="str">
        <f>VLOOKUP(A94,rurality!A$2:B$327,2,FALSE)</f>
        <v>R50</v>
      </c>
      <c r="C94" t="b">
        <f t="shared" si="3"/>
        <v>1</v>
      </c>
      <c r="D94" s="14" t="s">
        <v>83</v>
      </c>
      <c r="E94" s="15">
        <f>VLOOKUP($A94,'residence based earnings'!$A$11:$I$390,9,FALSE)</f>
        <v>20023.333333333332</v>
      </c>
      <c r="F94" s="16">
        <v>8.3000000000000007</v>
      </c>
      <c r="G94" s="15">
        <f t="shared" si="4"/>
        <v>212</v>
      </c>
      <c r="H94" s="15">
        <f t="shared" si="5"/>
        <v>212</v>
      </c>
      <c r="I94" s="16"/>
      <c r="J94" s="15">
        <v>28829</v>
      </c>
      <c r="K94" s="16">
        <v>11</v>
      </c>
    </row>
    <row r="95" spans="1:11" x14ac:dyDescent="0.25">
      <c r="A95" t="s">
        <v>84</v>
      </c>
      <c r="B95" t="str">
        <f>VLOOKUP(A95,rurality!A$2:B$327,2,FALSE)</f>
        <v>R50</v>
      </c>
      <c r="C95" t="b">
        <f t="shared" si="3"/>
        <v>1</v>
      </c>
      <c r="D95" s="14" t="s">
        <v>84</v>
      </c>
      <c r="E95" s="15">
        <f>VLOOKUP($A95,'residence based earnings'!$A$11:$I$390,9,FALSE)</f>
        <v>24121</v>
      </c>
      <c r="F95" s="16">
        <v>8.8000000000000007</v>
      </c>
      <c r="G95" s="15">
        <f t="shared" si="4"/>
        <v>78</v>
      </c>
      <c r="H95" s="15">
        <f t="shared" si="5"/>
        <v>78</v>
      </c>
      <c r="I95" s="16"/>
      <c r="J95" s="15">
        <v>31842</v>
      </c>
      <c r="K95" s="16">
        <v>6.3</v>
      </c>
    </row>
    <row r="96" spans="1:11" x14ac:dyDescent="0.25">
      <c r="A96" t="s">
        <v>85</v>
      </c>
      <c r="B96" t="str">
        <f>VLOOKUP(A96,rurality!A$2:B$327,2,FALSE)</f>
        <v>SR</v>
      </c>
      <c r="C96" t="b">
        <f t="shared" si="3"/>
        <v>1</v>
      </c>
      <c r="D96" s="14" t="s">
        <v>85</v>
      </c>
      <c r="E96" s="15">
        <f>VLOOKUP($A96,'residence based earnings'!$A$11:$I$390,9,FALSE)</f>
        <v>27129</v>
      </c>
      <c r="F96" s="16">
        <v>5.7</v>
      </c>
      <c r="G96" s="15">
        <f t="shared" si="4"/>
        <v>36</v>
      </c>
      <c r="H96" s="15">
        <f t="shared" si="5"/>
        <v>36</v>
      </c>
      <c r="I96" s="16"/>
      <c r="J96" s="15">
        <v>39242</v>
      </c>
      <c r="K96" s="16">
        <v>8</v>
      </c>
    </row>
    <row r="97" spans="1:11" x14ac:dyDescent="0.25">
      <c r="A97" t="s">
        <v>86</v>
      </c>
      <c r="B97" t="str">
        <f>VLOOKUP(A97,rurality!A$2:B$327,2,FALSE)</f>
        <v>R80</v>
      </c>
      <c r="C97" t="b">
        <f t="shared" si="3"/>
        <v>1</v>
      </c>
      <c r="D97" s="14" t="s">
        <v>86</v>
      </c>
      <c r="E97" s="15">
        <f>VLOOKUP($A97,'residence based earnings'!$A$11:$I$390,9,FALSE)</f>
        <v>17425.333333333332</v>
      </c>
      <c r="F97" s="16">
        <v>8.1</v>
      </c>
      <c r="G97" s="15">
        <f t="shared" si="4"/>
        <v>315</v>
      </c>
      <c r="H97" s="15">
        <f t="shared" si="5"/>
        <v>315</v>
      </c>
      <c r="I97" s="16"/>
      <c r="J97" s="15">
        <v>21621</v>
      </c>
      <c r="K97" s="16">
        <v>6.1</v>
      </c>
    </row>
    <row r="98" spans="1:11" x14ac:dyDescent="0.25">
      <c r="A98" t="s">
        <v>87</v>
      </c>
      <c r="B98" t="str">
        <f>VLOOKUP(A98,rurality!A$2:B$327,2,FALSE)</f>
        <v>R50</v>
      </c>
      <c r="C98" t="b">
        <f t="shared" si="3"/>
        <v>1</v>
      </c>
      <c r="D98" s="14" t="s">
        <v>87</v>
      </c>
      <c r="E98" s="15">
        <f>VLOOKUP($A98,'residence based earnings'!$A$11:$I$390,9,FALSE)</f>
        <v>22444.333333333332</v>
      </c>
      <c r="F98" s="16">
        <v>12</v>
      </c>
      <c r="G98" s="15">
        <f t="shared" si="4"/>
        <v>120</v>
      </c>
      <c r="H98" s="15">
        <f t="shared" si="5"/>
        <v>120</v>
      </c>
      <c r="I98" s="16"/>
      <c r="J98" s="15">
        <v>26546</v>
      </c>
      <c r="K98" s="16">
        <v>6.6</v>
      </c>
    </row>
    <row r="99" spans="1:11" x14ac:dyDescent="0.25">
      <c r="A99" s="5" t="s">
        <v>88</v>
      </c>
      <c r="B99" t="str">
        <f>VLOOKUP(A99,rurality!A$2:B$327,2,FALSE)</f>
        <v>R50</v>
      </c>
      <c r="C99" t="b">
        <f t="shared" si="3"/>
        <v>1</v>
      </c>
      <c r="D99" s="14" t="s">
        <v>88</v>
      </c>
      <c r="E99" s="15">
        <f>VLOOKUP($A99,'residence based earnings'!$A$11:$I$390,9,FALSE)</f>
        <v>21014.666666666668</v>
      </c>
      <c r="F99" s="16">
        <v>7</v>
      </c>
      <c r="G99" s="15">
        <f t="shared" si="4"/>
        <v>166</v>
      </c>
      <c r="H99" s="15">
        <f t="shared" si="5"/>
        <v>166</v>
      </c>
      <c r="I99" s="16"/>
      <c r="J99" s="15">
        <v>25163</v>
      </c>
      <c r="K99" s="16">
        <v>4.4000000000000004</v>
      </c>
    </row>
    <row r="100" spans="1:11" x14ac:dyDescent="0.25">
      <c r="A100" t="s">
        <v>89</v>
      </c>
      <c r="B100" t="str">
        <f>VLOOKUP(A100,rurality!A$2:B$327,2,FALSE)</f>
        <v>SR</v>
      </c>
      <c r="C100" t="b">
        <f t="shared" si="3"/>
        <v>1</v>
      </c>
      <c r="D100" s="14" t="s">
        <v>89</v>
      </c>
      <c r="E100" s="15">
        <f>VLOOKUP($A100,'residence based earnings'!$A$11:$I$390,9,FALSE)</f>
        <v>19071</v>
      </c>
      <c r="F100" s="16">
        <v>8.4</v>
      </c>
      <c r="G100" s="15">
        <f t="shared" si="4"/>
        <v>260</v>
      </c>
      <c r="H100" s="15">
        <f t="shared" si="5"/>
        <v>260</v>
      </c>
      <c r="I100" s="16"/>
      <c r="J100" s="15">
        <v>23647</v>
      </c>
      <c r="K100" s="16">
        <v>6.8</v>
      </c>
    </row>
    <row r="101" spans="1:11" x14ac:dyDescent="0.25">
      <c r="A101" t="s">
        <v>90</v>
      </c>
      <c r="B101" t="str">
        <f>VLOOKUP(A101,rurality!A$2:B$327,2,FALSE)</f>
        <v>OU</v>
      </c>
      <c r="C101" t="b">
        <f t="shared" si="3"/>
        <v>1</v>
      </c>
      <c r="D101" s="14" t="s">
        <v>90</v>
      </c>
      <c r="E101" s="15">
        <f>VLOOKUP($A101,'residence based earnings'!$A$11:$I$390,9,FALSE)</f>
        <v>18902.666666666668</v>
      </c>
      <c r="F101" s="16">
        <v>11</v>
      </c>
      <c r="G101" s="15">
        <f t="shared" si="4"/>
        <v>266</v>
      </c>
      <c r="H101" s="15">
        <f t="shared" si="5"/>
        <v>266</v>
      </c>
      <c r="I101" s="16"/>
      <c r="J101" s="15">
        <v>20869</v>
      </c>
      <c r="K101" s="16">
        <v>5.5</v>
      </c>
    </row>
    <row r="102" spans="1:11" x14ac:dyDescent="0.25">
      <c r="A102" t="s">
        <v>91</v>
      </c>
      <c r="B102" t="str">
        <f>VLOOKUP(A102,rurality!A$2:B$327,2,FALSE)</f>
        <v>SR</v>
      </c>
      <c r="C102" t="b">
        <f t="shared" si="3"/>
        <v>1</v>
      </c>
      <c r="D102" s="14" t="s">
        <v>91</v>
      </c>
      <c r="E102" s="15">
        <f>VLOOKUP($A102,'residence based earnings'!$A$11:$I$390,9,FALSE)</f>
        <v>22967.333333333332</v>
      </c>
      <c r="F102" s="16">
        <v>7.1</v>
      </c>
      <c r="G102" s="15">
        <f t="shared" si="4"/>
        <v>100</v>
      </c>
      <c r="H102" s="15">
        <f t="shared" si="5"/>
        <v>100</v>
      </c>
      <c r="I102" s="16"/>
      <c r="J102" s="15">
        <v>27748</v>
      </c>
      <c r="K102" s="16">
        <v>5.4</v>
      </c>
    </row>
    <row r="103" spans="1:11" x14ac:dyDescent="0.25">
      <c r="A103" t="s">
        <v>92</v>
      </c>
      <c r="B103" t="str">
        <f>VLOOKUP(A103,rurality!A$2:B$327,2,FALSE)</f>
        <v>R80</v>
      </c>
      <c r="C103" t="b">
        <f t="shared" si="3"/>
        <v>1</v>
      </c>
      <c r="D103" s="14" t="s">
        <v>92</v>
      </c>
      <c r="E103" s="15">
        <f>VLOOKUP($A103,'residence based earnings'!$A$11:$I$390,9,FALSE)</f>
        <v>15220.5</v>
      </c>
      <c r="F103" s="16">
        <v>13</v>
      </c>
      <c r="G103" s="15">
        <f t="shared" si="4"/>
        <v>328</v>
      </c>
      <c r="H103" s="15">
        <f t="shared" si="5"/>
        <v>328</v>
      </c>
      <c r="I103" s="16"/>
      <c r="J103" s="15">
        <v>19907</v>
      </c>
      <c r="K103" s="16">
        <v>7.4</v>
      </c>
    </row>
    <row r="104" spans="1:11" x14ac:dyDescent="0.25">
      <c r="A104" t="s">
        <v>93</v>
      </c>
      <c r="B104" t="str">
        <f>VLOOKUP(A104,rurality!A$2:B$327,2,FALSE)</f>
        <v>MU</v>
      </c>
      <c r="C104" t="b">
        <f t="shared" si="3"/>
        <v>1</v>
      </c>
      <c r="D104" s="14" t="s">
        <v>93</v>
      </c>
      <c r="E104" s="15">
        <f>VLOOKUP($A104,'residence based earnings'!$A$11:$I$390,9,FALSE)</f>
        <v>30191.666666666668</v>
      </c>
      <c r="F104" s="16">
        <v>9.1</v>
      </c>
      <c r="G104" s="15">
        <f t="shared" si="4"/>
        <v>14</v>
      </c>
      <c r="H104" s="15">
        <f t="shared" si="5"/>
        <v>14</v>
      </c>
      <c r="I104" s="16"/>
      <c r="J104" s="17" t="s">
        <v>449</v>
      </c>
      <c r="K104" s="17" t="s">
        <v>449</v>
      </c>
    </row>
    <row r="105" spans="1:11" x14ac:dyDescent="0.25">
      <c r="A105" t="s">
        <v>94</v>
      </c>
      <c r="B105" t="str">
        <f>VLOOKUP(A105,rurality!A$2:B$327,2,FALSE)</f>
        <v>MU</v>
      </c>
      <c r="C105" t="b">
        <f t="shared" si="3"/>
        <v>1</v>
      </c>
      <c r="D105" s="14" t="s">
        <v>94</v>
      </c>
      <c r="E105" s="15">
        <f>VLOOKUP($A105,'residence based earnings'!$A$11:$I$390,9,FALSE)</f>
        <v>23890.666666666668</v>
      </c>
      <c r="F105" s="16">
        <v>5.2</v>
      </c>
      <c r="G105" s="15">
        <f t="shared" si="4"/>
        <v>80</v>
      </c>
      <c r="H105" s="15">
        <f t="shared" si="5"/>
        <v>80</v>
      </c>
      <c r="I105" s="16"/>
      <c r="J105" s="15">
        <v>28136</v>
      </c>
      <c r="K105" s="16">
        <v>4.3</v>
      </c>
    </row>
    <row r="106" spans="1:11" x14ac:dyDescent="0.25">
      <c r="A106" t="s">
        <v>95</v>
      </c>
      <c r="B106" t="str">
        <f>VLOOKUP(A106,rurality!A$2:B$327,2,FALSE)</f>
        <v>SR</v>
      </c>
      <c r="C106" t="b">
        <f t="shared" si="3"/>
        <v>1</v>
      </c>
      <c r="D106" s="14" t="s">
        <v>95</v>
      </c>
      <c r="E106" s="15">
        <f>VLOOKUP($A106,'residence based earnings'!$A$11:$I$390,9,FALSE)</f>
        <v>26852</v>
      </c>
      <c r="F106" s="16">
        <v>7.1</v>
      </c>
      <c r="G106" s="15">
        <f t="shared" si="4"/>
        <v>39</v>
      </c>
      <c r="H106" s="15">
        <f t="shared" si="5"/>
        <v>39</v>
      </c>
      <c r="I106" s="16"/>
      <c r="J106" s="15">
        <v>32506</v>
      </c>
      <c r="K106" s="16">
        <v>7.1</v>
      </c>
    </row>
    <row r="107" spans="1:11" x14ac:dyDescent="0.25">
      <c r="A107" t="s">
        <v>96</v>
      </c>
      <c r="B107" t="str">
        <f>VLOOKUP(A107,rurality!A$2:B$327,2,FALSE)</f>
        <v>MU</v>
      </c>
      <c r="C107" t="b">
        <f t="shared" si="3"/>
        <v>1</v>
      </c>
      <c r="D107" s="14" t="s">
        <v>96</v>
      </c>
      <c r="E107" s="15">
        <f>VLOOKUP($A107,'residence based earnings'!$A$11:$I$390,9,FALSE)</f>
        <v>27929.666666666668</v>
      </c>
      <c r="F107" s="16">
        <v>11</v>
      </c>
      <c r="G107" s="15">
        <f t="shared" si="4"/>
        <v>28</v>
      </c>
      <c r="H107" s="15">
        <f t="shared" si="5"/>
        <v>28</v>
      </c>
      <c r="I107" s="16"/>
      <c r="J107" s="15">
        <v>34401</v>
      </c>
      <c r="K107" s="16">
        <v>7.9</v>
      </c>
    </row>
    <row r="108" spans="1:11" x14ac:dyDescent="0.25">
      <c r="A108" t="s">
        <v>97</v>
      </c>
      <c r="B108" t="str">
        <f>VLOOKUP(A108,rurality!A$2:B$327,2,FALSE)</f>
        <v>LU</v>
      </c>
      <c r="C108" t="b">
        <f t="shared" si="3"/>
        <v>1</v>
      </c>
      <c r="D108" s="14" t="s">
        <v>97</v>
      </c>
      <c r="E108" s="15">
        <f>VLOOKUP($A108,'residence based earnings'!$A$11:$I$390,9,FALSE)</f>
        <v>20443</v>
      </c>
      <c r="F108" s="16">
        <v>6.5</v>
      </c>
      <c r="G108" s="15">
        <f t="shared" si="4"/>
        <v>190</v>
      </c>
      <c r="H108" s="15">
        <f t="shared" si="5"/>
        <v>190</v>
      </c>
      <c r="I108" s="16"/>
      <c r="J108" s="15">
        <v>23216</v>
      </c>
      <c r="K108" s="16">
        <v>4.8</v>
      </c>
    </row>
    <row r="109" spans="1:11" x14ac:dyDescent="0.25">
      <c r="A109" t="s">
        <v>98</v>
      </c>
      <c r="B109" t="str">
        <f>VLOOKUP(A109,rurality!A$2:B$327,2,FALSE)</f>
        <v>OU</v>
      </c>
      <c r="C109" t="b">
        <f t="shared" si="3"/>
        <v>1</v>
      </c>
      <c r="D109" s="14" t="s">
        <v>98</v>
      </c>
      <c r="E109" s="15">
        <f>VLOOKUP($A109,'residence based earnings'!$A$11:$I$390,9,FALSE)</f>
        <v>19481</v>
      </c>
      <c r="F109" s="16">
        <v>7.1</v>
      </c>
      <c r="G109" s="15">
        <f t="shared" si="4"/>
        <v>243</v>
      </c>
      <c r="H109" s="15">
        <f t="shared" si="5"/>
        <v>243</v>
      </c>
      <c r="I109" s="16"/>
      <c r="J109" s="15">
        <v>22369</v>
      </c>
      <c r="K109" s="16">
        <v>6.7</v>
      </c>
    </row>
    <row r="110" spans="1:11" x14ac:dyDescent="0.25">
      <c r="A110" t="s">
        <v>99</v>
      </c>
      <c r="B110" t="str">
        <f>VLOOKUP(A110,rurality!A$2:B$327,2,FALSE)</f>
        <v>LU</v>
      </c>
      <c r="C110" t="b">
        <f t="shared" si="3"/>
        <v>1</v>
      </c>
      <c r="D110" s="14" t="s">
        <v>99</v>
      </c>
      <c r="E110" s="15">
        <f>VLOOKUP($A110,'residence based earnings'!$A$11:$I$390,9,FALSE)</f>
        <v>22704</v>
      </c>
      <c r="F110" s="16">
        <v>8.6999999999999993</v>
      </c>
      <c r="G110" s="15">
        <f t="shared" si="4"/>
        <v>111</v>
      </c>
      <c r="H110" s="15">
        <f t="shared" si="5"/>
        <v>111</v>
      </c>
      <c r="I110" s="16"/>
      <c r="J110" s="15">
        <v>27944</v>
      </c>
      <c r="K110" s="16">
        <v>5.5</v>
      </c>
    </row>
    <row r="111" spans="1:11" x14ac:dyDescent="0.25">
      <c r="A111" t="s">
        <v>100</v>
      </c>
      <c r="B111" t="str">
        <f>VLOOKUP(A111,rurality!A$2:B$327,2,FALSE)</f>
        <v>R80</v>
      </c>
      <c r="C111" t="b">
        <f t="shared" si="3"/>
        <v>1</v>
      </c>
      <c r="D111" s="14" t="s">
        <v>100</v>
      </c>
      <c r="E111" s="15">
        <f>VLOOKUP($A111,'residence based earnings'!$A$11:$I$390,9,FALSE)</f>
        <v>19531</v>
      </c>
      <c r="F111" s="16">
        <v>8.1999999999999993</v>
      </c>
      <c r="G111" s="15">
        <f t="shared" si="4"/>
        <v>240</v>
      </c>
      <c r="H111" s="15">
        <f t="shared" si="5"/>
        <v>240</v>
      </c>
      <c r="I111" s="16"/>
      <c r="J111" s="15">
        <v>23459</v>
      </c>
      <c r="K111" s="16">
        <v>5</v>
      </c>
    </row>
    <row r="112" spans="1:11" x14ac:dyDescent="0.25">
      <c r="A112" t="s">
        <v>101</v>
      </c>
      <c r="B112" t="str">
        <f>VLOOKUP(A112,rurality!A$2:B$327,2,FALSE)</f>
        <v>R80</v>
      </c>
      <c r="C112" t="b">
        <f t="shared" si="3"/>
        <v>1</v>
      </c>
      <c r="D112" s="14" t="s">
        <v>101</v>
      </c>
      <c r="E112" s="15">
        <f>VLOOKUP($A112,'residence based earnings'!$A$11:$I$390,9,FALSE)</f>
        <v>18700</v>
      </c>
      <c r="F112" s="17" t="s">
        <v>449</v>
      </c>
      <c r="G112" s="15">
        <f t="shared" si="4"/>
        <v>276</v>
      </c>
      <c r="H112" s="15">
        <f t="shared" si="5"/>
        <v>276</v>
      </c>
      <c r="I112" s="17"/>
      <c r="J112" s="15">
        <v>20793</v>
      </c>
      <c r="K112" s="16">
        <v>14</v>
      </c>
    </row>
    <row r="113" spans="1:11" x14ac:dyDescent="0.25">
      <c r="A113" t="s">
        <v>102</v>
      </c>
      <c r="B113" t="str">
        <f>VLOOKUP(A113,rurality!A$2:B$327,2,FALSE)</f>
        <v>R80</v>
      </c>
      <c r="C113" t="b">
        <f t="shared" si="3"/>
        <v>1</v>
      </c>
      <c r="D113" s="14" t="s">
        <v>102</v>
      </c>
      <c r="E113" s="15">
        <f>VLOOKUP($A113,'residence based earnings'!$A$11:$I$390,9,FALSE)</f>
        <v>21480.666666666668</v>
      </c>
      <c r="F113" s="16">
        <v>11</v>
      </c>
      <c r="G113" s="15">
        <f t="shared" si="4"/>
        <v>145</v>
      </c>
      <c r="H113" s="15">
        <f t="shared" si="5"/>
        <v>145</v>
      </c>
      <c r="I113" s="16"/>
      <c r="J113" s="15">
        <v>26619</v>
      </c>
      <c r="K113" s="16">
        <v>7.5</v>
      </c>
    </row>
    <row r="114" spans="1:11" x14ac:dyDescent="0.25">
      <c r="A114" t="s">
        <v>103</v>
      </c>
      <c r="B114" t="str">
        <f>VLOOKUP(A114,rurality!A$2:B$327,2,FALSE)</f>
        <v>SR</v>
      </c>
      <c r="C114" t="b">
        <f t="shared" si="3"/>
        <v>1</v>
      </c>
      <c r="D114" s="14" t="s">
        <v>103</v>
      </c>
      <c r="E114" s="15">
        <f>VLOOKUP($A114,'residence based earnings'!$A$11:$I$390,9,FALSE)</f>
        <v>22315.333333333332</v>
      </c>
      <c r="F114" s="16">
        <v>14</v>
      </c>
      <c r="G114" s="15">
        <f t="shared" si="4"/>
        <v>124</v>
      </c>
      <c r="H114" s="15">
        <f t="shared" si="5"/>
        <v>124</v>
      </c>
      <c r="I114" s="16"/>
      <c r="J114" s="15">
        <v>26863</v>
      </c>
      <c r="K114" s="16">
        <v>7</v>
      </c>
    </row>
    <row r="115" spans="1:11" x14ac:dyDescent="0.25">
      <c r="A115" t="s">
        <v>104</v>
      </c>
      <c r="B115" t="str">
        <f>VLOOKUP(A115,rurality!A$2:B$327,2,FALSE)</f>
        <v>MU</v>
      </c>
      <c r="C115" t="b">
        <f t="shared" si="3"/>
        <v>1</v>
      </c>
      <c r="D115" s="14" t="s">
        <v>104</v>
      </c>
      <c r="E115" s="15">
        <f>VLOOKUP($A115,'residence based earnings'!$A$11:$I$390,9,FALSE)</f>
        <v>19572</v>
      </c>
      <c r="F115" s="16">
        <v>5.7</v>
      </c>
      <c r="G115" s="15">
        <f t="shared" si="4"/>
        <v>238</v>
      </c>
      <c r="H115" s="15">
        <f t="shared" si="5"/>
        <v>238</v>
      </c>
      <c r="I115" s="16"/>
      <c r="J115" s="15">
        <v>21921</v>
      </c>
      <c r="K115" s="16">
        <v>3.8</v>
      </c>
    </row>
    <row r="116" spans="1:11" x14ac:dyDescent="0.25">
      <c r="A116" t="s">
        <v>105</v>
      </c>
      <c r="B116" t="str">
        <f>VLOOKUP(A116,rurality!A$2:B$327,2,FALSE)</f>
        <v>LU</v>
      </c>
      <c r="C116" t="b">
        <f t="shared" si="3"/>
        <v>1</v>
      </c>
      <c r="D116" s="14" t="s">
        <v>105</v>
      </c>
      <c r="E116" s="15">
        <f>VLOOKUP($A116,'residence based earnings'!$A$11:$I$390,9,FALSE)</f>
        <v>20747.333333333332</v>
      </c>
      <c r="F116" s="16">
        <v>8.1</v>
      </c>
      <c r="G116" s="15">
        <f t="shared" si="4"/>
        <v>179</v>
      </c>
      <c r="H116" s="15">
        <f t="shared" si="5"/>
        <v>179</v>
      </c>
      <c r="I116" s="16"/>
      <c r="J116" s="15">
        <v>25304</v>
      </c>
      <c r="K116" s="16">
        <v>7.1</v>
      </c>
    </row>
    <row r="117" spans="1:11" x14ac:dyDescent="0.25">
      <c r="A117" t="s">
        <v>106</v>
      </c>
      <c r="B117" t="str">
        <f>VLOOKUP(A117,rurality!A$2:B$327,2,FALSE)</f>
        <v>OU</v>
      </c>
      <c r="C117" t="b">
        <f t="shared" si="3"/>
        <v>1</v>
      </c>
      <c r="D117" s="14" t="s">
        <v>106</v>
      </c>
      <c r="E117" s="15">
        <f>VLOOKUP($A117,'residence based earnings'!$A$11:$I$390,9,FALSE)</f>
        <v>19502.666666666668</v>
      </c>
      <c r="F117" s="16">
        <v>6.1</v>
      </c>
      <c r="G117" s="15">
        <f t="shared" si="4"/>
        <v>242</v>
      </c>
      <c r="H117" s="15">
        <f t="shared" si="5"/>
        <v>242</v>
      </c>
      <c r="I117" s="16"/>
      <c r="J117" s="15">
        <v>22322</v>
      </c>
      <c r="K117" s="16">
        <v>4.7</v>
      </c>
    </row>
    <row r="118" spans="1:11" x14ac:dyDescent="0.25">
      <c r="A118" t="s">
        <v>107</v>
      </c>
      <c r="B118" t="str">
        <f>VLOOKUP(A118,rurality!A$2:B$327,2,FALSE)</f>
        <v>LU</v>
      </c>
      <c r="C118" t="b">
        <f t="shared" si="3"/>
        <v>1</v>
      </c>
      <c r="D118" s="14" t="s">
        <v>107</v>
      </c>
      <c r="E118" s="15">
        <f>VLOOKUP($A118,'residence based earnings'!$A$11:$I$390,9,FALSE)</f>
        <v>20005.333333333332</v>
      </c>
      <c r="F118" s="16">
        <v>9</v>
      </c>
      <c r="G118" s="15">
        <f t="shared" si="4"/>
        <v>214</v>
      </c>
      <c r="H118" s="15">
        <f t="shared" si="5"/>
        <v>214</v>
      </c>
      <c r="I118" s="16"/>
      <c r="J118" s="15">
        <v>22927</v>
      </c>
      <c r="K118" s="16">
        <v>5.3</v>
      </c>
    </row>
    <row r="119" spans="1:11" x14ac:dyDescent="0.25">
      <c r="A119" t="s">
        <v>108</v>
      </c>
      <c r="B119" t="str">
        <f>VLOOKUP(A119,rurality!A$2:B$327,2,FALSE)</f>
        <v>MU</v>
      </c>
      <c r="C119" t="b">
        <f t="shared" si="3"/>
        <v>1</v>
      </c>
      <c r="D119" s="14" t="s">
        <v>108</v>
      </c>
      <c r="E119" s="15">
        <f>VLOOKUP($A119,'residence based earnings'!$A$11:$I$390,9,FALSE)</f>
        <v>22659</v>
      </c>
      <c r="F119" s="16">
        <v>16</v>
      </c>
      <c r="G119" s="15">
        <f t="shared" si="4"/>
        <v>113</v>
      </c>
      <c r="H119" s="15">
        <f t="shared" si="5"/>
        <v>113</v>
      </c>
      <c r="I119" s="16"/>
      <c r="J119" s="15">
        <v>24635</v>
      </c>
      <c r="K119" s="16">
        <v>6.3</v>
      </c>
    </row>
    <row r="120" spans="1:11" x14ac:dyDescent="0.25">
      <c r="A120" t="s">
        <v>109</v>
      </c>
      <c r="B120" t="str">
        <f>VLOOKUP(A120,rurality!A$2:B$327,2,FALSE)</f>
        <v>SR</v>
      </c>
      <c r="C120" t="b">
        <f t="shared" si="3"/>
        <v>1</v>
      </c>
      <c r="D120" s="14" t="s">
        <v>109</v>
      </c>
      <c r="E120" s="15">
        <f>VLOOKUP($A120,'residence based earnings'!$A$11:$I$390,9,FALSE)</f>
        <v>16856.666666666668</v>
      </c>
      <c r="F120" s="16">
        <v>14</v>
      </c>
      <c r="G120" s="15">
        <f t="shared" si="4"/>
        <v>323</v>
      </c>
      <c r="H120" s="15">
        <f t="shared" si="5"/>
        <v>323</v>
      </c>
      <c r="I120" s="16"/>
      <c r="J120" s="15">
        <v>20359</v>
      </c>
      <c r="K120" s="16">
        <v>9.3000000000000007</v>
      </c>
    </row>
    <row r="121" spans="1:11" x14ac:dyDescent="0.25">
      <c r="A121" t="s">
        <v>110</v>
      </c>
      <c r="B121" t="str">
        <f>VLOOKUP(A121,rurality!A$2:B$327,2,FALSE)</f>
        <v>MU</v>
      </c>
      <c r="C121" t="b">
        <f t="shared" si="3"/>
        <v>1</v>
      </c>
      <c r="D121" s="14" t="s">
        <v>110</v>
      </c>
      <c r="E121" s="15">
        <f>VLOOKUP($A121,'residence based earnings'!$A$11:$I$390,9,FALSE)</f>
        <v>26167</v>
      </c>
      <c r="F121" s="16">
        <v>6.3</v>
      </c>
      <c r="G121" s="15">
        <f t="shared" si="4"/>
        <v>47</v>
      </c>
      <c r="H121" s="15">
        <f t="shared" si="5"/>
        <v>47</v>
      </c>
      <c r="I121" s="16"/>
      <c r="J121" s="15">
        <v>34795</v>
      </c>
      <c r="K121" s="16">
        <v>8</v>
      </c>
    </row>
    <row r="122" spans="1:11" x14ac:dyDescent="0.25">
      <c r="A122" t="s">
        <v>111</v>
      </c>
      <c r="B122" t="str">
        <f>VLOOKUP(A122,rurality!A$2:B$327,2,FALSE)</f>
        <v>SR</v>
      </c>
      <c r="C122" t="b">
        <f t="shared" si="3"/>
        <v>1</v>
      </c>
      <c r="D122" s="14" t="s">
        <v>111</v>
      </c>
      <c r="E122" s="15">
        <f>VLOOKUP($A122,'residence based earnings'!$A$11:$I$390,9,FALSE)</f>
        <v>28334.333333333332</v>
      </c>
      <c r="F122" s="16">
        <v>7.6</v>
      </c>
      <c r="G122" s="15">
        <f t="shared" si="4"/>
        <v>25</v>
      </c>
      <c r="H122" s="15">
        <f t="shared" si="5"/>
        <v>25</v>
      </c>
      <c r="I122" s="16"/>
      <c r="J122" s="15">
        <v>37908</v>
      </c>
      <c r="K122" s="16">
        <v>8.4</v>
      </c>
    </row>
    <row r="123" spans="1:11" x14ac:dyDescent="0.25">
      <c r="A123" t="s">
        <v>112</v>
      </c>
      <c r="B123" t="str">
        <f>VLOOKUP(A123,rurality!A$2:B$327,2,FALSE)</f>
        <v>MU</v>
      </c>
      <c r="C123" t="b">
        <f t="shared" si="3"/>
        <v>1</v>
      </c>
      <c r="D123" s="14" t="s">
        <v>112</v>
      </c>
      <c r="E123" s="15">
        <f>VLOOKUP($A123,'residence based earnings'!$A$11:$I$390,9,FALSE)</f>
        <v>27455.333333333332</v>
      </c>
      <c r="F123" s="16">
        <v>7.3</v>
      </c>
      <c r="G123" s="15">
        <f t="shared" si="4"/>
        <v>29</v>
      </c>
      <c r="H123" s="15">
        <f t="shared" si="5"/>
        <v>29</v>
      </c>
      <c r="I123" s="16"/>
      <c r="J123" s="15">
        <v>34314</v>
      </c>
      <c r="K123" s="16">
        <v>7.4</v>
      </c>
    </row>
    <row r="124" spans="1:11" x14ac:dyDescent="0.25">
      <c r="A124" s="4" t="s">
        <v>113</v>
      </c>
      <c r="B124" t="str">
        <f>VLOOKUP(A124,rurality!A$2:B$327,2,FALSE)</f>
        <v>OU</v>
      </c>
      <c r="C124" t="b">
        <f t="shared" si="3"/>
        <v>1</v>
      </c>
      <c r="D124" s="14" t="s">
        <v>113</v>
      </c>
      <c r="E124" s="15">
        <f>VLOOKUP($A124,'residence based earnings'!$A$11:$I$390,9,FALSE)</f>
        <v>19698.666666666668</v>
      </c>
      <c r="F124" s="16">
        <v>6.6</v>
      </c>
      <c r="G124" s="15">
        <f t="shared" si="4"/>
        <v>229</v>
      </c>
      <c r="H124" s="15">
        <f t="shared" si="5"/>
        <v>229</v>
      </c>
      <c r="I124" s="16"/>
      <c r="J124" s="15">
        <v>22738</v>
      </c>
      <c r="K124" s="16">
        <v>4.4000000000000004</v>
      </c>
    </row>
    <row r="125" spans="1:11" x14ac:dyDescent="0.25">
      <c r="A125" t="s">
        <v>114</v>
      </c>
      <c r="B125" t="str">
        <f>VLOOKUP(A125,rurality!A$2:B$327,2,FALSE)</f>
        <v>R80</v>
      </c>
      <c r="C125" t="b">
        <f t="shared" si="3"/>
        <v>1</v>
      </c>
      <c r="D125" s="14" t="s">
        <v>114</v>
      </c>
      <c r="E125" s="15">
        <f>VLOOKUP($A125,'residence based earnings'!$A$11:$I$390,9,FALSE)</f>
        <v>19282</v>
      </c>
      <c r="F125" s="16">
        <v>9.8000000000000007</v>
      </c>
      <c r="G125" s="15">
        <f t="shared" si="4"/>
        <v>254</v>
      </c>
      <c r="H125" s="15">
        <f t="shared" si="5"/>
        <v>254</v>
      </c>
      <c r="I125" s="16"/>
      <c r="J125" s="17" t="s">
        <v>449</v>
      </c>
      <c r="K125" s="17" t="s">
        <v>449</v>
      </c>
    </row>
    <row r="126" spans="1:11" x14ac:dyDescent="0.25">
      <c r="A126" t="s">
        <v>115</v>
      </c>
      <c r="B126" t="str">
        <f>VLOOKUP(A126,rurality!A$2:B$327,2,FALSE)</f>
        <v>MU</v>
      </c>
      <c r="C126" t="b">
        <f t="shared" si="3"/>
        <v>1</v>
      </c>
      <c r="D126" s="14" t="s">
        <v>115</v>
      </c>
      <c r="E126" s="15">
        <f>VLOOKUP($A126,'residence based earnings'!$A$11:$I$390,9,FALSE)</f>
        <v>31578.666666666668</v>
      </c>
      <c r="F126" s="16">
        <v>13</v>
      </c>
      <c r="G126" s="15">
        <f t="shared" si="4"/>
        <v>8</v>
      </c>
      <c r="H126" s="15">
        <f t="shared" si="5"/>
        <v>8</v>
      </c>
      <c r="I126" s="16"/>
      <c r="J126" s="15">
        <v>44916</v>
      </c>
      <c r="K126" s="16">
        <v>10</v>
      </c>
    </row>
    <row r="127" spans="1:11" x14ac:dyDescent="0.25">
      <c r="A127" t="s">
        <v>116</v>
      </c>
      <c r="B127" t="str">
        <f>VLOOKUP(A127,rurality!A$2:B$327,2,FALSE)</f>
        <v>R80</v>
      </c>
      <c r="C127" t="b">
        <f t="shared" si="3"/>
        <v>1</v>
      </c>
      <c r="D127" s="14" t="s">
        <v>116</v>
      </c>
      <c r="E127" s="15">
        <f>VLOOKUP($A127,'residence based earnings'!$A$11:$I$390,9,FALSE)</f>
        <v>22908.333333333332</v>
      </c>
      <c r="F127" s="16">
        <v>17</v>
      </c>
      <c r="G127" s="15">
        <f t="shared" si="4"/>
        <v>101</v>
      </c>
      <c r="H127" s="15">
        <f t="shared" si="5"/>
        <v>101</v>
      </c>
      <c r="I127" s="16"/>
      <c r="J127" s="15">
        <v>29529</v>
      </c>
      <c r="K127" s="16">
        <v>9.1</v>
      </c>
    </row>
    <row r="128" spans="1:11" x14ac:dyDescent="0.25">
      <c r="A128" t="s">
        <v>117</v>
      </c>
      <c r="B128" t="str">
        <f>VLOOKUP(A128,rurality!A$2:B$327,2,FALSE)</f>
        <v>MU</v>
      </c>
      <c r="C128" t="b">
        <f t="shared" si="3"/>
        <v>1</v>
      </c>
      <c r="D128" s="14" t="s">
        <v>117</v>
      </c>
      <c r="E128" s="15">
        <f>VLOOKUP($A128,'residence based earnings'!$A$11:$I$390,9,FALSE)</f>
        <v>25966.333333333332</v>
      </c>
      <c r="F128" s="16">
        <v>7.8</v>
      </c>
      <c r="G128" s="15">
        <f t="shared" si="4"/>
        <v>50</v>
      </c>
      <c r="H128" s="15">
        <f t="shared" si="5"/>
        <v>50</v>
      </c>
      <c r="I128" s="16"/>
      <c r="J128" s="15">
        <v>32058</v>
      </c>
      <c r="K128" s="16">
        <v>8.6</v>
      </c>
    </row>
    <row r="129" spans="1:11" x14ac:dyDescent="0.25">
      <c r="A129" t="s">
        <v>118</v>
      </c>
      <c r="B129" t="str">
        <f>VLOOKUP(A129,rurality!A$2:B$327,2,FALSE)</f>
        <v>OU</v>
      </c>
      <c r="C129" t="b">
        <f t="shared" si="3"/>
        <v>1</v>
      </c>
      <c r="D129" s="14" t="s">
        <v>118</v>
      </c>
      <c r="E129" s="15">
        <f>VLOOKUP($A129,'residence based earnings'!$A$11:$I$390,9,FALSE)</f>
        <v>19879</v>
      </c>
      <c r="F129" s="16">
        <v>9.5</v>
      </c>
      <c r="G129" s="15">
        <f t="shared" si="4"/>
        <v>221</v>
      </c>
      <c r="H129" s="15">
        <f t="shared" si="5"/>
        <v>221</v>
      </c>
      <c r="I129" s="16"/>
      <c r="J129" s="15">
        <v>22167</v>
      </c>
      <c r="K129" s="16">
        <v>6.5</v>
      </c>
    </row>
    <row r="130" spans="1:11" x14ac:dyDescent="0.25">
      <c r="A130" t="s">
        <v>119</v>
      </c>
      <c r="B130" t="str">
        <f>VLOOKUP(A130,rurality!A$2:B$327,2,FALSE)</f>
        <v>SR</v>
      </c>
      <c r="C130" t="b">
        <f t="shared" si="3"/>
        <v>1</v>
      </c>
      <c r="D130" s="14" t="s">
        <v>119</v>
      </c>
      <c r="E130" s="15">
        <f>VLOOKUP($A130,'residence based earnings'!$A$11:$I$390,9,FALSE)</f>
        <v>21286.666666666668</v>
      </c>
      <c r="F130" s="16">
        <v>6.8</v>
      </c>
      <c r="G130" s="15">
        <f t="shared" si="4"/>
        <v>153</v>
      </c>
      <c r="H130" s="15">
        <f t="shared" si="5"/>
        <v>153</v>
      </c>
      <c r="I130" s="16"/>
      <c r="J130" s="15">
        <v>25798</v>
      </c>
      <c r="K130" s="16">
        <v>5.4</v>
      </c>
    </row>
    <row r="131" spans="1:11" x14ac:dyDescent="0.25">
      <c r="A131" t="s">
        <v>120</v>
      </c>
      <c r="B131" t="str">
        <f>VLOOKUP(A131,rurality!A$2:B$327,2,FALSE)</f>
        <v>MU</v>
      </c>
      <c r="C131" t="b">
        <f t="shared" si="3"/>
        <v>1</v>
      </c>
      <c r="D131" s="14" t="s">
        <v>120</v>
      </c>
      <c r="E131" s="15">
        <f>VLOOKUP($A131,'residence based earnings'!$A$11:$I$390,9,FALSE)</f>
        <v>25868.333333333332</v>
      </c>
      <c r="F131" s="16">
        <v>8.6</v>
      </c>
      <c r="G131" s="15">
        <f t="shared" si="4"/>
        <v>53</v>
      </c>
      <c r="H131" s="15">
        <f t="shared" si="5"/>
        <v>53</v>
      </c>
      <c r="I131" s="16"/>
      <c r="J131" s="15">
        <v>30930</v>
      </c>
      <c r="K131" s="16">
        <v>6</v>
      </c>
    </row>
    <row r="132" spans="1:11" x14ac:dyDescent="0.25">
      <c r="A132" t="s">
        <v>121</v>
      </c>
      <c r="B132" t="str">
        <f>VLOOKUP(A132,rurality!A$2:B$327,2,FALSE)</f>
        <v>SR</v>
      </c>
      <c r="C132" t="b">
        <f t="shared" si="3"/>
        <v>1</v>
      </c>
      <c r="D132" s="14" t="s">
        <v>121</v>
      </c>
      <c r="E132" s="15">
        <f>VLOOKUP($A132,'residence based earnings'!$A$11:$I$390,9,FALSE)</f>
        <v>31241.333333333332</v>
      </c>
      <c r="F132" s="16">
        <v>8.8000000000000007</v>
      </c>
      <c r="G132" s="15">
        <f t="shared" si="4"/>
        <v>9</v>
      </c>
      <c r="H132" s="15">
        <f t="shared" si="5"/>
        <v>9</v>
      </c>
      <c r="I132" s="16"/>
      <c r="J132" s="15">
        <v>41718</v>
      </c>
      <c r="K132" s="16">
        <v>8.3000000000000007</v>
      </c>
    </row>
    <row r="133" spans="1:11" x14ac:dyDescent="0.25">
      <c r="A133" s="4" t="s">
        <v>122</v>
      </c>
      <c r="B133" t="str">
        <f>VLOOKUP(A133,rurality!A$2:B$327,2,FALSE)</f>
        <v>OU</v>
      </c>
      <c r="C133" t="b">
        <f t="shared" si="3"/>
        <v>1</v>
      </c>
      <c r="D133" s="14" t="s">
        <v>122</v>
      </c>
      <c r="E133" s="15">
        <f>VLOOKUP($A133,'residence based earnings'!$A$11:$I$390,9,FALSE)</f>
        <v>20290.333333333332</v>
      </c>
      <c r="F133" s="16">
        <v>13</v>
      </c>
      <c r="G133" s="15">
        <f t="shared" si="4"/>
        <v>198</v>
      </c>
      <c r="H133" s="15">
        <f t="shared" si="5"/>
        <v>198</v>
      </c>
      <c r="I133" s="16"/>
      <c r="J133" s="15">
        <v>23169</v>
      </c>
      <c r="K133" s="16">
        <v>7.8</v>
      </c>
    </row>
    <row r="134" spans="1:11" x14ac:dyDescent="0.25">
      <c r="A134" t="s">
        <v>123</v>
      </c>
      <c r="B134" t="str">
        <f>VLOOKUP(A134,rurality!A$2:B$327,2,FALSE)</f>
        <v>OU</v>
      </c>
      <c r="C134" t="b">
        <f t="shared" si="3"/>
        <v>1</v>
      </c>
      <c r="D134" s="14" t="s">
        <v>123</v>
      </c>
      <c r="E134" s="15">
        <f>VLOOKUP($A134,'residence based earnings'!$A$11:$I$390,9,FALSE)</f>
        <v>19579.333333333332</v>
      </c>
      <c r="F134" s="16">
        <v>7.8</v>
      </c>
      <c r="G134" s="15">
        <f t="shared" si="4"/>
        <v>236</v>
      </c>
      <c r="H134" s="15">
        <f t="shared" si="5"/>
        <v>236</v>
      </c>
      <c r="I134" s="16"/>
      <c r="J134" s="15">
        <v>22357</v>
      </c>
      <c r="K134" s="16">
        <v>6.3</v>
      </c>
    </row>
    <row r="135" spans="1:11" x14ac:dyDescent="0.25">
      <c r="A135" t="s">
        <v>124</v>
      </c>
      <c r="B135" t="str">
        <f>VLOOKUP(A135,rurality!A$2:B$327,2,FALSE)</f>
        <v>LU</v>
      </c>
      <c r="C135" t="b">
        <f t="shared" si="3"/>
        <v>1</v>
      </c>
      <c r="D135" s="14" t="s">
        <v>124</v>
      </c>
      <c r="E135" s="15">
        <f>VLOOKUP($A135,'residence based earnings'!$A$11:$I$390,9,FALSE)</f>
        <v>20513.333333333332</v>
      </c>
      <c r="F135" s="16">
        <v>8.3000000000000007</v>
      </c>
      <c r="G135" s="15">
        <f t="shared" si="4"/>
        <v>187</v>
      </c>
      <c r="H135" s="15">
        <f t="shared" si="5"/>
        <v>187</v>
      </c>
      <c r="I135" s="16"/>
      <c r="J135" s="15">
        <v>24091</v>
      </c>
      <c r="K135" s="16">
        <v>4.9000000000000004</v>
      </c>
    </row>
    <row r="136" spans="1:11" x14ac:dyDescent="0.25">
      <c r="A136" t="s">
        <v>125</v>
      </c>
      <c r="B136" t="str">
        <f>VLOOKUP(A136,rurality!A$2:B$327,2,FALSE)</f>
        <v>MU</v>
      </c>
      <c r="C136" t="b">
        <f t="shared" si="3"/>
        <v>1</v>
      </c>
      <c r="D136" s="14" t="s">
        <v>125</v>
      </c>
      <c r="E136" s="15">
        <f>VLOOKUP($A136,'residence based earnings'!$A$11:$I$390,9,FALSE)</f>
        <v>26617</v>
      </c>
      <c r="F136" s="16">
        <v>5.6</v>
      </c>
      <c r="G136" s="15">
        <f t="shared" si="4"/>
        <v>42</v>
      </c>
      <c r="H136" s="15">
        <f t="shared" si="5"/>
        <v>42</v>
      </c>
      <c r="I136" s="16"/>
      <c r="J136" s="15">
        <v>30216</v>
      </c>
      <c r="K136" s="16">
        <v>4.4000000000000004</v>
      </c>
    </row>
    <row r="137" spans="1:11" x14ac:dyDescent="0.25">
      <c r="A137" s="5" t="s">
        <v>126</v>
      </c>
      <c r="B137" t="str">
        <f>VLOOKUP(A137,rurality!A$2:B$327,2,FALSE)</f>
        <v>R50</v>
      </c>
      <c r="C137" t="b">
        <f t="shared" si="3"/>
        <v>1</v>
      </c>
      <c r="D137" s="14" t="s">
        <v>126</v>
      </c>
      <c r="E137" s="15">
        <f>VLOOKUP($A137,'residence based earnings'!$A$11:$I$390,9,FALSE)</f>
        <v>17533.333333333332</v>
      </c>
      <c r="F137" s="16">
        <v>5.9</v>
      </c>
      <c r="G137" s="15">
        <f t="shared" si="4"/>
        <v>312</v>
      </c>
      <c r="H137" s="15">
        <f t="shared" si="5"/>
        <v>312</v>
      </c>
      <c r="I137" s="16"/>
      <c r="J137" s="15">
        <v>21562</v>
      </c>
      <c r="K137" s="16">
        <v>5.4</v>
      </c>
    </row>
    <row r="138" spans="1:11" x14ac:dyDescent="0.25">
      <c r="A138" t="s">
        <v>127</v>
      </c>
      <c r="B138" t="str">
        <f>VLOOKUP(A138,rurality!A$2:B$327,2,FALSE)</f>
        <v>SR</v>
      </c>
      <c r="C138" t="b">
        <f t="shared" si="3"/>
        <v>1</v>
      </c>
      <c r="D138" s="14" t="s">
        <v>127</v>
      </c>
      <c r="E138" s="15">
        <f>VLOOKUP($A138,'residence based earnings'!$A$11:$I$390,9,FALSE)</f>
        <v>23887.333333333332</v>
      </c>
      <c r="F138" s="16">
        <v>14</v>
      </c>
      <c r="G138" s="15">
        <f t="shared" si="4"/>
        <v>81</v>
      </c>
      <c r="H138" s="15">
        <f t="shared" si="5"/>
        <v>81</v>
      </c>
      <c r="I138" s="16"/>
      <c r="J138" s="15">
        <v>32556</v>
      </c>
      <c r="K138" s="16">
        <v>9.5</v>
      </c>
    </row>
    <row r="139" spans="1:11" x14ac:dyDescent="0.25">
      <c r="A139" t="s">
        <v>128</v>
      </c>
      <c r="B139" t="str">
        <f>VLOOKUP(A139,rurality!A$2:B$327,2,FALSE)</f>
        <v>R50</v>
      </c>
      <c r="C139" t="b">
        <f t="shared" si="3"/>
        <v>1</v>
      </c>
      <c r="D139" s="14" t="s">
        <v>128</v>
      </c>
      <c r="E139" s="15">
        <f>VLOOKUP($A139,'residence based earnings'!$A$11:$I$390,9,FALSE)</f>
        <v>21088.333333333332</v>
      </c>
      <c r="F139" s="16">
        <v>11</v>
      </c>
      <c r="G139" s="15">
        <f t="shared" si="4"/>
        <v>162</v>
      </c>
      <c r="H139" s="15">
        <f t="shared" si="5"/>
        <v>162</v>
      </c>
      <c r="I139" s="16"/>
      <c r="J139" s="15">
        <v>24749</v>
      </c>
      <c r="K139" s="16">
        <v>5.9</v>
      </c>
    </row>
    <row r="140" spans="1:11" x14ac:dyDescent="0.25">
      <c r="A140" t="s">
        <v>129</v>
      </c>
      <c r="B140" t="str">
        <f>VLOOKUP(A140,rurality!A$2:B$327,2,FALSE)</f>
        <v>MU</v>
      </c>
      <c r="C140" t="b">
        <f t="shared" ref="C140:C203" si="6">IF(A140=D140,TRUE,FALSE)</f>
        <v>1</v>
      </c>
      <c r="D140" s="14" t="s">
        <v>129</v>
      </c>
      <c r="E140" s="15">
        <f>VLOOKUP($A140,'residence based earnings'!$A$11:$I$390,9,FALSE)</f>
        <v>27113.666666666668</v>
      </c>
      <c r="F140" s="16">
        <v>5</v>
      </c>
      <c r="G140" s="15">
        <f t="shared" ref="G140:G203" si="7">IF(E140="#",NA(),RANK(E140,E$11:E$342,0))</f>
        <v>37</v>
      </c>
      <c r="H140" s="15">
        <f t="shared" ref="H140:H203" si="8">IF(E140="#","",RANK(E140,E$11:E$342,0))</f>
        <v>37</v>
      </c>
      <c r="I140" s="16"/>
      <c r="J140" s="15">
        <v>30108</v>
      </c>
      <c r="K140" s="16">
        <v>3.3</v>
      </c>
    </row>
    <row r="141" spans="1:11" x14ac:dyDescent="0.25">
      <c r="A141" t="s">
        <v>130</v>
      </c>
      <c r="B141" t="str">
        <f>VLOOKUP(A141,rurality!A$2:B$327,2,FALSE)</f>
        <v>SR</v>
      </c>
      <c r="C141" t="b">
        <f t="shared" si="6"/>
        <v>1</v>
      </c>
      <c r="D141" s="14" t="s">
        <v>130</v>
      </c>
      <c r="E141" s="15">
        <f>VLOOKUP($A141,'residence based earnings'!$A$11:$I$390,9,FALSE)</f>
        <v>20302.666666666668</v>
      </c>
      <c r="F141" s="16">
        <v>7.9</v>
      </c>
      <c r="G141" s="15">
        <f t="shared" si="7"/>
        <v>197</v>
      </c>
      <c r="H141" s="15">
        <f t="shared" si="8"/>
        <v>197</v>
      </c>
      <c r="I141" s="16"/>
      <c r="J141" s="15">
        <v>24259</v>
      </c>
      <c r="K141" s="16">
        <v>7</v>
      </c>
    </row>
    <row r="142" spans="1:11" x14ac:dyDescent="0.25">
      <c r="A142" t="s">
        <v>131</v>
      </c>
      <c r="B142" t="str">
        <f>VLOOKUP(A142,rurality!A$2:B$327,2,FALSE)</f>
        <v>R50</v>
      </c>
      <c r="C142" t="b">
        <f t="shared" si="6"/>
        <v>1</v>
      </c>
      <c r="D142" s="14" t="s">
        <v>131</v>
      </c>
      <c r="E142" s="15">
        <f>VLOOKUP($A142,'residence based earnings'!$A$11:$I$390,9,FALSE)</f>
        <v>23577</v>
      </c>
      <c r="F142" s="16">
        <v>12</v>
      </c>
      <c r="G142" s="15">
        <f t="shared" si="7"/>
        <v>86</v>
      </c>
      <c r="H142" s="15">
        <f t="shared" si="8"/>
        <v>86</v>
      </c>
      <c r="I142" s="16"/>
      <c r="J142" s="15">
        <v>32447</v>
      </c>
      <c r="K142" s="16">
        <v>6.5</v>
      </c>
    </row>
    <row r="143" spans="1:11" x14ac:dyDescent="0.25">
      <c r="A143" t="s">
        <v>132</v>
      </c>
      <c r="B143" t="str">
        <f>VLOOKUP(A143,rurality!A$2:B$327,2,FALSE)</f>
        <v>MU</v>
      </c>
      <c r="C143" t="b">
        <f t="shared" si="6"/>
        <v>1</v>
      </c>
      <c r="D143" s="14" t="s">
        <v>132</v>
      </c>
      <c r="E143" s="15">
        <f>VLOOKUP($A143,'residence based earnings'!$A$11:$I$390,9,FALSE)</f>
        <v>25703.666666666668</v>
      </c>
      <c r="F143" s="16">
        <v>6.2</v>
      </c>
      <c r="G143" s="15">
        <f t="shared" si="7"/>
        <v>55</v>
      </c>
      <c r="H143" s="15">
        <f t="shared" si="8"/>
        <v>55</v>
      </c>
      <c r="I143" s="16"/>
      <c r="J143" s="15">
        <v>30823</v>
      </c>
      <c r="K143" s="16">
        <v>5.3</v>
      </c>
    </row>
    <row r="144" spans="1:11" x14ac:dyDescent="0.25">
      <c r="A144" t="s">
        <v>133</v>
      </c>
      <c r="B144" t="str">
        <f>VLOOKUP(A144,rurality!A$2:B$327,2,FALSE)</f>
        <v>R80</v>
      </c>
      <c r="C144" t="b">
        <f t="shared" si="6"/>
        <v>1</v>
      </c>
      <c r="D144" s="14" t="s">
        <v>133</v>
      </c>
      <c r="E144" s="15">
        <f>VLOOKUP($A144,'residence based earnings'!$A$11:$I$390,9,FALSE)</f>
        <v>24632.666666666668</v>
      </c>
      <c r="F144" s="16">
        <v>7.5</v>
      </c>
      <c r="G144" s="15">
        <f t="shared" si="7"/>
        <v>69</v>
      </c>
      <c r="H144" s="15">
        <f t="shared" si="8"/>
        <v>69</v>
      </c>
      <c r="I144" s="16"/>
      <c r="J144" s="15">
        <v>28910</v>
      </c>
      <c r="K144" s="16">
        <v>4.2</v>
      </c>
    </row>
    <row r="145" spans="1:11" x14ac:dyDescent="0.25">
      <c r="A145" t="s">
        <v>134</v>
      </c>
      <c r="B145" t="str">
        <f>VLOOKUP(A145,rurality!A$2:B$327,2,FALSE)</f>
        <v>OU</v>
      </c>
      <c r="C145" t="b">
        <f t="shared" si="6"/>
        <v>1</v>
      </c>
      <c r="D145" s="14" t="s">
        <v>134</v>
      </c>
      <c r="E145" s="15">
        <f>VLOOKUP($A145,'residence based earnings'!$A$11:$I$390,9,FALSE)</f>
        <v>18289.333333333332</v>
      </c>
      <c r="F145" s="16">
        <v>16</v>
      </c>
      <c r="G145" s="15">
        <f t="shared" si="7"/>
        <v>291</v>
      </c>
      <c r="H145" s="15">
        <f t="shared" si="8"/>
        <v>291</v>
      </c>
      <c r="I145" s="16"/>
      <c r="J145" s="15">
        <v>22339</v>
      </c>
      <c r="K145" s="16">
        <v>6.9</v>
      </c>
    </row>
    <row r="146" spans="1:11" x14ac:dyDescent="0.25">
      <c r="A146" t="s">
        <v>135</v>
      </c>
      <c r="B146" t="str">
        <f>VLOOKUP(A146,rurality!A$2:B$327,2,FALSE)</f>
        <v>OU</v>
      </c>
      <c r="C146" t="b">
        <f t="shared" si="6"/>
        <v>1</v>
      </c>
      <c r="D146" s="14" t="s">
        <v>135</v>
      </c>
      <c r="E146" s="15">
        <f>VLOOKUP($A146,'residence based earnings'!$A$11:$I$390,9,FALSE)</f>
        <v>18105.333333333332</v>
      </c>
      <c r="F146" s="16">
        <v>8.5</v>
      </c>
      <c r="G146" s="15">
        <f t="shared" si="7"/>
        <v>298</v>
      </c>
      <c r="H146" s="15">
        <f t="shared" si="8"/>
        <v>298</v>
      </c>
      <c r="I146" s="16"/>
      <c r="J146" s="15">
        <v>20503</v>
      </c>
      <c r="K146" s="16">
        <v>4.3</v>
      </c>
    </row>
    <row r="147" spans="1:11" x14ac:dyDescent="0.25">
      <c r="A147" s="5" t="s">
        <v>136</v>
      </c>
      <c r="B147" t="str">
        <f>VLOOKUP(A147,rurality!A$2:B$327,2,FALSE)</f>
        <v>R80</v>
      </c>
      <c r="C147" t="b">
        <f t="shared" si="6"/>
        <v>1</v>
      </c>
      <c r="D147" s="14" t="s">
        <v>136</v>
      </c>
      <c r="E147" s="15">
        <f>VLOOKUP($A147,'residence based earnings'!$A$11:$I$390,9,FALSE)</f>
        <v>18051.333333333332</v>
      </c>
      <c r="F147" s="16">
        <v>13</v>
      </c>
      <c r="G147" s="15">
        <f t="shared" si="7"/>
        <v>300</v>
      </c>
      <c r="H147" s="15">
        <f t="shared" si="8"/>
        <v>300</v>
      </c>
      <c r="I147" s="16"/>
      <c r="J147" s="15">
        <v>20732</v>
      </c>
      <c r="K147" s="16">
        <v>6.1</v>
      </c>
    </row>
    <row r="148" spans="1:11" x14ac:dyDescent="0.25">
      <c r="A148" s="4" t="s">
        <v>137</v>
      </c>
      <c r="B148" t="str">
        <f>VLOOKUP(A148,rurality!A$2:B$327,2,FALSE)</f>
        <v>R80</v>
      </c>
      <c r="C148" t="b">
        <f t="shared" si="6"/>
        <v>1</v>
      </c>
      <c r="D148" s="14" t="s">
        <v>137</v>
      </c>
      <c r="E148" s="15" t="s">
        <v>449</v>
      </c>
      <c r="F148" s="17" t="s">
        <v>450</v>
      </c>
      <c r="G148" s="15" t="e">
        <f t="shared" si="7"/>
        <v>#N/A</v>
      </c>
      <c r="H148" s="15" t="str">
        <f t="shared" si="8"/>
        <v/>
      </c>
      <c r="I148" s="17"/>
      <c r="J148" s="17" t="s">
        <v>449</v>
      </c>
      <c r="K148" s="17" t="s">
        <v>449</v>
      </c>
    </row>
    <row r="149" spans="1:11" x14ac:dyDescent="0.25">
      <c r="A149" t="s">
        <v>138</v>
      </c>
      <c r="B149" t="str">
        <f>VLOOKUP(A149,rurality!A$2:B$327,2,FALSE)</f>
        <v>MU</v>
      </c>
      <c r="C149" t="b">
        <f t="shared" si="6"/>
        <v>1</v>
      </c>
      <c r="D149" s="14" t="s">
        <v>138</v>
      </c>
      <c r="E149" s="15">
        <f>VLOOKUP($A149,'residence based earnings'!$A$11:$I$390,9,FALSE)</f>
        <v>32223</v>
      </c>
      <c r="F149" s="16">
        <v>6.4</v>
      </c>
      <c r="G149" s="15">
        <f t="shared" si="7"/>
        <v>6</v>
      </c>
      <c r="H149" s="15">
        <f t="shared" si="8"/>
        <v>6</v>
      </c>
      <c r="I149" s="16"/>
      <c r="J149" s="15">
        <v>53554</v>
      </c>
      <c r="K149" s="16">
        <v>14</v>
      </c>
    </row>
    <row r="150" spans="1:11" x14ac:dyDescent="0.25">
      <c r="A150" t="s">
        <v>139</v>
      </c>
      <c r="B150" t="str">
        <f>VLOOKUP(A150,rurality!A$2:B$327,2,FALSE)</f>
        <v>MU</v>
      </c>
      <c r="C150" t="b">
        <f t="shared" si="6"/>
        <v>1</v>
      </c>
      <c r="D150" s="14" t="s">
        <v>139</v>
      </c>
      <c r="E150" s="15">
        <f>VLOOKUP($A150,'residence based earnings'!$A$11:$I$390,9,FALSE)</f>
        <v>38363</v>
      </c>
      <c r="F150" s="17" t="s">
        <v>449</v>
      </c>
      <c r="G150" s="15">
        <f t="shared" si="7"/>
        <v>2</v>
      </c>
      <c r="H150" s="15">
        <f t="shared" si="8"/>
        <v>2</v>
      </c>
      <c r="I150" s="17"/>
      <c r="J150" s="17" t="s">
        <v>449</v>
      </c>
      <c r="K150" s="17" t="s">
        <v>449</v>
      </c>
    </row>
    <row r="151" spans="1:11" x14ac:dyDescent="0.25">
      <c r="A151" t="s">
        <v>140</v>
      </c>
      <c r="B151" t="str">
        <f>VLOOKUP(A151,rurality!A$2:B$327,2,FALSE)</f>
        <v>SR</v>
      </c>
      <c r="C151" t="b">
        <f t="shared" si="6"/>
        <v>1</v>
      </c>
      <c r="D151" s="14" t="s">
        <v>140</v>
      </c>
      <c r="E151" s="15">
        <f>VLOOKUP($A151,'residence based earnings'!$A$11:$I$390,9,FALSE)</f>
        <v>20927</v>
      </c>
      <c r="F151" s="16">
        <v>9.4</v>
      </c>
      <c r="G151" s="15">
        <f t="shared" si="7"/>
        <v>169</v>
      </c>
      <c r="H151" s="15">
        <f t="shared" si="8"/>
        <v>169</v>
      </c>
      <c r="I151" s="16"/>
      <c r="J151" s="15">
        <v>24729</v>
      </c>
      <c r="K151" s="16">
        <v>6.8</v>
      </c>
    </row>
    <row r="152" spans="1:11" x14ac:dyDescent="0.25">
      <c r="A152" t="s">
        <v>141</v>
      </c>
      <c r="B152" t="str">
        <f>VLOOKUP(A152,rurality!A$2:B$327,2,FALSE)</f>
        <v>R50</v>
      </c>
      <c r="C152" t="b">
        <f t="shared" si="6"/>
        <v>1</v>
      </c>
      <c r="D152" s="14" t="s">
        <v>141</v>
      </c>
      <c r="E152" s="15">
        <f>VLOOKUP($A152,'residence based earnings'!$A$11:$I$390,9,FALSE)</f>
        <v>18153.333333333332</v>
      </c>
      <c r="F152" s="16">
        <v>9.6999999999999993</v>
      </c>
      <c r="G152" s="15">
        <f t="shared" si="7"/>
        <v>297</v>
      </c>
      <c r="H152" s="15">
        <f t="shared" si="8"/>
        <v>297</v>
      </c>
      <c r="I152" s="16"/>
      <c r="J152" s="15">
        <v>20627</v>
      </c>
      <c r="K152" s="16">
        <v>5.8</v>
      </c>
    </row>
    <row r="153" spans="1:11" x14ac:dyDescent="0.25">
      <c r="A153" s="2" t="s">
        <v>142</v>
      </c>
      <c r="B153" t="str">
        <f>VLOOKUP(A153,rurality!A$2:B$327,2,FALSE)</f>
        <v>LU</v>
      </c>
      <c r="C153" t="b">
        <f t="shared" si="6"/>
        <v>1</v>
      </c>
      <c r="D153" s="14" t="s">
        <v>142</v>
      </c>
      <c r="E153" s="15">
        <f>VLOOKUP($A153,'residence based earnings'!$A$11:$I$390,9,FALSE)</f>
        <v>16739</v>
      </c>
      <c r="F153" s="16">
        <v>6.2</v>
      </c>
      <c r="G153" s="15">
        <f t="shared" si="7"/>
        <v>324</v>
      </c>
      <c r="H153" s="15">
        <f t="shared" si="8"/>
        <v>324</v>
      </c>
      <c r="I153" s="16"/>
      <c r="J153" s="15">
        <v>18193</v>
      </c>
      <c r="K153" s="16">
        <v>3.2</v>
      </c>
    </row>
    <row r="154" spans="1:11" x14ac:dyDescent="0.25">
      <c r="A154" t="s">
        <v>143</v>
      </c>
      <c r="B154" t="str">
        <f>VLOOKUP(A154,rurality!A$2:B$327,2,FALSE)</f>
        <v>MU</v>
      </c>
      <c r="C154" t="b">
        <f t="shared" si="6"/>
        <v>1</v>
      </c>
      <c r="D154" s="14" t="s">
        <v>143</v>
      </c>
      <c r="E154" s="15">
        <f>VLOOKUP($A154,'residence based earnings'!$A$11:$I$390,9,FALSE)</f>
        <v>30257</v>
      </c>
      <c r="F154" s="16">
        <v>6.5</v>
      </c>
      <c r="G154" s="15">
        <f t="shared" si="7"/>
        <v>13</v>
      </c>
      <c r="H154" s="15">
        <f t="shared" si="8"/>
        <v>13</v>
      </c>
      <c r="I154" s="16"/>
      <c r="J154" s="15">
        <v>39638</v>
      </c>
      <c r="K154" s="16">
        <v>8.4</v>
      </c>
    </row>
    <row r="155" spans="1:11" x14ac:dyDescent="0.25">
      <c r="A155" t="s">
        <v>144</v>
      </c>
      <c r="B155" t="str">
        <f>VLOOKUP(A155,rurality!A$2:B$327,2,FALSE)</f>
        <v>MU</v>
      </c>
      <c r="C155" t="b">
        <f t="shared" si="6"/>
        <v>1</v>
      </c>
      <c r="D155" s="14" t="s">
        <v>144</v>
      </c>
      <c r="E155" s="15">
        <f>VLOOKUP($A155,'residence based earnings'!$A$11:$I$390,9,FALSE)</f>
        <v>19463.333333333332</v>
      </c>
      <c r="F155" s="16">
        <v>5.3</v>
      </c>
      <c r="G155" s="15">
        <f t="shared" si="7"/>
        <v>246</v>
      </c>
      <c r="H155" s="15">
        <f t="shared" si="8"/>
        <v>246</v>
      </c>
      <c r="I155" s="16"/>
      <c r="J155" s="15">
        <v>23313</v>
      </c>
      <c r="K155" s="16">
        <v>3.3</v>
      </c>
    </row>
    <row r="156" spans="1:11" x14ac:dyDescent="0.25">
      <c r="A156" t="s">
        <v>145</v>
      </c>
      <c r="B156" t="str">
        <f>VLOOKUP(A156,rurality!A$2:B$327,2,FALSE)</f>
        <v>MU</v>
      </c>
      <c r="C156" t="b">
        <f t="shared" si="6"/>
        <v>1</v>
      </c>
      <c r="D156" s="14" t="s">
        <v>145</v>
      </c>
      <c r="E156" s="15">
        <f>VLOOKUP($A156,'residence based earnings'!$A$11:$I$390,9,FALSE)</f>
        <v>20731</v>
      </c>
      <c r="F156" s="16">
        <v>7.6</v>
      </c>
      <c r="G156" s="15">
        <f t="shared" si="7"/>
        <v>180</v>
      </c>
      <c r="H156" s="15">
        <f t="shared" si="8"/>
        <v>180</v>
      </c>
      <c r="I156" s="16"/>
      <c r="J156" s="15">
        <v>23806</v>
      </c>
      <c r="K156" s="16">
        <v>6.4</v>
      </c>
    </row>
    <row r="157" spans="1:11" x14ac:dyDescent="0.25">
      <c r="A157" t="s">
        <v>146</v>
      </c>
      <c r="B157" t="str">
        <f>VLOOKUP(A157,rurality!A$2:B$327,2,FALSE)</f>
        <v>MU</v>
      </c>
      <c r="C157" t="b">
        <f t="shared" si="6"/>
        <v>1</v>
      </c>
      <c r="D157" s="14" t="s">
        <v>146</v>
      </c>
      <c r="E157" s="15">
        <f>VLOOKUP($A157,'residence based earnings'!$A$11:$I$390,9,FALSE)</f>
        <v>29873.333333333332</v>
      </c>
      <c r="F157" s="16">
        <v>6</v>
      </c>
      <c r="G157" s="15">
        <f t="shared" si="7"/>
        <v>17</v>
      </c>
      <c r="H157" s="15">
        <f t="shared" si="8"/>
        <v>17</v>
      </c>
      <c r="I157" s="16"/>
      <c r="J157" s="15">
        <v>36487</v>
      </c>
      <c r="K157" s="16">
        <v>4.9000000000000004</v>
      </c>
    </row>
    <row r="158" spans="1:11" x14ac:dyDescent="0.25">
      <c r="A158" t="s">
        <v>147</v>
      </c>
      <c r="B158" t="str">
        <f>VLOOKUP(A158,rurality!A$2:B$327,2,FALSE)</f>
        <v>SR</v>
      </c>
      <c r="C158" t="b">
        <f t="shared" si="6"/>
        <v>1</v>
      </c>
      <c r="D158" s="14" t="s">
        <v>147</v>
      </c>
      <c r="E158" s="15">
        <f>VLOOKUP($A158,'residence based earnings'!$A$11:$I$390,9,FALSE)</f>
        <v>19703</v>
      </c>
      <c r="F158" s="16">
        <v>8.6999999999999993</v>
      </c>
      <c r="G158" s="15">
        <f t="shared" si="7"/>
        <v>228</v>
      </c>
      <c r="H158" s="15">
        <f t="shared" si="8"/>
        <v>228</v>
      </c>
      <c r="I158" s="16"/>
      <c r="J158" s="15">
        <v>25269</v>
      </c>
      <c r="K158" s="16">
        <v>5.4</v>
      </c>
    </row>
    <row r="159" spans="1:11" x14ac:dyDescent="0.25">
      <c r="A159" t="s">
        <v>148</v>
      </c>
      <c r="B159" t="str">
        <f>VLOOKUP(A159,rurality!A$2:B$327,2,FALSE)</f>
        <v>MU</v>
      </c>
      <c r="C159" t="b">
        <f t="shared" si="6"/>
        <v>1</v>
      </c>
      <c r="D159" s="14" t="s">
        <v>148</v>
      </c>
      <c r="E159" s="15">
        <f>VLOOKUP($A159,'residence based earnings'!$A$11:$I$390,9,FALSE)</f>
        <v>21215.666666666668</v>
      </c>
      <c r="F159" s="16">
        <v>2.8</v>
      </c>
      <c r="G159" s="15">
        <f t="shared" si="7"/>
        <v>157</v>
      </c>
      <c r="H159" s="15">
        <f t="shared" si="8"/>
        <v>157</v>
      </c>
      <c r="I159" s="16"/>
      <c r="J159" s="15">
        <v>24870</v>
      </c>
      <c r="K159" s="16">
        <v>2.2999999999999998</v>
      </c>
    </row>
    <row r="160" spans="1:11" x14ac:dyDescent="0.25">
      <c r="A160" s="2" t="s">
        <v>149</v>
      </c>
      <c r="B160" t="str">
        <f>VLOOKUP(A160,rurality!A$2:B$327,2,FALSE)</f>
        <v>LU</v>
      </c>
      <c r="C160" t="b">
        <f t="shared" si="6"/>
        <v>1</v>
      </c>
      <c r="D160" s="14" t="s">
        <v>149</v>
      </c>
      <c r="E160" s="15">
        <f>VLOOKUP($A160,'residence based earnings'!$A$11:$I$390,9,FALSE)</f>
        <v>17549.333333333332</v>
      </c>
      <c r="F160" s="16">
        <v>4.3</v>
      </c>
      <c r="G160" s="15">
        <f t="shared" si="7"/>
        <v>311</v>
      </c>
      <c r="H160" s="15">
        <f t="shared" si="8"/>
        <v>311</v>
      </c>
      <c r="I160" s="16"/>
      <c r="J160" s="15">
        <v>20027</v>
      </c>
      <c r="K160" s="16">
        <v>4.0999999999999996</v>
      </c>
    </row>
    <row r="161" spans="1:11" x14ac:dyDescent="0.25">
      <c r="A161" t="s">
        <v>150</v>
      </c>
      <c r="B161" t="str">
        <f>VLOOKUP(A161,rurality!A$2:B$327,2,FALSE)</f>
        <v>R50</v>
      </c>
      <c r="C161" t="b">
        <f t="shared" si="6"/>
        <v>1</v>
      </c>
      <c r="D161" s="14" t="s">
        <v>150</v>
      </c>
      <c r="E161" s="15">
        <f>VLOOKUP($A161,'residence based earnings'!$A$11:$I$390,9,FALSE)</f>
        <v>22215</v>
      </c>
      <c r="F161" s="16">
        <v>9.1</v>
      </c>
      <c r="G161" s="15">
        <f t="shared" si="7"/>
        <v>127</v>
      </c>
      <c r="H161" s="15">
        <f t="shared" si="8"/>
        <v>127</v>
      </c>
      <c r="I161" s="16"/>
      <c r="J161" s="15">
        <v>27481</v>
      </c>
      <c r="K161" s="16">
        <v>8</v>
      </c>
    </row>
    <row r="162" spans="1:11" x14ac:dyDescent="0.25">
      <c r="A162" t="s">
        <v>151</v>
      </c>
      <c r="B162" t="str">
        <f>VLOOKUP(A162,rurality!A$2:B$327,2,FALSE)</f>
        <v>MU</v>
      </c>
      <c r="C162" t="b">
        <f t="shared" si="6"/>
        <v>1</v>
      </c>
      <c r="D162" s="14" t="s">
        <v>151</v>
      </c>
      <c r="E162" s="15">
        <f>VLOOKUP($A162,'residence based earnings'!$A$11:$I$390,9,FALSE)</f>
        <v>25929.666666666668</v>
      </c>
      <c r="F162" s="16">
        <v>4.9000000000000004</v>
      </c>
      <c r="G162" s="15">
        <f t="shared" si="7"/>
        <v>52</v>
      </c>
      <c r="H162" s="15">
        <f t="shared" si="8"/>
        <v>52</v>
      </c>
      <c r="I162" s="16"/>
      <c r="J162" s="15">
        <v>31229</v>
      </c>
      <c r="K162" s="16">
        <v>7.9</v>
      </c>
    </row>
    <row r="163" spans="1:11" x14ac:dyDescent="0.25">
      <c r="A163" t="s">
        <v>152</v>
      </c>
      <c r="B163" t="str">
        <f>VLOOKUP(A163,rurality!A$2:B$327,2,FALSE)</f>
        <v>R50</v>
      </c>
      <c r="C163" t="b">
        <f t="shared" si="6"/>
        <v>1</v>
      </c>
      <c r="D163" s="14" t="s">
        <v>152</v>
      </c>
      <c r="E163" s="15">
        <f>VLOOKUP($A163,'residence based earnings'!$A$11:$I$390,9,FALSE)</f>
        <v>23137</v>
      </c>
      <c r="F163" s="16">
        <v>15</v>
      </c>
      <c r="G163" s="15">
        <f t="shared" si="7"/>
        <v>96</v>
      </c>
      <c r="H163" s="15">
        <f t="shared" si="8"/>
        <v>96</v>
      </c>
      <c r="I163" s="16"/>
      <c r="J163" s="15">
        <v>27228</v>
      </c>
      <c r="K163" s="16">
        <v>8.5</v>
      </c>
    </row>
    <row r="164" spans="1:11" x14ac:dyDescent="0.25">
      <c r="A164" t="s">
        <v>153</v>
      </c>
      <c r="B164" t="str">
        <f>VLOOKUP(A164,rurality!A$2:B$327,2,FALSE)</f>
        <v>OU</v>
      </c>
      <c r="C164" t="b">
        <f t="shared" si="6"/>
        <v>1</v>
      </c>
      <c r="D164" s="14" t="s">
        <v>153</v>
      </c>
      <c r="E164" s="15">
        <f>VLOOKUP($A164,'residence based earnings'!$A$11:$I$390,9,FALSE)</f>
        <v>18594.666666666668</v>
      </c>
      <c r="F164" s="16">
        <v>11</v>
      </c>
      <c r="G164" s="15">
        <f t="shared" si="7"/>
        <v>279</v>
      </c>
      <c r="H164" s="15">
        <f t="shared" si="8"/>
        <v>279</v>
      </c>
      <c r="I164" s="16"/>
      <c r="J164" s="15">
        <v>20710</v>
      </c>
      <c r="K164" s="16">
        <v>5.9</v>
      </c>
    </row>
    <row r="165" spans="1:11" x14ac:dyDescent="0.25">
      <c r="A165" t="s">
        <v>154</v>
      </c>
      <c r="B165" t="str">
        <f>VLOOKUP(A165,rurality!A$2:B$327,2,FALSE)</f>
        <v>MU</v>
      </c>
      <c r="C165" t="b">
        <f t="shared" si="6"/>
        <v>1</v>
      </c>
      <c r="D165" s="14" t="s">
        <v>154</v>
      </c>
      <c r="E165" s="15">
        <f>VLOOKUP($A165,'residence based earnings'!$A$11:$I$390,9,FALSE)</f>
        <v>20018</v>
      </c>
      <c r="F165" s="16">
        <v>4.7</v>
      </c>
      <c r="G165" s="15">
        <f t="shared" si="7"/>
        <v>213</v>
      </c>
      <c r="H165" s="15">
        <f t="shared" si="8"/>
        <v>213</v>
      </c>
      <c r="I165" s="16"/>
      <c r="J165" s="15">
        <v>22924</v>
      </c>
      <c r="K165" s="16">
        <v>2.9</v>
      </c>
    </row>
    <row r="166" spans="1:11" x14ac:dyDescent="0.25">
      <c r="A166" s="2" t="s">
        <v>155</v>
      </c>
      <c r="B166" t="str">
        <f>VLOOKUP(A166,rurality!A$2:B$327,2,FALSE)</f>
        <v>OU</v>
      </c>
      <c r="C166" t="b">
        <f t="shared" si="6"/>
        <v>1</v>
      </c>
      <c r="D166" s="14" t="s">
        <v>155</v>
      </c>
      <c r="E166" s="15">
        <f>VLOOKUP($A166,'residence based earnings'!$A$11:$I$390,9,FALSE)</f>
        <v>19899</v>
      </c>
      <c r="F166" s="16">
        <v>16</v>
      </c>
      <c r="G166" s="15">
        <f t="shared" si="7"/>
        <v>217</v>
      </c>
      <c r="H166" s="15">
        <f t="shared" si="8"/>
        <v>217</v>
      </c>
      <c r="I166" s="16"/>
      <c r="J166" s="15">
        <v>22631</v>
      </c>
      <c r="K166" s="16">
        <v>9.1</v>
      </c>
    </row>
    <row r="167" spans="1:11" x14ac:dyDescent="0.25">
      <c r="A167" t="s">
        <v>156</v>
      </c>
      <c r="B167" t="str">
        <f>VLOOKUP(A167,rurality!A$2:B$327,2,FALSE)</f>
        <v>SR</v>
      </c>
      <c r="C167" t="b">
        <f t="shared" si="6"/>
        <v>1</v>
      </c>
      <c r="D167" s="14" t="s">
        <v>156</v>
      </c>
      <c r="E167" s="15">
        <f>VLOOKUP($A167,'residence based earnings'!$A$11:$I$390,9,FALSE)</f>
        <v>23657</v>
      </c>
      <c r="F167" s="16">
        <v>6.8</v>
      </c>
      <c r="G167" s="15">
        <f t="shared" si="7"/>
        <v>85</v>
      </c>
      <c r="H167" s="15">
        <f t="shared" si="8"/>
        <v>85</v>
      </c>
      <c r="I167" s="16"/>
      <c r="J167" s="15">
        <v>30306</v>
      </c>
      <c r="K167" s="16">
        <v>7.6</v>
      </c>
    </row>
    <row r="168" spans="1:11" x14ac:dyDescent="0.25">
      <c r="A168" t="s">
        <v>157</v>
      </c>
      <c r="B168" t="str">
        <f>VLOOKUP(A168,rurality!A$2:B$327,2,FALSE)</f>
        <v>R80</v>
      </c>
      <c r="C168" t="b">
        <f t="shared" si="6"/>
        <v>1</v>
      </c>
      <c r="D168" s="14" t="s">
        <v>157</v>
      </c>
      <c r="E168" s="15">
        <f>VLOOKUP($A168,'residence based earnings'!$A$11:$I$390,9,FALSE)</f>
        <v>27194.666666666668</v>
      </c>
      <c r="F168" s="16">
        <v>12</v>
      </c>
      <c r="G168" s="15">
        <f t="shared" si="7"/>
        <v>34</v>
      </c>
      <c r="H168" s="15">
        <f t="shared" si="8"/>
        <v>34</v>
      </c>
      <c r="I168" s="16"/>
      <c r="J168" s="15">
        <v>35511</v>
      </c>
      <c r="K168" s="16">
        <v>8.6</v>
      </c>
    </row>
    <row r="169" spans="1:11" x14ac:dyDescent="0.25">
      <c r="A169" t="s">
        <v>158</v>
      </c>
      <c r="B169" t="str">
        <f>VLOOKUP(A169,rurality!A$2:B$327,2,FALSE)</f>
        <v>R50</v>
      </c>
      <c r="C169" t="b">
        <f t="shared" si="6"/>
        <v>1</v>
      </c>
      <c r="D169" s="14" t="s">
        <v>158</v>
      </c>
      <c r="E169" s="15">
        <f>VLOOKUP($A169,'residence based earnings'!$A$11:$I$390,9,FALSE)</f>
        <v>17079</v>
      </c>
      <c r="F169" s="17" t="s">
        <v>449</v>
      </c>
      <c r="G169" s="15">
        <f t="shared" si="7"/>
        <v>322</v>
      </c>
      <c r="H169" s="15">
        <f t="shared" si="8"/>
        <v>322</v>
      </c>
      <c r="I169" s="17"/>
      <c r="J169" s="15">
        <v>25169</v>
      </c>
      <c r="K169" s="16">
        <v>17</v>
      </c>
    </row>
    <row r="170" spans="1:11" x14ac:dyDescent="0.25">
      <c r="A170" t="s">
        <v>159</v>
      </c>
      <c r="B170" t="str">
        <f>VLOOKUP(A170,rurality!A$2:B$327,2,FALSE)</f>
        <v>MU</v>
      </c>
      <c r="C170" t="b">
        <f t="shared" si="6"/>
        <v>1</v>
      </c>
      <c r="D170" s="14" t="s">
        <v>159</v>
      </c>
      <c r="E170" s="15">
        <f>VLOOKUP($A170,'residence based earnings'!$A$11:$I$390,9,FALSE)</f>
        <v>19189.666666666668</v>
      </c>
      <c r="F170" s="16">
        <v>3.9</v>
      </c>
      <c r="G170" s="15">
        <f t="shared" si="7"/>
        <v>255</v>
      </c>
      <c r="H170" s="15">
        <f t="shared" si="8"/>
        <v>255</v>
      </c>
      <c r="I170" s="16"/>
      <c r="J170" s="15">
        <v>21255</v>
      </c>
      <c r="K170" s="16">
        <v>2.8</v>
      </c>
    </row>
    <row r="171" spans="1:11" x14ac:dyDescent="0.25">
      <c r="A171" t="s">
        <v>160</v>
      </c>
      <c r="B171" t="str">
        <f>VLOOKUP(A171,rurality!A$2:B$327,2,FALSE)</f>
        <v>OU</v>
      </c>
      <c r="C171" t="b">
        <f t="shared" si="6"/>
        <v>1</v>
      </c>
      <c r="D171" s="14" t="s">
        <v>160</v>
      </c>
      <c r="E171" s="15">
        <f>VLOOKUP($A171,'residence based earnings'!$A$11:$I$390,9,FALSE)</f>
        <v>17403</v>
      </c>
      <c r="F171" s="16">
        <v>9.8000000000000007</v>
      </c>
      <c r="G171" s="15">
        <f t="shared" si="7"/>
        <v>316</v>
      </c>
      <c r="H171" s="15">
        <f t="shared" si="8"/>
        <v>316</v>
      </c>
      <c r="I171" s="16"/>
      <c r="J171" s="15">
        <v>20072</v>
      </c>
      <c r="K171" s="16">
        <v>6.9</v>
      </c>
    </row>
    <row r="172" spans="1:11" x14ac:dyDescent="0.25">
      <c r="A172" s="2" t="s">
        <v>161</v>
      </c>
      <c r="B172" t="str">
        <f>VLOOKUP(A172,rurality!A$2:B$327,2,FALSE)</f>
        <v>OU</v>
      </c>
      <c r="C172" t="b">
        <f t="shared" si="6"/>
        <v>1</v>
      </c>
      <c r="D172" s="14" t="s">
        <v>161</v>
      </c>
      <c r="E172" s="15">
        <f>VLOOKUP($A172,'residence based earnings'!$A$11:$I$390,9,FALSE)</f>
        <v>22446.666666666668</v>
      </c>
      <c r="F172" s="16">
        <v>8</v>
      </c>
      <c r="G172" s="15">
        <f t="shared" si="7"/>
        <v>119</v>
      </c>
      <c r="H172" s="15">
        <f t="shared" si="8"/>
        <v>119</v>
      </c>
      <c r="I172" s="16"/>
      <c r="J172" s="15">
        <v>25877</v>
      </c>
      <c r="K172" s="16">
        <v>4.7</v>
      </c>
    </row>
    <row r="173" spans="1:11" x14ac:dyDescent="0.25">
      <c r="A173" t="s">
        <v>162</v>
      </c>
      <c r="B173" t="str">
        <f>VLOOKUP(A173,rurality!A$2:B$327,2,FALSE)</f>
        <v>R80</v>
      </c>
      <c r="C173" t="b">
        <f t="shared" si="6"/>
        <v>1</v>
      </c>
      <c r="D173" s="14" t="s">
        <v>162</v>
      </c>
      <c r="E173" s="15">
        <f>VLOOKUP($A173,'residence based earnings'!$A$11:$I$390,9,FALSE)</f>
        <v>18551.666666666668</v>
      </c>
      <c r="F173" s="16">
        <v>11</v>
      </c>
      <c r="G173" s="15">
        <f t="shared" si="7"/>
        <v>282</v>
      </c>
      <c r="H173" s="15">
        <f t="shared" si="8"/>
        <v>282</v>
      </c>
      <c r="I173" s="16"/>
      <c r="J173" s="15">
        <v>22769</v>
      </c>
      <c r="K173" s="16">
        <v>8.1999999999999993</v>
      </c>
    </row>
    <row r="174" spans="1:11" x14ac:dyDescent="0.25">
      <c r="A174" t="s">
        <v>163</v>
      </c>
      <c r="B174" t="str">
        <f>VLOOKUP(A174,rurality!A$2:B$327,2,FALSE)</f>
        <v>R80</v>
      </c>
      <c r="C174" t="b">
        <f t="shared" si="6"/>
        <v>1</v>
      </c>
      <c r="D174" s="14" t="s">
        <v>163</v>
      </c>
      <c r="E174" s="15">
        <f>VLOOKUP($A174,'residence based earnings'!$A$11:$I$390,9,FALSE)</f>
        <v>19131.333333333332</v>
      </c>
      <c r="F174" s="16">
        <v>11</v>
      </c>
      <c r="G174" s="15">
        <f t="shared" si="7"/>
        <v>256</v>
      </c>
      <c r="H174" s="15">
        <f t="shared" si="8"/>
        <v>256</v>
      </c>
      <c r="I174" s="16"/>
      <c r="J174" s="15">
        <v>23975</v>
      </c>
      <c r="K174" s="16">
        <v>6.3</v>
      </c>
    </row>
    <row r="175" spans="1:11" x14ac:dyDescent="0.25">
      <c r="A175" t="s">
        <v>164</v>
      </c>
      <c r="B175" t="str">
        <f>VLOOKUP(A175,rurality!A$2:B$327,2,FALSE)</f>
        <v>MU</v>
      </c>
      <c r="C175" t="b">
        <f t="shared" si="6"/>
        <v>1</v>
      </c>
      <c r="D175" s="14" t="s">
        <v>164</v>
      </c>
      <c r="E175" s="15">
        <f>VLOOKUP($A175,'residence based earnings'!$A$11:$I$390,9,FALSE)</f>
        <v>28413</v>
      </c>
      <c r="F175" s="16">
        <v>6.7</v>
      </c>
      <c r="G175" s="15">
        <f t="shared" si="7"/>
        <v>24</v>
      </c>
      <c r="H175" s="15">
        <f t="shared" si="8"/>
        <v>24</v>
      </c>
      <c r="I175" s="16"/>
      <c r="J175" s="15">
        <v>41368</v>
      </c>
      <c r="K175" s="16">
        <v>11</v>
      </c>
    </row>
    <row r="176" spans="1:11" x14ac:dyDescent="0.25">
      <c r="A176" t="s">
        <v>165</v>
      </c>
      <c r="B176" t="str">
        <f>VLOOKUP(A176,rurality!A$2:B$327,2,FALSE)</f>
        <v>R80</v>
      </c>
      <c r="C176" t="b">
        <f t="shared" si="6"/>
        <v>1</v>
      </c>
      <c r="D176" s="14" t="s">
        <v>165</v>
      </c>
      <c r="E176" s="15">
        <f>VLOOKUP($A176,'residence based earnings'!$A$11:$I$390,9,FALSE)</f>
        <v>18721.333333333332</v>
      </c>
      <c r="F176" s="16">
        <v>7.1</v>
      </c>
      <c r="G176" s="15">
        <f t="shared" si="7"/>
        <v>274</v>
      </c>
      <c r="H176" s="15">
        <f t="shared" si="8"/>
        <v>274</v>
      </c>
      <c r="I176" s="16"/>
      <c r="J176" s="15">
        <v>20851</v>
      </c>
      <c r="K176" s="16">
        <v>6.9</v>
      </c>
    </row>
    <row r="177" spans="1:11" x14ac:dyDescent="0.25">
      <c r="A177" t="s">
        <v>166</v>
      </c>
      <c r="B177" t="str">
        <f>VLOOKUP(A177,rurality!A$2:B$327,2,FALSE)</f>
        <v>R80</v>
      </c>
      <c r="C177" t="b">
        <f t="shared" si="6"/>
        <v>1</v>
      </c>
      <c r="D177" s="14" t="s">
        <v>166</v>
      </c>
      <c r="E177" s="15">
        <f>VLOOKUP($A177,'residence based earnings'!$A$11:$I$390,9,FALSE)</f>
        <v>20333.333333333332</v>
      </c>
      <c r="F177" s="16">
        <v>8.8000000000000007</v>
      </c>
      <c r="G177" s="15">
        <f t="shared" si="7"/>
        <v>192</v>
      </c>
      <c r="H177" s="15">
        <f t="shared" si="8"/>
        <v>192</v>
      </c>
      <c r="I177" s="16"/>
      <c r="J177" s="15">
        <v>26036</v>
      </c>
      <c r="K177" s="16">
        <v>9</v>
      </c>
    </row>
    <row r="178" spans="1:11" x14ac:dyDescent="0.25">
      <c r="A178" t="s">
        <v>167</v>
      </c>
      <c r="B178" t="str">
        <f>VLOOKUP(A178,rurality!A$2:B$327,2,FALSE)</f>
        <v>R80</v>
      </c>
      <c r="C178" t="b">
        <f t="shared" si="6"/>
        <v>1</v>
      </c>
      <c r="D178" s="14" t="s">
        <v>167</v>
      </c>
      <c r="E178" s="15">
        <f>VLOOKUP($A178,'residence based earnings'!$A$11:$I$390,9,FALSE)</f>
        <v>23572.666666666668</v>
      </c>
      <c r="F178" s="16">
        <v>8.9</v>
      </c>
      <c r="G178" s="15">
        <f t="shared" si="7"/>
        <v>87</v>
      </c>
      <c r="H178" s="15">
        <f t="shared" si="8"/>
        <v>87</v>
      </c>
      <c r="I178" s="16"/>
      <c r="J178" s="15">
        <v>30310</v>
      </c>
      <c r="K178" s="16">
        <v>6.2</v>
      </c>
    </row>
    <row r="179" spans="1:11" x14ac:dyDescent="0.25">
      <c r="A179" s="2" t="s">
        <v>168</v>
      </c>
      <c r="B179" t="str">
        <f>VLOOKUP(A179,rurality!A$2:B$327,2,FALSE)</f>
        <v>LU</v>
      </c>
      <c r="C179" t="b">
        <f t="shared" si="6"/>
        <v>1</v>
      </c>
      <c r="D179" s="14" t="s">
        <v>168</v>
      </c>
      <c r="E179" s="15">
        <f>VLOOKUP($A179,'residence based earnings'!$A$11:$I$390,9,FALSE)</f>
        <v>17208</v>
      </c>
      <c r="F179" s="16">
        <v>6.3</v>
      </c>
      <c r="G179" s="15">
        <f t="shared" si="7"/>
        <v>320</v>
      </c>
      <c r="H179" s="15">
        <f t="shared" si="8"/>
        <v>320</v>
      </c>
      <c r="I179" s="16"/>
      <c r="J179" s="15">
        <v>19249</v>
      </c>
      <c r="K179" s="16">
        <v>5.3</v>
      </c>
    </row>
    <row r="180" spans="1:11" x14ac:dyDescent="0.25">
      <c r="A180" s="4" t="s">
        <v>169</v>
      </c>
      <c r="B180" t="str">
        <f>VLOOKUP(A180,rurality!A$2:B$327,2,FALSE)</f>
        <v>OU</v>
      </c>
      <c r="C180" t="b">
        <f t="shared" si="6"/>
        <v>1</v>
      </c>
      <c r="D180" s="14" t="s">
        <v>169</v>
      </c>
      <c r="E180" s="15">
        <f>VLOOKUP($A180,'residence based earnings'!$A$11:$I$390,9,FALSE)</f>
        <v>23443</v>
      </c>
      <c r="F180" s="16">
        <v>5.7</v>
      </c>
      <c r="G180" s="15">
        <f t="shared" si="7"/>
        <v>89</v>
      </c>
      <c r="H180" s="15">
        <f t="shared" si="8"/>
        <v>89</v>
      </c>
      <c r="I180" s="16"/>
      <c r="J180" s="15">
        <v>29764</v>
      </c>
      <c r="K180" s="16">
        <v>4.3</v>
      </c>
    </row>
    <row r="181" spans="1:11" x14ac:dyDescent="0.25">
      <c r="A181" t="s">
        <v>170</v>
      </c>
      <c r="B181" t="str">
        <f>VLOOKUP(A181,rurality!A$2:B$327,2,FALSE)</f>
        <v>SR</v>
      </c>
      <c r="C181" t="b">
        <f t="shared" si="6"/>
        <v>1</v>
      </c>
      <c r="D181" s="14" t="s">
        <v>170</v>
      </c>
      <c r="E181" s="15">
        <f>VLOOKUP($A181,'residence based earnings'!$A$11:$I$390,9,FALSE)</f>
        <v>28573</v>
      </c>
      <c r="F181" s="16">
        <v>11</v>
      </c>
      <c r="G181" s="15">
        <f t="shared" si="7"/>
        <v>23</v>
      </c>
      <c r="H181" s="15">
        <f t="shared" si="8"/>
        <v>23</v>
      </c>
      <c r="I181" s="16"/>
      <c r="J181" s="15">
        <v>34819</v>
      </c>
      <c r="K181" s="16">
        <v>8.4</v>
      </c>
    </row>
    <row r="182" spans="1:11" x14ac:dyDescent="0.25">
      <c r="A182" t="s">
        <v>171</v>
      </c>
      <c r="B182" t="str">
        <f>VLOOKUP(A182,rurality!A$2:B$327,2,FALSE)</f>
        <v>SR</v>
      </c>
      <c r="C182" t="b">
        <f t="shared" si="6"/>
        <v>1</v>
      </c>
      <c r="D182" s="14" t="s">
        <v>171</v>
      </c>
      <c r="E182" s="15">
        <f>VLOOKUP($A182,'residence based earnings'!$A$11:$I$390,9,FALSE)</f>
        <v>20817.666666666668</v>
      </c>
      <c r="F182" s="16">
        <v>8.5</v>
      </c>
      <c r="G182" s="15">
        <f t="shared" si="7"/>
        <v>174</v>
      </c>
      <c r="H182" s="15">
        <f t="shared" si="8"/>
        <v>174</v>
      </c>
      <c r="I182" s="16"/>
      <c r="J182" s="15">
        <v>25525</v>
      </c>
      <c r="K182" s="16">
        <v>5.0999999999999996</v>
      </c>
    </row>
    <row r="183" spans="1:11" x14ac:dyDescent="0.25">
      <c r="A183" t="s">
        <v>172</v>
      </c>
      <c r="B183" t="str">
        <f>VLOOKUP(A183,rurality!A$2:B$327,2,FALSE)</f>
        <v>R50</v>
      </c>
      <c r="C183" t="b">
        <f t="shared" si="6"/>
        <v>1</v>
      </c>
      <c r="D183" s="14" t="s">
        <v>172</v>
      </c>
      <c r="E183" s="15">
        <f>VLOOKUP($A183,'residence based earnings'!$A$11:$I$390,9,FALSE)</f>
        <v>18895</v>
      </c>
      <c r="F183" s="16">
        <v>6.4</v>
      </c>
      <c r="G183" s="15">
        <f t="shared" si="7"/>
        <v>267</v>
      </c>
      <c r="H183" s="15">
        <f t="shared" si="8"/>
        <v>267</v>
      </c>
      <c r="I183" s="16"/>
      <c r="J183" s="15">
        <v>22618</v>
      </c>
      <c r="K183" s="16">
        <v>6.1</v>
      </c>
    </row>
    <row r="184" spans="1:11" x14ac:dyDescent="0.25">
      <c r="A184" t="s">
        <v>174</v>
      </c>
      <c r="B184" t="str">
        <f>VLOOKUP(A184,rurality!A$2:B$327,2,FALSE)</f>
        <v>LU</v>
      </c>
      <c r="C184" t="b">
        <f t="shared" si="6"/>
        <v>1</v>
      </c>
      <c r="D184" s="14" t="s">
        <v>174</v>
      </c>
      <c r="E184" s="15">
        <f>VLOOKUP($A184,'residence based earnings'!$A$11:$I$390,9,FALSE)</f>
        <v>19569.333333333332</v>
      </c>
      <c r="F184" s="16">
        <v>7.6</v>
      </c>
      <c r="G184" s="15">
        <f t="shared" si="7"/>
        <v>239</v>
      </c>
      <c r="H184" s="15">
        <f t="shared" si="8"/>
        <v>239</v>
      </c>
      <c r="I184" s="16"/>
      <c r="J184" s="15">
        <v>21556</v>
      </c>
      <c r="K184" s="16">
        <v>5.2</v>
      </c>
    </row>
    <row r="185" spans="1:11" x14ac:dyDescent="0.25">
      <c r="A185" t="s">
        <v>173</v>
      </c>
      <c r="B185" t="str">
        <f>VLOOKUP(A185,rurality!A$2:B$327,2,FALSE)</f>
        <v>MU</v>
      </c>
      <c r="C185" t="b">
        <f t="shared" si="6"/>
        <v>1</v>
      </c>
      <c r="D185" s="14" t="s">
        <v>173</v>
      </c>
      <c r="E185" s="15">
        <f>VLOOKUP($A185,'residence based earnings'!$A$11:$I$390,9,FALSE)</f>
        <v>18472.333333333332</v>
      </c>
      <c r="F185" s="16">
        <v>6.8</v>
      </c>
      <c r="G185" s="15">
        <f t="shared" si="7"/>
        <v>286</v>
      </c>
      <c r="H185" s="15">
        <f t="shared" si="8"/>
        <v>286</v>
      </c>
      <c r="I185" s="16"/>
      <c r="J185" s="15">
        <v>23212</v>
      </c>
      <c r="K185" s="16">
        <v>5.8</v>
      </c>
    </row>
    <row r="186" spans="1:11" x14ac:dyDescent="0.25">
      <c r="A186" t="s">
        <v>175</v>
      </c>
      <c r="B186" t="str">
        <f>VLOOKUP(A186,rurality!A$2:B$327,2,FALSE)</f>
        <v>MU</v>
      </c>
      <c r="C186" t="b">
        <f t="shared" si="6"/>
        <v>1</v>
      </c>
      <c r="D186" s="14" t="s">
        <v>175</v>
      </c>
      <c r="E186" s="15">
        <f>VLOOKUP($A186,'residence based earnings'!$A$11:$I$390,9,FALSE)</f>
        <v>21244</v>
      </c>
      <c r="F186" s="16">
        <v>7.4</v>
      </c>
      <c r="G186" s="15">
        <f t="shared" si="7"/>
        <v>156</v>
      </c>
      <c r="H186" s="15">
        <f t="shared" si="8"/>
        <v>156</v>
      </c>
      <c r="I186" s="16"/>
      <c r="J186" s="15">
        <v>24327</v>
      </c>
      <c r="K186" s="16">
        <v>4</v>
      </c>
    </row>
    <row r="187" spans="1:11" x14ac:dyDescent="0.25">
      <c r="A187" t="s">
        <v>176</v>
      </c>
      <c r="B187" t="str">
        <f>VLOOKUP(A187,rurality!A$2:B$327,2,FALSE)</f>
        <v>R50</v>
      </c>
      <c r="C187" t="b">
        <f t="shared" si="6"/>
        <v>1</v>
      </c>
      <c r="D187" s="14" t="s">
        <v>176</v>
      </c>
      <c r="E187" s="15">
        <f>VLOOKUP($A187,'residence based earnings'!$A$11:$I$390,9,FALSE)</f>
        <v>16716.333333333332</v>
      </c>
      <c r="F187" s="16">
        <v>10</v>
      </c>
      <c r="G187" s="15">
        <f t="shared" si="7"/>
        <v>325</v>
      </c>
      <c r="H187" s="15">
        <f t="shared" si="8"/>
        <v>325</v>
      </c>
      <c r="I187" s="16"/>
      <c r="J187" s="15">
        <v>20301</v>
      </c>
      <c r="K187" s="16">
        <v>7.5</v>
      </c>
    </row>
    <row r="188" spans="1:11" x14ac:dyDescent="0.25">
      <c r="A188" t="s">
        <v>177</v>
      </c>
      <c r="B188" t="str">
        <f>VLOOKUP(A188,rurality!A$2:B$327,2,FALSE)</f>
        <v>R80</v>
      </c>
      <c r="C188" t="b">
        <f t="shared" si="6"/>
        <v>1</v>
      </c>
      <c r="D188" s="14" t="s">
        <v>177</v>
      </c>
      <c r="E188" s="15">
        <f>VLOOKUP($A188,'residence based earnings'!$A$11:$I$390,9,FALSE)</f>
        <v>18639.666666666668</v>
      </c>
      <c r="F188" s="16">
        <v>10</v>
      </c>
      <c r="G188" s="15">
        <f t="shared" si="7"/>
        <v>278</v>
      </c>
      <c r="H188" s="15">
        <f t="shared" si="8"/>
        <v>278</v>
      </c>
      <c r="I188" s="16"/>
      <c r="J188" s="15">
        <v>21670</v>
      </c>
      <c r="K188" s="16">
        <v>6</v>
      </c>
    </row>
    <row r="189" spans="1:11" x14ac:dyDescent="0.25">
      <c r="A189" t="s">
        <v>178</v>
      </c>
      <c r="B189" t="str">
        <f>VLOOKUP(A189,rurality!A$2:B$327,2,FALSE)</f>
        <v>R50</v>
      </c>
      <c r="C189" t="b">
        <f t="shared" si="6"/>
        <v>1</v>
      </c>
      <c r="D189" s="14" t="s">
        <v>178</v>
      </c>
      <c r="E189" s="15">
        <f>VLOOKUP($A189,'residence based earnings'!$A$11:$I$390,9,FALSE)</f>
        <v>20658.666666666668</v>
      </c>
      <c r="F189" s="16">
        <v>12</v>
      </c>
      <c r="G189" s="15">
        <f t="shared" si="7"/>
        <v>182</v>
      </c>
      <c r="H189" s="15">
        <f t="shared" si="8"/>
        <v>182</v>
      </c>
      <c r="I189" s="16"/>
      <c r="J189" s="15">
        <v>25533</v>
      </c>
      <c r="K189" s="16">
        <v>7.5</v>
      </c>
    </row>
    <row r="190" spans="1:11" x14ac:dyDescent="0.25">
      <c r="A190" s="4" t="s">
        <v>179</v>
      </c>
      <c r="B190" t="str">
        <f>VLOOKUP(A190,rurality!A$2:B$327,2,FALSE)</f>
        <v>OU</v>
      </c>
      <c r="C190" t="b">
        <f t="shared" si="6"/>
        <v>1</v>
      </c>
      <c r="D190" s="14" t="s">
        <v>179</v>
      </c>
      <c r="E190" s="15">
        <f>VLOOKUP($A190,'residence based earnings'!$A$11:$I$390,9,FALSE)</f>
        <v>18529.666666666668</v>
      </c>
      <c r="F190" s="16">
        <v>7.4</v>
      </c>
      <c r="G190" s="15">
        <f t="shared" si="7"/>
        <v>284</v>
      </c>
      <c r="H190" s="15">
        <f t="shared" si="8"/>
        <v>284</v>
      </c>
      <c r="I190" s="16"/>
      <c r="J190" s="15">
        <v>21294</v>
      </c>
      <c r="K190" s="16">
        <v>4.4000000000000004</v>
      </c>
    </row>
    <row r="191" spans="1:11" x14ac:dyDescent="0.25">
      <c r="A191" t="s">
        <v>180</v>
      </c>
      <c r="B191" t="str">
        <f>VLOOKUP(A191,rurality!A$2:B$327,2,FALSE)</f>
        <v>SR</v>
      </c>
      <c r="C191" t="b">
        <f t="shared" si="6"/>
        <v>1</v>
      </c>
      <c r="D191" s="14" t="s">
        <v>180</v>
      </c>
      <c r="E191" s="15">
        <f>VLOOKUP($A191,'residence based earnings'!$A$11:$I$390,9,FALSE)</f>
        <v>27254.666666666668</v>
      </c>
      <c r="F191" s="16">
        <v>9.8000000000000007</v>
      </c>
      <c r="G191" s="15">
        <f t="shared" si="7"/>
        <v>32</v>
      </c>
      <c r="H191" s="15">
        <f t="shared" si="8"/>
        <v>32</v>
      </c>
      <c r="I191" s="16"/>
      <c r="J191" s="15">
        <v>32036</v>
      </c>
      <c r="K191" s="16">
        <v>5.8</v>
      </c>
    </row>
    <row r="192" spans="1:11" x14ac:dyDescent="0.25">
      <c r="A192" t="s">
        <v>181</v>
      </c>
      <c r="B192" t="str">
        <f>VLOOKUP(A192,rurality!A$2:B$327,2,FALSE)</f>
        <v>R80</v>
      </c>
      <c r="C192" t="b">
        <f t="shared" si="6"/>
        <v>1</v>
      </c>
      <c r="D192" s="14" t="s">
        <v>181</v>
      </c>
      <c r="E192" s="15">
        <f>VLOOKUP($A192,'residence based earnings'!$A$11:$I$390,9,FALSE)</f>
        <v>19077.666666666668</v>
      </c>
      <c r="F192" s="16">
        <v>9.6</v>
      </c>
      <c r="G192" s="15">
        <f t="shared" si="7"/>
        <v>259</v>
      </c>
      <c r="H192" s="15">
        <f t="shared" si="8"/>
        <v>259</v>
      </c>
      <c r="I192" s="16"/>
      <c r="J192" s="15">
        <v>23156</v>
      </c>
      <c r="K192" s="16">
        <v>6</v>
      </c>
    </row>
    <row r="193" spans="1:11" x14ac:dyDescent="0.25">
      <c r="A193" s="2" t="s">
        <v>182</v>
      </c>
      <c r="B193" t="str">
        <f>VLOOKUP(A193,rurality!A$2:B$327,2,FALSE)</f>
        <v>R50</v>
      </c>
      <c r="C193" t="b">
        <f t="shared" si="6"/>
        <v>1</v>
      </c>
      <c r="D193" s="14" t="s">
        <v>182</v>
      </c>
      <c r="E193" s="15">
        <f>VLOOKUP($A193,'residence based earnings'!$A$11:$I$390,9,FALSE)</f>
        <v>21387</v>
      </c>
      <c r="F193" s="16">
        <v>11</v>
      </c>
      <c r="G193" s="15">
        <f t="shared" si="7"/>
        <v>150</v>
      </c>
      <c r="H193" s="15">
        <f t="shared" si="8"/>
        <v>150</v>
      </c>
      <c r="I193" s="16"/>
      <c r="J193" s="15">
        <v>24526</v>
      </c>
      <c r="K193" s="16">
        <v>5.6</v>
      </c>
    </row>
    <row r="194" spans="1:11" x14ac:dyDescent="0.25">
      <c r="A194" t="s">
        <v>183</v>
      </c>
      <c r="B194" t="str">
        <f>VLOOKUP(A194,rurality!A$2:B$327,2,FALSE)</f>
        <v>R80</v>
      </c>
      <c r="C194" t="b">
        <f t="shared" si="6"/>
        <v>1</v>
      </c>
      <c r="D194" s="14" t="s">
        <v>183</v>
      </c>
      <c r="E194" s="15">
        <f>VLOOKUP($A194,'residence based earnings'!$A$11:$I$390,9,FALSE)</f>
        <v>17531.666666666668</v>
      </c>
      <c r="F194" s="16">
        <v>12</v>
      </c>
      <c r="G194" s="15">
        <f t="shared" si="7"/>
        <v>313</v>
      </c>
      <c r="H194" s="15">
        <f t="shared" si="8"/>
        <v>313</v>
      </c>
      <c r="I194" s="16"/>
      <c r="J194" s="15">
        <v>21590</v>
      </c>
      <c r="K194" s="16">
        <v>8.3000000000000007</v>
      </c>
    </row>
    <row r="195" spans="1:11" x14ac:dyDescent="0.25">
      <c r="A195" s="2" t="s">
        <v>184</v>
      </c>
      <c r="B195" t="str">
        <f>VLOOKUP(A195,rurality!A$2:B$327,2,FALSE)</f>
        <v>R50</v>
      </c>
      <c r="C195" t="b">
        <f t="shared" si="6"/>
        <v>1</v>
      </c>
      <c r="D195" s="14" t="s">
        <v>184</v>
      </c>
      <c r="E195" s="15">
        <f>VLOOKUP($A195,'residence based earnings'!$A$11:$I$390,9,FALSE)</f>
        <v>23331.666666666668</v>
      </c>
      <c r="F195" s="16">
        <v>8.5</v>
      </c>
      <c r="G195" s="15">
        <f t="shared" si="7"/>
        <v>92</v>
      </c>
      <c r="H195" s="15">
        <f t="shared" si="8"/>
        <v>92</v>
      </c>
      <c r="I195" s="16"/>
      <c r="J195" s="15">
        <v>27900</v>
      </c>
      <c r="K195" s="16">
        <v>4.4000000000000004</v>
      </c>
    </row>
    <row r="196" spans="1:11" x14ac:dyDescent="0.25">
      <c r="A196" t="s">
        <v>185</v>
      </c>
      <c r="B196" t="str">
        <f>VLOOKUP(A196,rurality!A$2:B$327,2,FALSE)</f>
        <v>MU</v>
      </c>
      <c r="C196" t="b">
        <f t="shared" si="6"/>
        <v>1</v>
      </c>
      <c r="D196" s="14" t="s">
        <v>185</v>
      </c>
      <c r="E196" s="15">
        <f>VLOOKUP($A196,'residence based earnings'!$A$11:$I$390,9,FALSE)</f>
        <v>19412.666666666668</v>
      </c>
      <c r="F196" s="16">
        <v>5.9</v>
      </c>
      <c r="G196" s="15">
        <f t="shared" si="7"/>
        <v>251</v>
      </c>
      <c r="H196" s="15">
        <f t="shared" si="8"/>
        <v>251</v>
      </c>
      <c r="I196" s="16"/>
      <c r="J196" s="15">
        <v>22455</v>
      </c>
      <c r="K196" s="16">
        <v>3.7</v>
      </c>
    </row>
    <row r="197" spans="1:11" x14ac:dyDescent="0.25">
      <c r="A197" t="s">
        <v>186</v>
      </c>
      <c r="B197" t="str">
        <f>VLOOKUP(A197,rurality!A$2:B$327,2,FALSE)</f>
        <v>R50</v>
      </c>
      <c r="C197" t="b">
        <f t="shared" si="6"/>
        <v>1</v>
      </c>
      <c r="D197" s="14" t="s">
        <v>186</v>
      </c>
      <c r="E197" s="15">
        <f>VLOOKUP($A197,'residence based earnings'!$A$11:$I$390,9,FALSE)</f>
        <v>21990.333333333332</v>
      </c>
      <c r="F197" s="16">
        <v>9.8000000000000007</v>
      </c>
      <c r="G197" s="15">
        <f t="shared" si="7"/>
        <v>134</v>
      </c>
      <c r="H197" s="15">
        <f t="shared" si="8"/>
        <v>134</v>
      </c>
      <c r="I197" s="16"/>
      <c r="J197" s="15">
        <v>25294</v>
      </c>
      <c r="K197" s="16">
        <v>5.9</v>
      </c>
    </row>
    <row r="198" spans="1:11" x14ac:dyDescent="0.25">
      <c r="A198" t="s">
        <v>187</v>
      </c>
      <c r="B198" t="str">
        <f>VLOOKUP(A198,rurality!A$2:B$327,2,FALSE)</f>
        <v>R50</v>
      </c>
      <c r="C198" t="b">
        <f t="shared" si="6"/>
        <v>1</v>
      </c>
      <c r="D198" s="14" t="s">
        <v>187</v>
      </c>
      <c r="E198" s="15">
        <f>VLOOKUP($A198,'residence based earnings'!$A$11:$I$390,9,FALSE)</f>
        <v>21080</v>
      </c>
      <c r="F198" s="16">
        <v>7.5</v>
      </c>
      <c r="G198" s="15">
        <f t="shared" si="7"/>
        <v>163</v>
      </c>
      <c r="H198" s="15">
        <f t="shared" si="8"/>
        <v>163</v>
      </c>
      <c r="I198" s="16"/>
      <c r="J198" s="15">
        <v>25075</v>
      </c>
      <c r="K198" s="16">
        <v>5.5</v>
      </c>
    </row>
    <row r="199" spans="1:11" x14ac:dyDescent="0.25">
      <c r="A199" t="s">
        <v>188</v>
      </c>
      <c r="B199" t="str">
        <f>VLOOKUP(A199,rurality!A$2:B$327,2,FALSE)</f>
        <v>OU</v>
      </c>
      <c r="C199" t="b">
        <f t="shared" si="6"/>
        <v>1</v>
      </c>
      <c r="D199" s="14" t="s">
        <v>188</v>
      </c>
      <c r="E199" s="15">
        <f>VLOOKUP($A199,'residence based earnings'!$A$11:$I$390,9,FALSE)</f>
        <v>20311.333333333332</v>
      </c>
      <c r="F199" s="16">
        <v>6.6</v>
      </c>
      <c r="G199" s="15">
        <f t="shared" si="7"/>
        <v>195</v>
      </c>
      <c r="H199" s="15">
        <f t="shared" si="8"/>
        <v>195</v>
      </c>
      <c r="I199" s="16"/>
      <c r="J199" s="15">
        <v>24294</v>
      </c>
      <c r="K199" s="16">
        <v>4.4000000000000004</v>
      </c>
    </row>
    <row r="200" spans="1:11" x14ac:dyDescent="0.25">
      <c r="A200" s="4" t="s">
        <v>390</v>
      </c>
      <c r="B200" t="str">
        <f>VLOOKUP(A200,rurality!A$2:B$327,2,FALSE)</f>
        <v>R50</v>
      </c>
      <c r="C200" t="b">
        <f t="shared" si="6"/>
        <v>1</v>
      </c>
      <c r="D200" s="14" t="s">
        <v>390</v>
      </c>
      <c r="E200" s="15">
        <f>VLOOKUP($A200,'residence based earnings'!$A$11:$I$390,9,FALSE)</f>
        <v>19623.666666666668</v>
      </c>
      <c r="F200" s="16">
        <v>5</v>
      </c>
      <c r="G200" s="15">
        <f t="shared" si="7"/>
        <v>232</v>
      </c>
      <c r="H200" s="15">
        <f t="shared" si="8"/>
        <v>232</v>
      </c>
      <c r="I200" s="16"/>
      <c r="J200" s="15">
        <v>25058</v>
      </c>
      <c r="K200" s="16">
        <v>4.4000000000000004</v>
      </c>
    </row>
    <row r="201" spans="1:11" x14ac:dyDescent="0.25">
      <c r="A201" t="s">
        <v>189</v>
      </c>
      <c r="B201" t="str">
        <f>VLOOKUP(A201,rurality!A$2:B$327,2,FALSE)</f>
        <v>OU</v>
      </c>
      <c r="C201" t="b">
        <f t="shared" si="6"/>
        <v>1</v>
      </c>
      <c r="D201" s="14" t="s">
        <v>189</v>
      </c>
      <c r="E201" s="15">
        <f>VLOOKUP($A201,'residence based earnings'!$A$11:$I$390,9,FALSE)</f>
        <v>19619.666666666668</v>
      </c>
      <c r="F201" s="16">
        <v>8.9</v>
      </c>
      <c r="G201" s="15">
        <f t="shared" si="7"/>
        <v>234</v>
      </c>
      <c r="H201" s="15">
        <f t="shared" si="8"/>
        <v>234</v>
      </c>
      <c r="I201" s="16"/>
      <c r="J201" s="15">
        <v>23256</v>
      </c>
      <c r="K201" s="16">
        <v>5.0999999999999996</v>
      </c>
    </row>
    <row r="202" spans="1:11" x14ac:dyDescent="0.25">
      <c r="A202" s="2" t="s">
        <v>190</v>
      </c>
      <c r="B202" t="str">
        <f>VLOOKUP(A202,rurality!A$2:B$327,2,FALSE)</f>
        <v>LU</v>
      </c>
      <c r="C202" t="b">
        <f t="shared" si="6"/>
        <v>1</v>
      </c>
      <c r="D202" s="14" t="s">
        <v>190</v>
      </c>
      <c r="E202" s="15">
        <f>VLOOKUP($A202,'residence based earnings'!$A$11:$I$390,9,FALSE)</f>
        <v>19454.666666666668</v>
      </c>
      <c r="F202" s="16">
        <v>6</v>
      </c>
      <c r="G202" s="15">
        <f t="shared" si="7"/>
        <v>247</v>
      </c>
      <c r="H202" s="15">
        <f t="shared" si="8"/>
        <v>247</v>
      </c>
      <c r="I202" s="16"/>
      <c r="J202" s="15">
        <v>22416</v>
      </c>
      <c r="K202" s="16">
        <v>4.2</v>
      </c>
    </row>
    <row r="203" spans="1:11" x14ac:dyDescent="0.25">
      <c r="A203" t="s">
        <v>191</v>
      </c>
      <c r="B203" t="str">
        <f>VLOOKUP(A203,rurality!A$2:B$327,2,FALSE)</f>
        <v>OU</v>
      </c>
      <c r="C203" t="b">
        <f t="shared" si="6"/>
        <v>1</v>
      </c>
      <c r="D203" s="14" t="s">
        <v>191</v>
      </c>
      <c r="E203" s="15">
        <f>VLOOKUP($A203,'residence based earnings'!$A$11:$I$390,9,FALSE)</f>
        <v>20123</v>
      </c>
      <c r="F203" s="16">
        <v>12</v>
      </c>
      <c r="G203" s="15">
        <f t="shared" si="7"/>
        <v>204</v>
      </c>
      <c r="H203" s="15">
        <f t="shared" si="8"/>
        <v>204</v>
      </c>
      <c r="I203" s="16"/>
      <c r="J203" s="15">
        <v>22072</v>
      </c>
      <c r="K203" s="16">
        <v>4.2</v>
      </c>
    </row>
    <row r="204" spans="1:11" x14ac:dyDescent="0.25">
      <c r="A204" t="s">
        <v>192</v>
      </c>
      <c r="B204" t="str">
        <f>VLOOKUP(A204,rurality!A$2:B$327,2,FALSE)</f>
        <v>LU</v>
      </c>
      <c r="C204" t="b">
        <f t="shared" ref="C204:C267" si="9">IF(A204=D204,TRUE,FALSE)</f>
        <v>1</v>
      </c>
      <c r="D204" s="14" t="s">
        <v>192</v>
      </c>
      <c r="E204" s="15">
        <f>VLOOKUP($A204,'residence based earnings'!$A$11:$I$390,9,FALSE)</f>
        <v>21389.666666666668</v>
      </c>
      <c r="F204" s="16">
        <v>16</v>
      </c>
      <c r="G204" s="15">
        <f t="shared" ref="G204:G267" si="10">IF(E204="#",NA(),RANK(E204,E$11:E$342,0))</f>
        <v>149</v>
      </c>
      <c r="H204" s="15">
        <f t="shared" ref="H204:H267" si="11">IF(E204="#","",RANK(E204,E$11:E$342,0))</f>
        <v>149</v>
      </c>
      <c r="I204" s="16"/>
      <c r="J204" s="15">
        <v>24064</v>
      </c>
      <c r="K204" s="16">
        <v>8</v>
      </c>
    </row>
    <row r="205" spans="1:11" x14ac:dyDescent="0.25">
      <c r="A205" t="s">
        <v>193</v>
      </c>
      <c r="B205" t="str">
        <f>VLOOKUP(A205,rurality!A$2:B$327,2,FALSE)</f>
        <v>MU</v>
      </c>
      <c r="C205" t="b">
        <f t="shared" si="9"/>
        <v>1</v>
      </c>
      <c r="D205" s="14" t="s">
        <v>193</v>
      </c>
      <c r="E205" s="15">
        <f>VLOOKUP($A205,'residence based earnings'!$A$11:$I$390,9,FALSE)</f>
        <v>18703.666666666668</v>
      </c>
      <c r="F205" s="16">
        <v>5.9</v>
      </c>
      <c r="G205" s="15">
        <f t="shared" si="10"/>
        <v>275</v>
      </c>
      <c r="H205" s="15">
        <f t="shared" si="11"/>
        <v>275</v>
      </c>
      <c r="I205" s="16"/>
      <c r="J205" s="15">
        <v>22575</v>
      </c>
      <c r="K205" s="16">
        <v>5.5</v>
      </c>
    </row>
    <row r="206" spans="1:11" x14ac:dyDescent="0.25">
      <c r="A206" t="s">
        <v>194</v>
      </c>
      <c r="B206" t="str">
        <f>VLOOKUP(A206,rurality!A$2:B$327,2,FALSE)</f>
        <v>OU</v>
      </c>
      <c r="C206" t="b">
        <f t="shared" si="9"/>
        <v>1</v>
      </c>
      <c r="D206" s="14" t="s">
        <v>194</v>
      </c>
      <c r="E206" s="15">
        <f>VLOOKUP($A206,'residence based earnings'!$A$11:$I$390,9,FALSE)</f>
        <v>22809.333333333332</v>
      </c>
      <c r="F206" s="16">
        <v>7.3</v>
      </c>
      <c r="G206" s="15">
        <f t="shared" si="10"/>
        <v>108</v>
      </c>
      <c r="H206" s="15">
        <f t="shared" si="11"/>
        <v>108</v>
      </c>
      <c r="I206" s="16"/>
      <c r="J206" s="15">
        <v>26084</v>
      </c>
      <c r="K206" s="16">
        <v>5.2</v>
      </c>
    </row>
    <row r="207" spans="1:11" x14ac:dyDescent="0.25">
      <c r="A207" t="s">
        <v>195</v>
      </c>
      <c r="B207" t="str">
        <f>VLOOKUP(A207,rurality!A$2:B$327,2,FALSE)</f>
        <v>OU</v>
      </c>
      <c r="C207" t="b">
        <f t="shared" si="9"/>
        <v>1</v>
      </c>
      <c r="D207" s="14" t="s">
        <v>195</v>
      </c>
      <c r="E207" s="15">
        <f>VLOOKUP($A207,'residence based earnings'!$A$11:$I$390,9,FALSE)</f>
        <v>18374</v>
      </c>
      <c r="F207" s="16">
        <v>9.3000000000000007</v>
      </c>
      <c r="G207" s="15">
        <f t="shared" si="10"/>
        <v>289</v>
      </c>
      <c r="H207" s="15">
        <f t="shared" si="11"/>
        <v>289</v>
      </c>
      <c r="I207" s="16"/>
      <c r="J207" s="15">
        <v>22465</v>
      </c>
      <c r="K207" s="16">
        <v>6.9</v>
      </c>
    </row>
    <row r="208" spans="1:11" x14ac:dyDescent="0.25">
      <c r="A208" s="2" t="s">
        <v>196</v>
      </c>
      <c r="B208" t="str">
        <f>VLOOKUP(A208,rurality!A$2:B$327,2,FALSE)</f>
        <v>OU</v>
      </c>
      <c r="C208" t="b">
        <f t="shared" si="9"/>
        <v>1</v>
      </c>
      <c r="D208" s="14" t="s">
        <v>196</v>
      </c>
      <c r="E208" s="15">
        <f>VLOOKUP($A208,'residence based earnings'!$A$11:$I$390,9,FALSE)</f>
        <v>20816.333333333332</v>
      </c>
      <c r="F208" s="16">
        <v>4.4000000000000004</v>
      </c>
      <c r="G208" s="15">
        <f t="shared" si="10"/>
        <v>175</v>
      </c>
      <c r="H208" s="15">
        <f t="shared" si="11"/>
        <v>175</v>
      </c>
      <c r="I208" s="16"/>
      <c r="J208" s="15">
        <v>24643</v>
      </c>
      <c r="K208" s="16">
        <v>4.4000000000000004</v>
      </c>
    </row>
    <row r="209" spans="1:11" x14ac:dyDescent="0.25">
      <c r="A209" s="2" t="s">
        <v>197</v>
      </c>
      <c r="B209" t="str">
        <f>VLOOKUP(A209,rurality!A$2:B$327,2,FALSE)</f>
        <v>OU</v>
      </c>
      <c r="C209" t="b">
        <f t="shared" si="9"/>
        <v>1</v>
      </c>
      <c r="D209" s="14" t="s">
        <v>197</v>
      </c>
      <c r="E209" s="15">
        <f>VLOOKUP($A209,'residence based earnings'!$A$11:$I$390,9,FALSE)</f>
        <v>19673.666666666668</v>
      </c>
      <c r="F209" s="16">
        <v>6</v>
      </c>
      <c r="G209" s="15">
        <f t="shared" si="10"/>
        <v>230</v>
      </c>
      <c r="H209" s="15">
        <f t="shared" si="11"/>
        <v>230</v>
      </c>
      <c r="I209" s="16"/>
      <c r="J209" s="15">
        <v>21380</v>
      </c>
      <c r="K209" s="16">
        <v>3.2</v>
      </c>
    </row>
    <row r="210" spans="1:11" x14ac:dyDescent="0.25">
      <c r="A210" s="4" t="s">
        <v>198</v>
      </c>
      <c r="B210" t="str">
        <f>VLOOKUP(A210,rurality!A$2:B$327,2,FALSE)</f>
        <v>LU</v>
      </c>
      <c r="C210" t="b">
        <f t="shared" si="9"/>
        <v>1</v>
      </c>
      <c r="D210" s="14" t="s">
        <v>198</v>
      </c>
      <c r="E210" s="15">
        <f>VLOOKUP($A210,'residence based earnings'!$A$11:$I$390,9,FALSE)</f>
        <v>20107.666666666668</v>
      </c>
      <c r="F210" s="16">
        <v>8.5</v>
      </c>
      <c r="G210" s="15">
        <f t="shared" si="10"/>
        <v>206</v>
      </c>
      <c r="H210" s="15">
        <f t="shared" si="11"/>
        <v>206</v>
      </c>
      <c r="I210" s="16"/>
      <c r="J210" s="15">
        <v>24017</v>
      </c>
      <c r="K210" s="16">
        <v>5.5</v>
      </c>
    </row>
    <row r="211" spans="1:11" x14ac:dyDescent="0.25">
      <c r="A211" s="4" t="s">
        <v>199</v>
      </c>
      <c r="B211" t="str">
        <f>VLOOKUP(A211,rurality!A$2:B$327,2,FALSE)</f>
        <v>LU</v>
      </c>
      <c r="C211" t="b">
        <f t="shared" si="9"/>
        <v>1</v>
      </c>
      <c r="D211" s="14" t="s">
        <v>199</v>
      </c>
      <c r="E211" s="15">
        <f>VLOOKUP($A211,'residence based earnings'!$A$11:$I$390,9,FALSE)</f>
        <v>20064.666666666668</v>
      </c>
      <c r="F211" s="16">
        <v>5.8</v>
      </c>
      <c r="G211" s="15">
        <f t="shared" si="10"/>
        <v>208</v>
      </c>
      <c r="H211" s="15">
        <f t="shared" si="11"/>
        <v>208</v>
      </c>
      <c r="I211" s="16"/>
      <c r="J211" s="15">
        <v>21718</v>
      </c>
      <c r="K211" s="16">
        <v>4.3</v>
      </c>
    </row>
    <row r="212" spans="1:11" x14ac:dyDescent="0.25">
      <c r="A212" t="s">
        <v>200</v>
      </c>
      <c r="B212" t="str">
        <f>VLOOKUP(A212,rurality!A$2:B$327,2,FALSE)</f>
        <v>LU</v>
      </c>
      <c r="C212" t="b">
        <f t="shared" si="9"/>
        <v>1</v>
      </c>
      <c r="D212" s="14" t="s">
        <v>200</v>
      </c>
      <c r="E212" s="15">
        <f>VLOOKUP($A212,'residence based earnings'!$A$11:$I$390,9,FALSE)</f>
        <v>17658.666666666668</v>
      </c>
      <c r="F212" s="16">
        <v>11</v>
      </c>
      <c r="G212" s="15">
        <f t="shared" si="10"/>
        <v>308</v>
      </c>
      <c r="H212" s="15">
        <f t="shared" si="11"/>
        <v>308</v>
      </c>
      <c r="I212" s="16"/>
      <c r="J212" s="15">
        <v>21977</v>
      </c>
      <c r="K212" s="16">
        <v>8.1</v>
      </c>
    </row>
    <row r="213" spans="1:11" x14ac:dyDescent="0.25">
      <c r="A213" t="s">
        <v>201</v>
      </c>
      <c r="B213" t="str">
        <f>VLOOKUP(A213,rurality!A$2:B$327,2,FALSE)</f>
        <v>R80</v>
      </c>
      <c r="C213" t="b">
        <f t="shared" si="9"/>
        <v>1</v>
      </c>
      <c r="D213" s="14" t="s">
        <v>201</v>
      </c>
      <c r="E213" s="15">
        <f>VLOOKUP($A213,'residence based earnings'!$A$11:$I$390,9,FALSE)</f>
        <v>19503.5</v>
      </c>
      <c r="F213" s="16">
        <v>12</v>
      </c>
      <c r="G213" s="15">
        <f t="shared" si="10"/>
        <v>241</v>
      </c>
      <c r="H213" s="15">
        <f t="shared" si="11"/>
        <v>241</v>
      </c>
      <c r="I213" s="16"/>
      <c r="J213" s="15">
        <v>23725</v>
      </c>
      <c r="K213" s="16">
        <v>11</v>
      </c>
    </row>
    <row r="214" spans="1:11" x14ac:dyDescent="0.25">
      <c r="A214" s="4" t="s">
        <v>202</v>
      </c>
      <c r="B214" t="str">
        <f>VLOOKUP(A214,rurality!A$2:B$327,2,FALSE)</f>
        <v>LU</v>
      </c>
      <c r="C214" t="b">
        <f t="shared" si="9"/>
        <v>1</v>
      </c>
      <c r="D214" s="14" t="s">
        <v>202</v>
      </c>
      <c r="E214" s="15">
        <f>VLOOKUP($A214,'residence based earnings'!$A$11:$I$390,9,FALSE)</f>
        <v>24244</v>
      </c>
      <c r="F214" s="16">
        <v>6.4</v>
      </c>
      <c r="G214" s="15">
        <f t="shared" si="10"/>
        <v>74</v>
      </c>
      <c r="H214" s="15">
        <f t="shared" si="11"/>
        <v>74</v>
      </c>
      <c r="I214" s="16"/>
      <c r="J214" s="15">
        <v>26640</v>
      </c>
      <c r="K214" s="16">
        <v>4.5</v>
      </c>
    </row>
    <row r="215" spans="1:11" x14ac:dyDescent="0.25">
      <c r="A215" t="s">
        <v>203</v>
      </c>
      <c r="B215" t="str">
        <f>VLOOKUP(A215,rurality!A$2:B$327,2,FALSE)</f>
        <v>MU</v>
      </c>
      <c r="C215" t="b">
        <f t="shared" si="9"/>
        <v>1</v>
      </c>
      <c r="D215" s="14" t="s">
        <v>203</v>
      </c>
      <c r="E215" s="15">
        <f>VLOOKUP($A215,'residence based earnings'!$A$11:$I$390,9,FALSE)</f>
        <v>27151.333333333332</v>
      </c>
      <c r="F215" s="16">
        <v>7.2</v>
      </c>
      <c r="G215" s="15">
        <f t="shared" si="10"/>
        <v>35</v>
      </c>
      <c r="H215" s="15">
        <f t="shared" si="11"/>
        <v>35</v>
      </c>
      <c r="I215" s="16"/>
      <c r="J215" s="15">
        <v>34190</v>
      </c>
      <c r="K215" s="16">
        <v>7.1</v>
      </c>
    </row>
    <row r="216" spans="1:11" x14ac:dyDescent="0.25">
      <c r="A216" s="4" t="s">
        <v>204</v>
      </c>
      <c r="B216" t="str">
        <f>VLOOKUP(A216,rurality!A$2:B$327,2,FALSE)</f>
        <v>SR</v>
      </c>
      <c r="C216" t="b">
        <f t="shared" si="9"/>
        <v>1</v>
      </c>
      <c r="D216" s="14" t="s">
        <v>204</v>
      </c>
      <c r="E216" s="15">
        <f>VLOOKUP($A216,'residence based earnings'!$A$11:$I$390,9,FALSE)</f>
        <v>17765.666666666668</v>
      </c>
      <c r="F216" s="16">
        <v>7.8</v>
      </c>
      <c r="G216" s="15">
        <f t="shared" si="10"/>
        <v>306</v>
      </c>
      <c r="H216" s="15">
        <f t="shared" si="11"/>
        <v>306</v>
      </c>
      <c r="I216" s="16"/>
      <c r="J216" s="15">
        <v>21123</v>
      </c>
      <c r="K216" s="16">
        <v>4.4000000000000004</v>
      </c>
    </row>
    <row r="217" spans="1:11" x14ac:dyDescent="0.25">
      <c r="A217" t="s">
        <v>205</v>
      </c>
      <c r="B217" t="str">
        <f>VLOOKUP(A217,rurality!A$2:B$327,2,FALSE)</f>
        <v>OU</v>
      </c>
      <c r="C217" t="b">
        <f t="shared" si="9"/>
        <v>1</v>
      </c>
      <c r="D217" s="14" t="s">
        <v>205</v>
      </c>
      <c r="E217" s="15">
        <f>VLOOKUP($A217,'residence based earnings'!$A$11:$I$390,9,FALSE)</f>
        <v>18163</v>
      </c>
      <c r="F217" s="16">
        <v>13</v>
      </c>
      <c r="G217" s="15">
        <f t="shared" si="10"/>
        <v>296</v>
      </c>
      <c r="H217" s="15">
        <f t="shared" si="11"/>
        <v>296</v>
      </c>
      <c r="I217" s="16"/>
      <c r="J217" s="15">
        <v>20506</v>
      </c>
      <c r="K217" s="16">
        <v>6.6</v>
      </c>
    </row>
    <row r="218" spans="1:11" x14ac:dyDescent="0.25">
      <c r="A218" t="s">
        <v>206</v>
      </c>
      <c r="B218" t="str">
        <f>VLOOKUP(A218,rurality!A$2:B$327,2,FALSE)</f>
        <v>OU</v>
      </c>
      <c r="C218" t="b">
        <f t="shared" si="9"/>
        <v>1</v>
      </c>
      <c r="D218" s="14" t="s">
        <v>206</v>
      </c>
      <c r="E218" s="15">
        <f>VLOOKUP($A218,'residence based earnings'!$A$11:$I$390,9,FALSE)</f>
        <v>29810</v>
      </c>
      <c r="F218" s="16">
        <v>11</v>
      </c>
      <c r="G218" s="15">
        <f t="shared" si="10"/>
        <v>18</v>
      </c>
      <c r="H218" s="15">
        <f t="shared" si="11"/>
        <v>18</v>
      </c>
      <c r="I218" s="16"/>
      <c r="J218" s="15">
        <v>38700</v>
      </c>
      <c r="K218" s="16">
        <v>8.4</v>
      </c>
    </row>
    <row r="219" spans="1:11" x14ac:dyDescent="0.25">
      <c r="A219" t="s">
        <v>207</v>
      </c>
      <c r="B219" t="str">
        <f>VLOOKUP(A219,rurality!A$2:B$327,2,FALSE)</f>
        <v>R80</v>
      </c>
      <c r="C219" t="b">
        <f t="shared" si="9"/>
        <v>1</v>
      </c>
      <c r="D219" s="14" t="s">
        <v>207</v>
      </c>
      <c r="E219" s="15">
        <f>VLOOKUP($A219,'residence based earnings'!$A$11:$I$390,9,FALSE)</f>
        <v>22241.666666666668</v>
      </c>
      <c r="F219" s="16">
        <v>11</v>
      </c>
      <c r="G219" s="15">
        <f t="shared" si="10"/>
        <v>125</v>
      </c>
      <c r="H219" s="15">
        <f t="shared" si="11"/>
        <v>125</v>
      </c>
      <c r="I219" s="16"/>
      <c r="J219" s="15">
        <v>27889</v>
      </c>
      <c r="K219" s="16">
        <v>7.6</v>
      </c>
    </row>
    <row r="220" spans="1:11" x14ac:dyDescent="0.25">
      <c r="A220" t="s">
        <v>209</v>
      </c>
      <c r="B220" t="str">
        <f>VLOOKUP(A220,rurality!A$2:B$327,2,FALSE)</f>
        <v>R80</v>
      </c>
      <c r="C220" t="b">
        <f t="shared" si="9"/>
        <v>1</v>
      </c>
      <c r="D220" s="14" t="s">
        <v>209</v>
      </c>
      <c r="E220" s="15">
        <f>VLOOKUP($A220,'residence based earnings'!$A$11:$I$390,9,FALSE)</f>
        <v>18319</v>
      </c>
      <c r="F220" s="17" t="s">
        <v>449</v>
      </c>
      <c r="G220" s="15">
        <f t="shared" si="10"/>
        <v>290</v>
      </c>
      <c r="H220" s="15">
        <f t="shared" si="11"/>
        <v>290</v>
      </c>
      <c r="I220" s="17"/>
      <c r="J220" s="15">
        <v>23486</v>
      </c>
      <c r="K220" s="16">
        <v>14</v>
      </c>
    </row>
    <row r="221" spans="1:11" x14ac:dyDescent="0.25">
      <c r="A221" t="s">
        <v>208</v>
      </c>
      <c r="B221" t="str">
        <f>VLOOKUP(A221,rurality!A$2:B$327,2,FALSE)</f>
        <v>MU</v>
      </c>
      <c r="C221" t="b">
        <f t="shared" si="9"/>
        <v>1</v>
      </c>
      <c r="D221" s="14" t="s">
        <v>208</v>
      </c>
      <c r="E221" s="15">
        <f>VLOOKUP($A221,'residence based earnings'!$A$11:$I$390,9,FALSE)</f>
        <v>35197.666666666664</v>
      </c>
      <c r="F221" s="16">
        <v>7.2</v>
      </c>
      <c r="G221" s="15">
        <f t="shared" si="10"/>
        <v>3</v>
      </c>
      <c r="H221" s="15">
        <f t="shared" si="11"/>
        <v>3</v>
      </c>
      <c r="I221" s="16"/>
      <c r="J221" s="15">
        <v>48297</v>
      </c>
      <c r="K221" s="16">
        <v>6.6</v>
      </c>
    </row>
    <row r="222" spans="1:11" x14ac:dyDescent="0.25">
      <c r="A222" t="s">
        <v>210</v>
      </c>
      <c r="B222" t="str">
        <f>VLOOKUP(A222,rurality!A$2:B$327,2,FALSE)</f>
        <v>MU</v>
      </c>
      <c r="C222" t="b">
        <f t="shared" si="9"/>
        <v>1</v>
      </c>
      <c r="D222" s="14" t="s">
        <v>210</v>
      </c>
      <c r="E222" s="15">
        <f>VLOOKUP($A222,'residence based earnings'!$A$11:$I$390,9,FALSE)</f>
        <v>20138.666666666668</v>
      </c>
      <c r="F222" s="16">
        <v>4.8</v>
      </c>
      <c r="G222" s="15">
        <f t="shared" si="10"/>
        <v>203</v>
      </c>
      <c r="H222" s="15">
        <f t="shared" si="11"/>
        <v>203</v>
      </c>
      <c r="I222" s="16"/>
      <c r="J222" s="15">
        <v>22784</v>
      </c>
      <c r="K222" s="16">
        <v>4.3</v>
      </c>
    </row>
    <row r="223" spans="1:11" x14ac:dyDescent="0.25">
      <c r="A223" t="s">
        <v>211</v>
      </c>
      <c r="B223" t="str">
        <f>VLOOKUP(A223,rurality!A$2:B$327,2,FALSE)</f>
        <v>LU</v>
      </c>
      <c r="C223" t="b">
        <f t="shared" si="9"/>
        <v>1</v>
      </c>
      <c r="D223" s="14" t="s">
        <v>211</v>
      </c>
      <c r="E223" s="15">
        <f>VLOOKUP($A223,'residence based earnings'!$A$11:$I$390,9,FALSE)</f>
        <v>21266</v>
      </c>
      <c r="F223" s="16">
        <v>12</v>
      </c>
      <c r="G223" s="15">
        <f t="shared" si="10"/>
        <v>154</v>
      </c>
      <c r="H223" s="15">
        <f t="shared" si="11"/>
        <v>154</v>
      </c>
      <c r="I223" s="16"/>
      <c r="J223" s="15">
        <v>30363</v>
      </c>
      <c r="K223" s="16">
        <v>8.4</v>
      </c>
    </row>
    <row r="224" spans="1:11" x14ac:dyDescent="0.25">
      <c r="A224" t="s">
        <v>212</v>
      </c>
      <c r="B224" t="str">
        <f>VLOOKUP(A224,rurality!A$2:B$327,2,FALSE)</f>
        <v>OU</v>
      </c>
      <c r="C224" t="b">
        <f t="shared" si="9"/>
        <v>1</v>
      </c>
      <c r="D224" s="14" t="s">
        <v>212</v>
      </c>
      <c r="E224" s="15">
        <f>VLOOKUP($A224,'residence based earnings'!$A$11:$I$390,9,FALSE)</f>
        <v>18571</v>
      </c>
      <c r="F224" s="16">
        <v>12</v>
      </c>
      <c r="G224" s="15">
        <f t="shared" si="10"/>
        <v>281</v>
      </c>
      <c r="H224" s="15">
        <f t="shared" si="11"/>
        <v>281</v>
      </c>
      <c r="I224" s="16"/>
      <c r="J224" s="15">
        <v>25206</v>
      </c>
      <c r="K224" s="16">
        <v>7.6</v>
      </c>
    </row>
    <row r="225" spans="1:11" x14ac:dyDescent="0.25">
      <c r="A225" t="s">
        <v>213</v>
      </c>
      <c r="B225" t="str">
        <f>VLOOKUP(A225,rurality!A$2:B$327,2,FALSE)</f>
        <v>R50</v>
      </c>
      <c r="C225" t="b">
        <f t="shared" si="9"/>
        <v>1</v>
      </c>
      <c r="D225" s="14" t="s">
        <v>213</v>
      </c>
      <c r="E225" s="15">
        <f>VLOOKUP($A225,'residence based earnings'!$A$11:$I$390,9,FALSE)</f>
        <v>19575.333333333332</v>
      </c>
      <c r="F225" s="16">
        <v>13</v>
      </c>
      <c r="G225" s="15">
        <f t="shared" si="10"/>
        <v>237</v>
      </c>
      <c r="H225" s="15">
        <f t="shared" si="11"/>
        <v>237</v>
      </c>
      <c r="I225" s="16"/>
      <c r="J225" s="15">
        <v>26105</v>
      </c>
      <c r="K225" s="16">
        <v>9.6999999999999993</v>
      </c>
    </row>
    <row r="226" spans="1:11" x14ac:dyDescent="0.25">
      <c r="A226" t="s">
        <v>214</v>
      </c>
      <c r="B226" t="str">
        <f>VLOOKUP(A226,rurality!A$2:B$327,2,FALSE)</f>
        <v>LU</v>
      </c>
      <c r="C226" t="b">
        <f t="shared" si="9"/>
        <v>1</v>
      </c>
      <c r="D226" s="14" t="s">
        <v>214</v>
      </c>
      <c r="E226" s="15">
        <f>VLOOKUP($A226,'residence based earnings'!$A$11:$I$390,9,FALSE)</f>
        <v>18532.666666666668</v>
      </c>
      <c r="F226" s="16">
        <v>6.1</v>
      </c>
      <c r="G226" s="15">
        <f t="shared" si="10"/>
        <v>283</v>
      </c>
      <c r="H226" s="15">
        <f t="shared" si="11"/>
        <v>283</v>
      </c>
      <c r="I226" s="16"/>
      <c r="J226" s="15">
        <v>22322</v>
      </c>
      <c r="K226" s="16">
        <v>4.8</v>
      </c>
    </row>
    <row r="227" spans="1:11" x14ac:dyDescent="0.25">
      <c r="A227" t="s">
        <v>215</v>
      </c>
      <c r="B227" t="str">
        <f>VLOOKUP(A227,rurality!A$2:B$327,2,FALSE)</f>
        <v>SR</v>
      </c>
      <c r="C227" t="b">
        <f t="shared" si="9"/>
        <v>1</v>
      </c>
      <c r="D227" s="14" t="s">
        <v>215</v>
      </c>
      <c r="E227" s="15">
        <f>VLOOKUP($A227,'residence based earnings'!$A$11:$I$390,9,FALSE)</f>
        <v>23779.333333333332</v>
      </c>
      <c r="F227" s="16">
        <v>8.1</v>
      </c>
      <c r="G227" s="15">
        <f t="shared" si="10"/>
        <v>83</v>
      </c>
      <c r="H227" s="15">
        <f t="shared" si="11"/>
        <v>83</v>
      </c>
      <c r="I227" s="16"/>
      <c r="J227" s="15">
        <v>28466</v>
      </c>
      <c r="K227" s="16">
        <v>12</v>
      </c>
    </row>
    <row r="228" spans="1:11" x14ac:dyDescent="0.25">
      <c r="A228" t="s">
        <v>216</v>
      </c>
      <c r="B228" t="str">
        <f>VLOOKUP(A228,rurality!A$2:B$327,2,FALSE)</f>
        <v>MU</v>
      </c>
      <c r="C228" t="b">
        <f t="shared" si="9"/>
        <v>1</v>
      </c>
      <c r="D228" s="14" t="s">
        <v>216</v>
      </c>
      <c r="E228" s="15">
        <f>VLOOKUP($A228,'residence based earnings'!$A$11:$I$390,9,FALSE)</f>
        <v>28188</v>
      </c>
      <c r="F228" s="17" t="s">
        <v>449</v>
      </c>
      <c r="G228" s="15">
        <f t="shared" si="10"/>
        <v>27</v>
      </c>
      <c r="H228" s="15">
        <f t="shared" si="11"/>
        <v>27</v>
      </c>
      <c r="I228" s="17"/>
      <c r="J228" s="15">
        <v>29921</v>
      </c>
      <c r="K228" s="16">
        <v>13</v>
      </c>
    </row>
    <row r="229" spans="1:11" x14ac:dyDescent="0.25">
      <c r="A229" t="s">
        <v>217</v>
      </c>
      <c r="B229" t="str">
        <f>VLOOKUP(A229,rurality!A$2:B$327,2,FALSE)</f>
        <v>R50</v>
      </c>
      <c r="C229" t="b">
        <f t="shared" si="9"/>
        <v>1</v>
      </c>
      <c r="D229" s="14" t="s">
        <v>217</v>
      </c>
      <c r="E229" s="15">
        <f>VLOOKUP($A229,'residence based earnings'!$A$11:$I$390,9,FALSE)</f>
        <v>24647</v>
      </c>
      <c r="F229" s="16">
        <v>17</v>
      </c>
      <c r="G229" s="15">
        <f t="shared" si="10"/>
        <v>68</v>
      </c>
      <c r="H229" s="15">
        <f t="shared" si="11"/>
        <v>68</v>
      </c>
      <c r="I229" s="16"/>
      <c r="J229" s="15">
        <v>33127</v>
      </c>
      <c r="K229" s="16">
        <v>7.4</v>
      </c>
    </row>
    <row r="230" spans="1:11" x14ac:dyDescent="0.25">
      <c r="A230" t="s">
        <v>218</v>
      </c>
      <c r="B230" t="str">
        <f>VLOOKUP(A230,rurality!A$2:B$327,2,FALSE)</f>
        <v>OU</v>
      </c>
      <c r="C230" t="b">
        <f t="shared" si="9"/>
        <v>1</v>
      </c>
      <c r="D230" s="14" t="s">
        <v>218</v>
      </c>
      <c r="E230" s="15">
        <f>VLOOKUP($A230,'residence based earnings'!$A$11:$I$390,9,FALSE)</f>
        <v>24179</v>
      </c>
      <c r="F230" s="16">
        <v>9.6</v>
      </c>
      <c r="G230" s="15">
        <f t="shared" si="10"/>
        <v>76</v>
      </c>
      <c r="H230" s="15">
        <f t="shared" si="11"/>
        <v>76</v>
      </c>
      <c r="I230" s="16"/>
      <c r="J230" s="15">
        <v>28486</v>
      </c>
      <c r="K230" s="16">
        <v>5.5</v>
      </c>
    </row>
    <row r="231" spans="1:11" x14ac:dyDescent="0.25">
      <c r="A231" s="6" t="s">
        <v>219</v>
      </c>
      <c r="B231" t="str">
        <f>VLOOKUP(A231,rurality!A$2:B$327,2,FALSE)</f>
        <v>R80</v>
      </c>
      <c r="C231" t="b">
        <f t="shared" si="9"/>
        <v>1</v>
      </c>
      <c r="D231" s="14" t="s">
        <v>219</v>
      </c>
      <c r="E231" s="15">
        <f>VLOOKUP($A231,'residence based earnings'!$A$11:$I$390,9,FALSE)</f>
        <v>22780</v>
      </c>
      <c r="F231" s="16">
        <v>17</v>
      </c>
      <c r="G231" s="15">
        <f t="shared" si="10"/>
        <v>110</v>
      </c>
      <c r="H231" s="15">
        <f t="shared" si="11"/>
        <v>110</v>
      </c>
      <c r="I231" s="16"/>
      <c r="J231" s="15">
        <v>30025</v>
      </c>
      <c r="K231" s="16">
        <v>12</v>
      </c>
    </row>
    <row r="232" spans="1:11" x14ac:dyDescent="0.25">
      <c r="A232" t="s">
        <v>220</v>
      </c>
      <c r="B232" t="str">
        <f>VLOOKUP(A232,rurality!A$2:B$327,2,FALSE)</f>
        <v>R80</v>
      </c>
      <c r="C232" t="b">
        <f t="shared" si="9"/>
        <v>1</v>
      </c>
      <c r="D232" s="14" t="s">
        <v>220</v>
      </c>
      <c r="E232" s="15">
        <f>VLOOKUP($A232,'residence based earnings'!$A$11:$I$390,9,FALSE)</f>
        <v>17198</v>
      </c>
      <c r="F232" s="16">
        <v>18</v>
      </c>
      <c r="G232" s="15">
        <f t="shared" si="10"/>
        <v>321</v>
      </c>
      <c r="H232" s="15">
        <f t="shared" si="11"/>
        <v>321</v>
      </c>
      <c r="I232" s="16"/>
      <c r="J232" s="15">
        <v>21421</v>
      </c>
      <c r="K232" s="16">
        <v>11</v>
      </c>
    </row>
    <row r="233" spans="1:11" x14ac:dyDescent="0.25">
      <c r="A233" t="s">
        <v>221</v>
      </c>
      <c r="B233" t="str">
        <f>VLOOKUP(A233,rurality!A$2:B$327,2,FALSE)</f>
        <v>MU</v>
      </c>
      <c r="C233" t="b">
        <f t="shared" si="9"/>
        <v>1</v>
      </c>
      <c r="D233" s="14" t="s">
        <v>221</v>
      </c>
      <c r="E233" s="15">
        <f>VLOOKUP($A233,'residence based earnings'!$A$11:$I$390,9,FALSE)</f>
        <v>19113.333333333332</v>
      </c>
      <c r="F233" s="16">
        <v>5.9</v>
      </c>
      <c r="G233" s="15">
        <f t="shared" si="10"/>
        <v>257</v>
      </c>
      <c r="H233" s="15">
        <f t="shared" si="11"/>
        <v>257</v>
      </c>
      <c r="I233" s="16"/>
      <c r="J233" s="15">
        <v>22184</v>
      </c>
      <c r="K233" s="16">
        <v>4</v>
      </c>
    </row>
    <row r="234" spans="1:11" x14ac:dyDescent="0.25">
      <c r="A234" t="s">
        <v>222</v>
      </c>
      <c r="B234" t="str">
        <f>VLOOKUP(A234,rurality!A$2:B$327,2,FALSE)</f>
        <v>MU</v>
      </c>
      <c r="C234" t="b">
        <f t="shared" si="9"/>
        <v>1</v>
      </c>
      <c r="D234" s="14" t="s">
        <v>222</v>
      </c>
      <c r="E234" s="15">
        <f>VLOOKUP($A234,'residence based earnings'!$A$11:$I$390,9,FALSE)</f>
        <v>18482</v>
      </c>
      <c r="F234" s="16">
        <v>5.2</v>
      </c>
      <c r="G234" s="15">
        <f t="shared" si="10"/>
        <v>285</v>
      </c>
      <c r="H234" s="15">
        <f t="shared" si="11"/>
        <v>285</v>
      </c>
      <c r="I234" s="16"/>
      <c r="J234" s="15">
        <v>20547</v>
      </c>
      <c r="K234" s="16">
        <v>3.3</v>
      </c>
    </row>
    <row r="235" spans="1:11" x14ac:dyDescent="0.25">
      <c r="A235" t="s">
        <v>223</v>
      </c>
      <c r="B235" t="str">
        <f>VLOOKUP(A235,rurality!A$2:B$327,2,FALSE)</f>
        <v>SR</v>
      </c>
      <c r="C235" t="b">
        <f t="shared" si="9"/>
        <v>1</v>
      </c>
      <c r="D235" s="14" t="s">
        <v>223</v>
      </c>
      <c r="E235" s="15">
        <f>VLOOKUP($A235,'residence based earnings'!$A$11:$I$390,9,FALSE)</f>
        <v>18837</v>
      </c>
      <c r="F235" s="16">
        <v>8.6</v>
      </c>
      <c r="G235" s="15">
        <f t="shared" si="10"/>
        <v>270</v>
      </c>
      <c r="H235" s="15">
        <f t="shared" si="11"/>
        <v>270</v>
      </c>
      <c r="I235" s="16"/>
      <c r="J235" s="15">
        <v>23206</v>
      </c>
      <c r="K235" s="16">
        <v>7.3</v>
      </c>
    </row>
    <row r="236" spans="1:11" x14ac:dyDescent="0.25">
      <c r="A236" t="s">
        <v>224</v>
      </c>
      <c r="B236" t="str">
        <f>VLOOKUP(A236,rurality!A$2:B$327,2,FALSE)</f>
        <v>R50</v>
      </c>
      <c r="C236" t="b">
        <f t="shared" si="9"/>
        <v>1</v>
      </c>
      <c r="D236" s="14" t="s">
        <v>224</v>
      </c>
      <c r="E236" s="15">
        <f>VLOOKUP($A236,'residence based earnings'!$A$11:$I$390,9,FALSE)</f>
        <v>18845.666666666668</v>
      </c>
      <c r="F236" s="16">
        <v>6.4</v>
      </c>
      <c r="G236" s="15">
        <f t="shared" si="10"/>
        <v>269</v>
      </c>
      <c r="H236" s="15">
        <f t="shared" si="11"/>
        <v>269</v>
      </c>
      <c r="I236" s="16"/>
      <c r="J236" s="15">
        <v>23016</v>
      </c>
      <c r="K236" s="16">
        <v>7.1</v>
      </c>
    </row>
    <row r="237" spans="1:11" x14ac:dyDescent="0.25">
      <c r="A237" t="s">
        <v>225</v>
      </c>
      <c r="B237" t="str">
        <f>VLOOKUP(A237,rurality!A$2:B$327,2,FALSE)</f>
        <v>MU</v>
      </c>
      <c r="C237" t="b">
        <f t="shared" si="9"/>
        <v>1</v>
      </c>
      <c r="D237" s="14" t="s">
        <v>225</v>
      </c>
      <c r="E237" s="15">
        <f>VLOOKUP($A237,'residence based earnings'!$A$11:$I$390,9,FALSE)</f>
        <v>19620</v>
      </c>
      <c r="F237" s="16">
        <v>5.9</v>
      </c>
      <c r="G237" s="15">
        <f t="shared" si="10"/>
        <v>233</v>
      </c>
      <c r="H237" s="15">
        <f t="shared" si="11"/>
        <v>233</v>
      </c>
      <c r="I237" s="16"/>
      <c r="J237" s="15">
        <v>22252</v>
      </c>
      <c r="K237" s="16">
        <v>3.9</v>
      </c>
    </row>
    <row r="238" spans="1:11" x14ac:dyDescent="0.25">
      <c r="A238" t="s">
        <v>226</v>
      </c>
      <c r="B238" t="str">
        <f>VLOOKUP(A238,rurality!A$2:B$327,2,FALSE)</f>
        <v>R80</v>
      </c>
      <c r="C238" t="b">
        <f t="shared" si="9"/>
        <v>1</v>
      </c>
      <c r="D238" s="14" t="s">
        <v>226</v>
      </c>
      <c r="E238" s="15">
        <f>VLOOKUP($A238,'residence based earnings'!$A$11:$I$390,9,FALSE)</f>
        <v>22399.5</v>
      </c>
      <c r="F238" s="16">
        <v>9.1999999999999993</v>
      </c>
      <c r="G238" s="15">
        <f t="shared" si="10"/>
        <v>122</v>
      </c>
      <c r="H238" s="15">
        <f t="shared" si="11"/>
        <v>122</v>
      </c>
      <c r="I238" s="16"/>
      <c r="J238" s="15">
        <v>27737</v>
      </c>
      <c r="K238" s="16">
        <v>7.2</v>
      </c>
    </row>
    <row r="239" spans="1:11" x14ac:dyDescent="0.25">
      <c r="A239" t="s">
        <v>227</v>
      </c>
      <c r="B239" t="str">
        <f>VLOOKUP(A239,rurality!A$2:B$327,2,FALSE)</f>
        <v>R50</v>
      </c>
      <c r="C239" t="b">
        <f t="shared" si="9"/>
        <v>1</v>
      </c>
      <c r="D239" s="14" t="s">
        <v>227</v>
      </c>
      <c r="E239" s="15">
        <f>VLOOKUP($A239,'residence based earnings'!$A$11:$I$390,9,FALSE)</f>
        <v>22903.333333333332</v>
      </c>
      <c r="F239" s="16">
        <v>11</v>
      </c>
      <c r="G239" s="15">
        <f t="shared" si="10"/>
        <v>103</v>
      </c>
      <c r="H239" s="15">
        <f t="shared" si="11"/>
        <v>103</v>
      </c>
      <c r="I239" s="16"/>
      <c r="J239" s="15">
        <v>43025</v>
      </c>
      <c r="K239" s="16">
        <v>16</v>
      </c>
    </row>
    <row r="240" spans="1:11" x14ac:dyDescent="0.25">
      <c r="A240" t="s">
        <v>228</v>
      </c>
      <c r="B240" t="str">
        <f>VLOOKUP(A240,rurality!A$2:B$327,2,FALSE)</f>
        <v>LU</v>
      </c>
      <c r="C240" t="b">
        <f t="shared" si="9"/>
        <v>1</v>
      </c>
      <c r="D240" s="14" t="s">
        <v>228</v>
      </c>
      <c r="E240" s="15">
        <f>VLOOKUP($A240,'residence based earnings'!$A$11:$I$390,9,FALSE)</f>
        <v>19786.333333333332</v>
      </c>
      <c r="F240" s="16">
        <v>5</v>
      </c>
      <c r="G240" s="15">
        <f t="shared" si="10"/>
        <v>224</v>
      </c>
      <c r="H240" s="15">
        <f t="shared" si="11"/>
        <v>224</v>
      </c>
      <c r="I240" s="16"/>
      <c r="J240" s="15">
        <v>23051</v>
      </c>
      <c r="K240" s="16">
        <v>3</v>
      </c>
    </row>
    <row r="241" spans="1:11" x14ac:dyDescent="0.25">
      <c r="A241" t="s">
        <v>229</v>
      </c>
      <c r="B241" t="str">
        <f>VLOOKUP(A241,rurality!A$2:B$327,2,FALSE)</f>
        <v>SR</v>
      </c>
      <c r="C241" t="b">
        <f t="shared" si="9"/>
        <v>1</v>
      </c>
      <c r="D241" s="14" t="s">
        <v>229</v>
      </c>
      <c r="E241" s="15">
        <f>VLOOKUP($A241,'residence based earnings'!$A$11:$I$390,9,FALSE)</f>
        <v>21474.333333333332</v>
      </c>
      <c r="F241" s="16">
        <v>10</v>
      </c>
      <c r="G241" s="15">
        <f t="shared" si="10"/>
        <v>146</v>
      </c>
      <c r="H241" s="15">
        <f t="shared" si="11"/>
        <v>146</v>
      </c>
      <c r="I241" s="16"/>
      <c r="J241" s="15">
        <v>26629</v>
      </c>
      <c r="K241" s="16">
        <v>6.7</v>
      </c>
    </row>
    <row r="242" spans="1:11" x14ac:dyDescent="0.25">
      <c r="A242" s="4" t="s">
        <v>393</v>
      </c>
      <c r="B242" t="str">
        <f>VLOOKUP(A242,rurality!A$2:B$327,2,FALSE)</f>
        <v>R50</v>
      </c>
      <c r="C242" t="b">
        <f t="shared" si="9"/>
        <v>1</v>
      </c>
      <c r="D242" s="14" t="s">
        <v>393</v>
      </c>
      <c r="E242" s="15">
        <f>VLOOKUP($A242,'residence based earnings'!$A$11:$I$390,9,FALSE)</f>
        <v>19743</v>
      </c>
      <c r="F242" s="16">
        <v>5.2</v>
      </c>
      <c r="G242" s="15">
        <f t="shared" si="10"/>
        <v>226</v>
      </c>
      <c r="H242" s="15">
        <f t="shared" si="11"/>
        <v>226</v>
      </c>
      <c r="I242" s="16"/>
      <c r="J242" s="15">
        <v>24996</v>
      </c>
      <c r="K242" s="16">
        <v>5.5</v>
      </c>
    </row>
    <row r="243" spans="1:11" x14ac:dyDescent="0.25">
      <c r="A243" s="4" t="s">
        <v>230</v>
      </c>
      <c r="B243" t="str">
        <f>VLOOKUP(A243,rurality!A$2:B$327,2,FALSE)</f>
        <v>OU</v>
      </c>
      <c r="C243" t="b">
        <f t="shared" si="9"/>
        <v>1</v>
      </c>
      <c r="D243" s="14" t="s">
        <v>230</v>
      </c>
      <c r="E243" s="15">
        <f>VLOOKUP($A243,'residence based earnings'!$A$11:$I$390,9,FALSE)</f>
        <v>23850.666666666668</v>
      </c>
      <c r="F243" s="16">
        <v>6.5</v>
      </c>
      <c r="G243" s="15">
        <f t="shared" si="10"/>
        <v>82</v>
      </c>
      <c r="H243" s="15">
        <f t="shared" si="11"/>
        <v>82</v>
      </c>
      <c r="I243" s="16"/>
      <c r="J243" s="15">
        <v>25008</v>
      </c>
      <c r="K243" s="16">
        <v>4.0999999999999996</v>
      </c>
    </row>
    <row r="244" spans="1:11" x14ac:dyDescent="0.25">
      <c r="A244" t="s">
        <v>231</v>
      </c>
      <c r="B244" t="str">
        <f>VLOOKUP(A244,rurality!A$2:B$327,2,FALSE)</f>
        <v>MU</v>
      </c>
      <c r="C244" t="b">
        <f t="shared" si="9"/>
        <v>1</v>
      </c>
      <c r="D244" s="14" t="s">
        <v>231</v>
      </c>
      <c r="E244" s="15">
        <f>VLOOKUP($A244,'residence based earnings'!$A$11:$I$390,9,FALSE)</f>
        <v>24367.333333333332</v>
      </c>
      <c r="F244" s="16">
        <v>7.1</v>
      </c>
      <c r="G244" s="15">
        <f t="shared" si="10"/>
        <v>72</v>
      </c>
      <c r="H244" s="15">
        <f t="shared" si="11"/>
        <v>72</v>
      </c>
      <c r="I244" s="16"/>
      <c r="J244" s="15">
        <v>31074</v>
      </c>
      <c r="K244" s="16">
        <v>5.5</v>
      </c>
    </row>
    <row r="245" spans="1:11" x14ac:dyDescent="0.25">
      <c r="A245" t="s">
        <v>232</v>
      </c>
      <c r="B245" t="str">
        <f>VLOOKUP(A245,rurality!A$2:B$327,2,FALSE)</f>
        <v>R50</v>
      </c>
      <c r="C245" t="b">
        <f t="shared" si="9"/>
        <v>1</v>
      </c>
      <c r="D245" s="14" t="s">
        <v>232</v>
      </c>
      <c r="E245" s="15">
        <f>VLOOKUP($A245,'residence based earnings'!$A$11:$I$390,9,FALSE)</f>
        <v>28227.666666666668</v>
      </c>
      <c r="F245" s="16">
        <v>15</v>
      </c>
      <c r="G245" s="15">
        <f t="shared" si="10"/>
        <v>26</v>
      </c>
      <c r="H245" s="15">
        <f t="shared" si="11"/>
        <v>26</v>
      </c>
      <c r="I245" s="16"/>
      <c r="J245" s="15">
        <v>44517</v>
      </c>
      <c r="K245" s="16">
        <v>18</v>
      </c>
    </row>
    <row r="246" spans="1:11" x14ac:dyDescent="0.25">
      <c r="A246" t="s">
        <v>233</v>
      </c>
      <c r="B246" t="str">
        <f>VLOOKUP(A246,rurality!A$2:B$327,2,FALSE)</f>
        <v>R80</v>
      </c>
      <c r="C246" t="b">
        <f t="shared" si="9"/>
        <v>1</v>
      </c>
      <c r="D246" s="14" t="s">
        <v>233</v>
      </c>
      <c r="E246" s="15">
        <f>VLOOKUP($A246,'residence based earnings'!$A$11:$I$390,9,FALSE)</f>
        <v>25778</v>
      </c>
      <c r="F246" s="16">
        <v>8.6999999999999993</v>
      </c>
      <c r="G246" s="15">
        <f t="shared" si="10"/>
        <v>54</v>
      </c>
      <c r="H246" s="15">
        <f t="shared" si="11"/>
        <v>54</v>
      </c>
      <c r="I246" s="16"/>
      <c r="J246" s="15">
        <v>34377</v>
      </c>
      <c r="K246" s="16">
        <v>5.9</v>
      </c>
    </row>
    <row r="247" spans="1:11" x14ac:dyDescent="0.25">
      <c r="A247" t="s">
        <v>234</v>
      </c>
      <c r="B247" t="str">
        <f>VLOOKUP(A247,rurality!A$2:B$327,2,FALSE)</f>
        <v>SR</v>
      </c>
      <c r="C247" t="b">
        <f t="shared" si="9"/>
        <v>1</v>
      </c>
      <c r="D247" s="14" t="s">
        <v>234</v>
      </c>
      <c r="E247" s="15">
        <f>VLOOKUP($A247,'residence based earnings'!$A$11:$I$390,9,FALSE)</f>
        <v>21599.666666666668</v>
      </c>
      <c r="F247" s="16">
        <v>8.3000000000000007</v>
      </c>
      <c r="G247" s="15">
        <f t="shared" si="10"/>
        <v>144</v>
      </c>
      <c r="H247" s="15">
        <f t="shared" si="11"/>
        <v>144</v>
      </c>
      <c r="I247" s="16"/>
      <c r="J247" s="15">
        <v>26613</v>
      </c>
      <c r="K247" s="16">
        <v>7.2</v>
      </c>
    </row>
    <row r="248" spans="1:11" x14ac:dyDescent="0.25">
      <c r="A248" s="4" t="s">
        <v>235</v>
      </c>
      <c r="B248" t="str">
        <f>VLOOKUP(A248,rurality!A$2:B$327,2,FALSE)</f>
        <v>LU</v>
      </c>
      <c r="C248" t="b">
        <f t="shared" si="9"/>
        <v>1</v>
      </c>
      <c r="D248" s="14" t="s">
        <v>235</v>
      </c>
      <c r="E248" s="15">
        <f>VLOOKUP($A248,'residence based earnings'!$A$11:$I$390,9,FALSE)</f>
        <v>21828.333333333332</v>
      </c>
      <c r="F248" s="16">
        <v>4.9000000000000004</v>
      </c>
      <c r="G248" s="15">
        <f t="shared" si="10"/>
        <v>136</v>
      </c>
      <c r="H248" s="15">
        <f t="shared" si="11"/>
        <v>136</v>
      </c>
      <c r="I248" s="16"/>
      <c r="J248" s="15">
        <v>25180</v>
      </c>
      <c r="K248" s="16">
        <v>3.6</v>
      </c>
    </row>
    <row r="249" spans="1:11" x14ac:dyDescent="0.25">
      <c r="A249" t="s">
        <v>236</v>
      </c>
      <c r="B249" t="str">
        <f>VLOOKUP(A249,rurality!A$2:B$327,2,FALSE)</f>
        <v>R80</v>
      </c>
      <c r="C249" t="b">
        <f t="shared" si="9"/>
        <v>1</v>
      </c>
      <c r="D249" s="14" t="s">
        <v>236</v>
      </c>
      <c r="E249" s="15">
        <f>VLOOKUP($A249,'residence based earnings'!$A$11:$I$390,9,FALSE)</f>
        <v>19473</v>
      </c>
      <c r="F249" s="16">
        <v>11</v>
      </c>
      <c r="G249" s="15">
        <f t="shared" si="10"/>
        <v>244</v>
      </c>
      <c r="H249" s="15">
        <f t="shared" si="11"/>
        <v>244</v>
      </c>
      <c r="I249" s="16"/>
      <c r="J249" s="15">
        <v>23011</v>
      </c>
      <c r="K249" s="16">
        <v>8</v>
      </c>
    </row>
    <row r="250" spans="1:11" x14ac:dyDescent="0.25">
      <c r="A250" t="s">
        <v>237</v>
      </c>
      <c r="B250" t="str">
        <f>VLOOKUP(A250,rurality!A$2:B$327,2,FALSE)</f>
        <v>R80</v>
      </c>
      <c r="C250" t="b">
        <f t="shared" si="9"/>
        <v>1</v>
      </c>
      <c r="D250" s="14" t="s">
        <v>237</v>
      </c>
      <c r="E250" s="15">
        <f>VLOOKUP($A250,'residence based earnings'!$A$11:$I$390,9,FALSE)</f>
        <v>21723.333333333332</v>
      </c>
      <c r="F250" s="16">
        <v>5.8</v>
      </c>
      <c r="G250" s="15">
        <f t="shared" si="10"/>
        <v>139</v>
      </c>
      <c r="H250" s="15">
        <f t="shared" si="11"/>
        <v>139</v>
      </c>
      <c r="I250" s="16"/>
      <c r="J250" s="15">
        <v>22592</v>
      </c>
      <c r="K250" s="16">
        <v>5.6</v>
      </c>
    </row>
    <row r="251" spans="1:11" x14ac:dyDescent="0.25">
      <c r="A251" t="s">
        <v>238</v>
      </c>
      <c r="B251" t="str">
        <f>VLOOKUP(A251,rurality!A$2:B$327,2,FALSE)</f>
        <v>R50</v>
      </c>
      <c r="C251" t="b">
        <f t="shared" si="9"/>
        <v>1</v>
      </c>
      <c r="D251" s="14" t="s">
        <v>238</v>
      </c>
      <c r="E251" s="15">
        <f>VLOOKUP($A251,'residence based earnings'!$A$11:$I$390,9,FALSE)</f>
        <v>20614</v>
      </c>
      <c r="F251" s="16">
        <v>17</v>
      </c>
      <c r="G251" s="15">
        <f t="shared" si="10"/>
        <v>184</v>
      </c>
      <c r="H251" s="15">
        <f t="shared" si="11"/>
        <v>184</v>
      </c>
      <c r="I251" s="16"/>
      <c r="J251" s="15">
        <v>26403</v>
      </c>
      <c r="K251" s="16">
        <v>8.5</v>
      </c>
    </row>
    <row r="252" spans="1:11" x14ac:dyDescent="0.25">
      <c r="A252" t="s">
        <v>239</v>
      </c>
      <c r="B252" t="str">
        <f>VLOOKUP(A252,rurality!A$2:B$327,2,FALSE)</f>
        <v>R80</v>
      </c>
      <c r="C252" t="b">
        <f t="shared" si="9"/>
        <v>1</v>
      </c>
      <c r="D252" s="14" t="s">
        <v>239</v>
      </c>
      <c r="E252" s="15">
        <f>VLOOKUP($A252,'residence based earnings'!$A$11:$I$390,9,FALSE)</f>
        <v>18862.333333333332</v>
      </c>
      <c r="F252" s="16">
        <v>8.5</v>
      </c>
      <c r="G252" s="15">
        <f t="shared" si="10"/>
        <v>268</v>
      </c>
      <c r="H252" s="15">
        <f t="shared" si="11"/>
        <v>268</v>
      </c>
      <c r="I252" s="16"/>
      <c r="J252" s="15">
        <v>23220</v>
      </c>
      <c r="K252" s="16">
        <v>5.4</v>
      </c>
    </row>
    <row r="253" spans="1:11" x14ac:dyDescent="0.25">
      <c r="A253" t="s">
        <v>240</v>
      </c>
      <c r="B253" t="str">
        <f>VLOOKUP(A253,rurality!A$2:B$327,2,FALSE)</f>
        <v>R80</v>
      </c>
      <c r="C253" t="b">
        <f t="shared" si="9"/>
        <v>1</v>
      </c>
      <c r="D253" s="14" t="s">
        <v>240</v>
      </c>
      <c r="E253" s="15">
        <f>VLOOKUP($A253,'residence based earnings'!$A$11:$I$390,9,FALSE)</f>
        <v>21428.333333333332</v>
      </c>
      <c r="F253" s="16">
        <v>9.8000000000000007</v>
      </c>
      <c r="G253" s="15">
        <f t="shared" si="10"/>
        <v>148</v>
      </c>
      <c r="H253" s="15">
        <f t="shared" si="11"/>
        <v>148</v>
      </c>
      <c r="I253" s="16"/>
      <c r="J253" s="15">
        <v>27369</v>
      </c>
      <c r="K253" s="16">
        <v>7.8</v>
      </c>
    </row>
    <row r="254" spans="1:11" x14ac:dyDescent="0.25">
      <c r="A254" t="s">
        <v>241</v>
      </c>
      <c r="B254" t="str">
        <f>VLOOKUP(A254,rurality!A$2:B$327,2,FALSE)</f>
        <v>R80</v>
      </c>
      <c r="C254" t="b">
        <f t="shared" si="9"/>
        <v>1</v>
      </c>
      <c r="D254" s="14" t="s">
        <v>241</v>
      </c>
      <c r="E254" s="15">
        <f>VLOOKUP($A254,'residence based earnings'!$A$11:$I$390,9,FALSE)</f>
        <v>22238.666666666668</v>
      </c>
      <c r="F254" s="16">
        <v>11</v>
      </c>
      <c r="G254" s="15">
        <f t="shared" si="10"/>
        <v>126</v>
      </c>
      <c r="H254" s="15">
        <f t="shared" si="11"/>
        <v>126</v>
      </c>
      <c r="I254" s="16"/>
      <c r="J254" s="15">
        <v>30833</v>
      </c>
      <c r="K254" s="16">
        <v>9.5</v>
      </c>
    </row>
    <row r="255" spans="1:11" x14ac:dyDescent="0.25">
      <c r="A255" t="s">
        <v>242</v>
      </c>
      <c r="B255" t="str">
        <f>VLOOKUP(A255,rurality!A$2:B$327,2,FALSE)</f>
        <v>R80</v>
      </c>
      <c r="C255" t="b">
        <f t="shared" si="9"/>
        <v>1</v>
      </c>
      <c r="D255" s="14" t="s">
        <v>242</v>
      </c>
      <c r="E255" s="15">
        <f>VLOOKUP($A255,'residence based earnings'!$A$11:$I$390,9,FALSE)</f>
        <v>24902.333333333332</v>
      </c>
      <c r="F255" s="16">
        <v>12</v>
      </c>
      <c r="G255" s="15">
        <f t="shared" si="10"/>
        <v>62</v>
      </c>
      <c r="H255" s="15">
        <f t="shared" si="11"/>
        <v>62</v>
      </c>
      <c r="I255" s="16"/>
      <c r="J255" s="15">
        <v>39101</v>
      </c>
      <c r="K255" s="16">
        <v>10</v>
      </c>
    </row>
    <row r="256" spans="1:11" x14ac:dyDescent="0.25">
      <c r="A256" t="s">
        <v>243</v>
      </c>
      <c r="B256" t="str">
        <f>VLOOKUP(A256,rurality!A$2:B$327,2,FALSE)</f>
        <v>LU</v>
      </c>
      <c r="C256" t="b">
        <f t="shared" si="9"/>
        <v>1</v>
      </c>
      <c r="D256" s="14" t="s">
        <v>243</v>
      </c>
      <c r="E256" s="15">
        <f>VLOOKUP($A256,'residence based earnings'!$A$11:$I$390,9,FALSE)</f>
        <v>20533.333333333332</v>
      </c>
      <c r="F256" s="16">
        <v>7.1</v>
      </c>
      <c r="G256" s="15">
        <f t="shared" si="10"/>
        <v>185</v>
      </c>
      <c r="H256" s="15">
        <f t="shared" si="11"/>
        <v>185</v>
      </c>
      <c r="I256" s="16"/>
      <c r="J256" s="15">
        <v>24650</v>
      </c>
      <c r="K256" s="16">
        <v>5.8</v>
      </c>
    </row>
    <row r="257" spans="1:11" x14ac:dyDescent="0.25">
      <c r="A257" t="s">
        <v>244</v>
      </c>
      <c r="B257" t="str">
        <f>VLOOKUP(A257,rurality!A$2:B$327,2,FALSE)</f>
        <v>R50</v>
      </c>
      <c r="C257" t="b">
        <f t="shared" si="9"/>
        <v>1</v>
      </c>
      <c r="D257" s="14" t="s">
        <v>244</v>
      </c>
      <c r="E257" s="15">
        <f>VLOOKUP($A257,'residence based earnings'!$A$11:$I$390,9,FALSE)</f>
        <v>19389.333333333332</v>
      </c>
      <c r="F257" s="16">
        <v>8.1</v>
      </c>
      <c r="G257" s="15">
        <f t="shared" si="10"/>
        <v>252</v>
      </c>
      <c r="H257" s="15">
        <f t="shared" si="11"/>
        <v>252</v>
      </c>
      <c r="I257" s="16"/>
      <c r="J257" s="15">
        <v>21385</v>
      </c>
      <c r="K257" s="16">
        <v>6.4</v>
      </c>
    </row>
    <row r="258" spans="1:11" x14ac:dyDescent="0.25">
      <c r="A258" t="s">
        <v>245</v>
      </c>
      <c r="B258" t="str">
        <f>VLOOKUP(A258,rurality!A$2:B$327,2,FALSE)</f>
        <v>SR</v>
      </c>
      <c r="C258" t="b">
        <f t="shared" si="9"/>
        <v>1</v>
      </c>
      <c r="D258" s="14" t="s">
        <v>245</v>
      </c>
      <c r="E258" s="15">
        <f>VLOOKUP($A258,'residence based earnings'!$A$11:$I$390,9,FALSE)</f>
        <v>21452</v>
      </c>
      <c r="F258" s="16">
        <v>8.8000000000000007</v>
      </c>
      <c r="G258" s="15">
        <f t="shared" si="10"/>
        <v>147</v>
      </c>
      <c r="H258" s="15">
        <f t="shared" si="11"/>
        <v>147</v>
      </c>
      <c r="I258" s="16"/>
      <c r="J258" s="15">
        <v>25523</v>
      </c>
      <c r="K258" s="16">
        <v>6.1</v>
      </c>
    </row>
    <row r="259" spans="1:11" x14ac:dyDescent="0.25">
      <c r="A259" t="s">
        <v>246</v>
      </c>
      <c r="B259" t="str">
        <f>VLOOKUP(A259,rurality!A$2:B$327,2,FALSE)</f>
        <v>MU</v>
      </c>
      <c r="C259" t="b">
        <f t="shared" si="9"/>
        <v>1</v>
      </c>
      <c r="D259" s="14" t="s">
        <v>246</v>
      </c>
      <c r="E259" s="15">
        <f>VLOOKUP($A259,'residence based earnings'!$A$11:$I$390,9,FALSE)</f>
        <v>18819.666666666668</v>
      </c>
      <c r="F259" s="16">
        <v>16</v>
      </c>
      <c r="G259" s="15">
        <f t="shared" si="10"/>
        <v>271</v>
      </c>
      <c r="H259" s="15">
        <f t="shared" si="11"/>
        <v>271</v>
      </c>
      <c r="I259" s="16"/>
      <c r="J259" s="15">
        <v>22489</v>
      </c>
      <c r="K259" s="16">
        <v>7.9</v>
      </c>
    </row>
    <row r="260" spans="1:11" x14ac:dyDescent="0.25">
      <c r="A260" s="4" t="s">
        <v>247</v>
      </c>
      <c r="B260" t="str">
        <f>VLOOKUP(A260,rurality!A$2:B$327,2,FALSE)</f>
        <v>LU</v>
      </c>
      <c r="C260" t="b">
        <f t="shared" si="9"/>
        <v>1</v>
      </c>
      <c r="D260" s="14" t="s">
        <v>247</v>
      </c>
      <c r="E260" s="15">
        <f>VLOOKUP($A260,'residence based earnings'!$A$11:$I$390,9,FALSE)</f>
        <v>20424.666666666668</v>
      </c>
      <c r="F260" s="16">
        <v>6.4</v>
      </c>
      <c r="G260" s="15">
        <f t="shared" si="10"/>
        <v>191</v>
      </c>
      <c r="H260" s="15">
        <f t="shared" si="11"/>
        <v>191</v>
      </c>
      <c r="I260" s="16"/>
      <c r="J260" s="15">
        <v>22287</v>
      </c>
      <c r="K260" s="16">
        <v>4.4000000000000004</v>
      </c>
    </row>
    <row r="261" spans="1:11" x14ac:dyDescent="0.25">
      <c r="A261" s="4" t="s">
        <v>248</v>
      </c>
      <c r="B261" t="str">
        <f>VLOOKUP(A261,rurality!A$2:B$327,2,FALSE)</f>
        <v>LU</v>
      </c>
      <c r="C261" t="b">
        <f t="shared" si="9"/>
        <v>1</v>
      </c>
      <c r="D261" s="14" t="s">
        <v>248</v>
      </c>
      <c r="E261" s="15">
        <f>VLOOKUP($A261,'residence based earnings'!$A$11:$I$390,9,FALSE)</f>
        <v>22359.666666666668</v>
      </c>
      <c r="F261" s="16">
        <v>10</v>
      </c>
      <c r="G261" s="15">
        <f t="shared" si="10"/>
        <v>123</v>
      </c>
      <c r="H261" s="15">
        <f t="shared" si="11"/>
        <v>123</v>
      </c>
      <c r="I261" s="16"/>
      <c r="J261" s="15">
        <v>27309</v>
      </c>
      <c r="K261" s="16">
        <v>5.3</v>
      </c>
    </row>
    <row r="262" spans="1:11" x14ac:dyDescent="0.25">
      <c r="A262" t="s">
        <v>249</v>
      </c>
      <c r="B262" t="str">
        <f>VLOOKUP(A262,rurality!A$2:B$327,2,FALSE)</f>
        <v>MU</v>
      </c>
      <c r="C262" t="b">
        <f t="shared" si="9"/>
        <v>1</v>
      </c>
      <c r="D262" s="14" t="s">
        <v>249</v>
      </c>
      <c r="E262" s="15">
        <f>VLOOKUP($A262,'residence based earnings'!$A$11:$I$390,9,FALSE)</f>
        <v>28682.666666666668</v>
      </c>
      <c r="F262" s="16">
        <v>6.9</v>
      </c>
      <c r="G262" s="15">
        <f t="shared" si="10"/>
        <v>22</v>
      </c>
      <c r="H262" s="15">
        <f t="shared" si="11"/>
        <v>22</v>
      </c>
      <c r="I262" s="16"/>
      <c r="J262" s="15">
        <v>40966</v>
      </c>
      <c r="K262" s="16">
        <v>9.8000000000000007</v>
      </c>
    </row>
    <row r="263" spans="1:11" x14ac:dyDescent="0.25">
      <c r="A263" t="s">
        <v>250</v>
      </c>
      <c r="B263" t="str">
        <f>VLOOKUP(A263,rurality!A$2:B$327,2,FALSE)</f>
        <v>MU</v>
      </c>
      <c r="C263" t="b">
        <f t="shared" si="9"/>
        <v>1</v>
      </c>
      <c r="D263" s="14" t="s">
        <v>250</v>
      </c>
      <c r="E263" s="15">
        <f>VLOOKUP($A263,'residence based earnings'!$A$11:$I$390,9,FALSE)</f>
        <v>29526.666666666668</v>
      </c>
      <c r="F263" s="16">
        <v>7.3</v>
      </c>
      <c r="G263" s="15">
        <f t="shared" si="10"/>
        <v>19</v>
      </c>
      <c r="H263" s="15">
        <f t="shared" si="11"/>
        <v>19</v>
      </c>
      <c r="I263" s="16"/>
      <c r="J263" s="15">
        <v>34180</v>
      </c>
      <c r="K263" s="16">
        <v>5.6</v>
      </c>
    </row>
    <row r="264" spans="1:11" x14ac:dyDescent="0.25">
      <c r="A264" t="s">
        <v>251</v>
      </c>
      <c r="B264" t="str">
        <f>VLOOKUP(A264,rurality!A$2:B$327,2,FALSE)</f>
        <v>SR</v>
      </c>
      <c r="C264" t="b">
        <f t="shared" si="9"/>
        <v>1</v>
      </c>
      <c r="D264" s="14" t="s">
        <v>251</v>
      </c>
      <c r="E264" s="15">
        <f>VLOOKUP($A264,'residence based earnings'!$A$11:$I$390,9,FALSE)</f>
        <v>30923.666666666668</v>
      </c>
      <c r="F264" s="16">
        <v>10</v>
      </c>
      <c r="G264" s="15">
        <f t="shared" si="10"/>
        <v>11</v>
      </c>
      <c r="H264" s="15">
        <f t="shared" si="11"/>
        <v>11</v>
      </c>
      <c r="I264" s="16"/>
      <c r="J264" s="15">
        <v>43041</v>
      </c>
      <c r="K264" s="16">
        <v>7</v>
      </c>
    </row>
    <row r="265" spans="1:11" x14ac:dyDescent="0.25">
      <c r="A265" t="s">
        <v>252</v>
      </c>
      <c r="B265" t="str">
        <f>VLOOKUP(A265,rurality!A$2:B$327,2,FALSE)</f>
        <v>R50</v>
      </c>
      <c r="C265" t="b">
        <f t="shared" si="9"/>
        <v>1</v>
      </c>
      <c r="D265" s="14" t="s">
        <v>252</v>
      </c>
      <c r="E265" s="15">
        <f>VLOOKUP($A265,'residence based earnings'!$A$11:$I$390,9,FALSE)</f>
        <v>20234</v>
      </c>
      <c r="F265" s="16">
        <v>13</v>
      </c>
      <c r="G265" s="15">
        <f t="shared" si="10"/>
        <v>199</v>
      </c>
      <c r="H265" s="15">
        <f t="shared" si="11"/>
        <v>199</v>
      </c>
      <c r="I265" s="16"/>
      <c r="J265" s="15">
        <v>25559</v>
      </c>
      <c r="K265" s="16">
        <v>11</v>
      </c>
    </row>
    <row r="266" spans="1:11" x14ac:dyDescent="0.25">
      <c r="A266" t="s">
        <v>253</v>
      </c>
      <c r="B266" t="str">
        <f>VLOOKUP(A266,rurality!A$2:B$327,2,FALSE)</f>
        <v>MU</v>
      </c>
      <c r="C266" t="b">
        <f t="shared" si="9"/>
        <v>1</v>
      </c>
      <c r="D266" s="14" t="s">
        <v>253</v>
      </c>
      <c r="E266" s="15">
        <f>VLOOKUP($A266,'residence based earnings'!$A$11:$I$390,9,FALSE)</f>
        <v>20078</v>
      </c>
      <c r="F266" s="16">
        <v>7</v>
      </c>
      <c r="G266" s="15">
        <f t="shared" si="10"/>
        <v>207</v>
      </c>
      <c r="H266" s="15">
        <f t="shared" si="11"/>
        <v>207</v>
      </c>
      <c r="I266" s="16"/>
      <c r="J266" s="15">
        <v>23496</v>
      </c>
      <c r="K266" s="16">
        <v>4.5</v>
      </c>
    </row>
    <row r="267" spans="1:11" x14ac:dyDescent="0.25">
      <c r="A267" t="s">
        <v>254</v>
      </c>
      <c r="B267" t="str">
        <f>VLOOKUP(A267,rurality!A$2:B$327,2,FALSE)</f>
        <v>SR</v>
      </c>
      <c r="C267" t="b">
        <f t="shared" si="9"/>
        <v>1</v>
      </c>
      <c r="D267" s="14" t="s">
        <v>254</v>
      </c>
      <c r="E267" s="15">
        <f>VLOOKUP($A267,'residence based earnings'!$A$11:$I$390,9,FALSE)</f>
        <v>20715.333333333332</v>
      </c>
      <c r="F267" s="16">
        <v>8</v>
      </c>
      <c r="G267" s="15">
        <f t="shared" si="10"/>
        <v>181</v>
      </c>
      <c r="H267" s="15">
        <f t="shared" si="11"/>
        <v>181</v>
      </c>
      <c r="I267" s="16"/>
      <c r="J267" s="15">
        <v>24739</v>
      </c>
      <c r="K267" s="16">
        <v>5.2</v>
      </c>
    </row>
    <row r="268" spans="1:11" x14ac:dyDescent="0.25">
      <c r="A268" t="s">
        <v>255</v>
      </c>
      <c r="B268" t="str">
        <f>VLOOKUP(A268,rurality!A$2:B$327,2,FALSE)</f>
        <v>R50</v>
      </c>
      <c r="C268" t="b">
        <f t="shared" ref="C268:C331" si="12">IF(A268=D268,TRUE,FALSE)</f>
        <v>1</v>
      </c>
      <c r="D268" s="14" t="s">
        <v>255</v>
      </c>
      <c r="E268" s="15">
        <f>VLOOKUP($A268,'residence based earnings'!$A$11:$I$390,9,FALSE)</f>
        <v>19884.666666666668</v>
      </c>
      <c r="F268" s="16">
        <v>9.3000000000000007</v>
      </c>
      <c r="G268" s="15">
        <f t="shared" ref="G268:G331" si="13">IF(E268="#",NA(),RANK(E268,E$11:E$342,0))</f>
        <v>220</v>
      </c>
      <c r="H268" s="15">
        <f t="shared" ref="H268:H331" si="14">IF(E268="#","",RANK(E268,E$11:E$342,0))</f>
        <v>220</v>
      </c>
      <c r="I268" s="16"/>
      <c r="J268" s="15">
        <v>23085</v>
      </c>
      <c r="K268" s="16">
        <v>5.9</v>
      </c>
    </row>
    <row r="269" spans="1:11" x14ac:dyDescent="0.25">
      <c r="A269" t="s">
        <v>256</v>
      </c>
      <c r="B269" t="str">
        <f>VLOOKUP(A269,rurality!A$2:B$327,2,FALSE)</f>
        <v>OU</v>
      </c>
      <c r="C269" t="b">
        <f t="shared" si="12"/>
        <v>1</v>
      </c>
      <c r="D269" s="14" t="s">
        <v>256</v>
      </c>
      <c r="E269" s="15">
        <f>VLOOKUP($A269,'residence based earnings'!$A$11:$I$390,9,FALSE)</f>
        <v>22877</v>
      </c>
      <c r="F269" s="16">
        <v>9</v>
      </c>
      <c r="G269" s="15">
        <f t="shared" si="13"/>
        <v>105</v>
      </c>
      <c r="H269" s="15">
        <f t="shared" si="14"/>
        <v>105</v>
      </c>
      <c r="I269" s="16"/>
      <c r="J269" s="15">
        <v>27386</v>
      </c>
      <c r="K269" s="16">
        <v>6</v>
      </c>
    </row>
    <row r="270" spans="1:11" x14ac:dyDescent="0.25">
      <c r="A270" t="s">
        <v>257</v>
      </c>
      <c r="B270" t="str">
        <f>VLOOKUP(A270,rurality!A$2:B$327,2,FALSE)</f>
        <v>MU</v>
      </c>
      <c r="C270" t="b">
        <f t="shared" si="12"/>
        <v>1</v>
      </c>
      <c r="D270" s="14" t="s">
        <v>257</v>
      </c>
      <c r="E270" s="15">
        <f>VLOOKUP($A270,'residence based earnings'!$A$11:$I$390,9,FALSE)</f>
        <v>21723</v>
      </c>
      <c r="F270" s="16">
        <v>5.3</v>
      </c>
      <c r="G270" s="15">
        <f t="shared" si="13"/>
        <v>140</v>
      </c>
      <c r="H270" s="15">
        <f t="shared" si="14"/>
        <v>140</v>
      </c>
      <c r="I270" s="16"/>
      <c r="J270" s="15">
        <v>26529</v>
      </c>
      <c r="K270" s="16">
        <v>4</v>
      </c>
    </row>
    <row r="271" spans="1:11" x14ac:dyDescent="0.25">
      <c r="A271" s="4" t="s">
        <v>258</v>
      </c>
      <c r="B271" t="str">
        <f>VLOOKUP(A271,rurality!A$2:B$327,2,FALSE)</f>
        <v>LU</v>
      </c>
      <c r="C271" t="b">
        <f t="shared" si="12"/>
        <v>1</v>
      </c>
      <c r="D271" s="14" t="s">
        <v>258</v>
      </c>
      <c r="E271" s="15">
        <f>VLOOKUP($A271,'residence based earnings'!$A$11:$I$390,9,FALSE)</f>
        <v>20122</v>
      </c>
      <c r="F271" s="16">
        <v>6</v>
      </c>
      <c r="G271" s="15">
        <f t="shared" si="13"/>
        <v>205</v>
      </c>
      <c r="H271" s="15">
        <f t="shared" si="14"/>
        <v>205</v>
      </c>
      <c r="I271" s="16"/>
      <c r="J271" s="15">
        <v>23948</v>
      </c>
      <c r="K271" s="16">
        <v>7.8</v>
      </c>
    </row>
    <row r="272" spans="1:11" x14ac:dyDescent="0.25">
      <c r="A272" s="4" t="s">
        <v>259</v>
      </c>
      <c r="B272" t="str">
        <f>VLOOKUP(A272,rurality!A$2:B$327,2,FALSE)</f>
        <v>LU</v>
      </c>
      <c r="C272" t="b">
        <f t="shared" si="12"/>
        <v>1</v>
      </c>
      <c r="D272" s="14" t="s">
        <v>259</v>
      </c>
      <c r="E272" s="15">
        <f>VLOOKUP($A272,'residence based earnings'!$A$11:$I$390,9,FALSE)</f>
        <v>18086</v>
      </c>
      <c r="F272" s="16">
        <v>6.8</v>
      </c>
      <c r="G272" s="15">
        <f t="shared" si="13"/>
        <v>299</v>
      </c>
      <c r="H272" s="15">
        <f t="shared" si="14"/>
        <v>299</v>
      </c>
      <c r="I272" s="16"/>
      <c r="J272" s="15">
        <v>19739</v>
      </c>
      <c r="K272" s="16">
        <v>3.5</v>
      </c>
    </row>
    <row r="273" spans="1:11" x14ac:dyDescent="0.25">
      <c r="A273" t="s">
        <v>260</v>
      </c>
      <c r="B273" t="str">
        <f>VLOOKUP(A273,rurality!A$2:B$327,2,FALSE)</f>
        <v>R80</v>
      </c>
      <c r="C273" t="b">
        <f t="shared" si="12"/>
        <v>1</v>
      </c>
      <c r="D273" s="14" t="s">
        <v>260</v>
      </c>
      <c r="E273" s="15">
        <f>VLOOKUP($A273,'residence based earnings'!$A$11:$I$390,9,FALSE)</f>
        <v>22641.333333333332</v>
      </c>
      <c r="F273" s="16">
        <v>7.5</v>
      </c>
      <c r="G273" s="15">
        <f t="shared" si="13"/>
        <v>115</v>
      </c>
      <c r="H273" s="15">
        <f t="shared" si="14"/>
        <v>115</v>
      </c>
      <c r="I273" s="16"/>
      <c r="J273" s="15">
        <v>28789</v>
      </c>
      <c r="K273" s="16">
        <v>6.4</v>
      </c>
    </row>
    <row r="274" spans="1:11" x14ac:dyDescent="0.25">
      <c r="A274" t="s">
        <v>261</v>
      </c>
      <c r="B274" t="str">
        <f>VLOOKUP(A274,rurality!A$2:B$327,2,FALSE)</f>
        <v>R50</v>
      </c>
      <c r="C274" t="b">
        <f t="shared" si="12"/>
        <v>1</v>
      </c>
      <c r="D274" s="14" t="s">
        <v>261</v>
      </c>
      <c r="E274" s="15">
        <f>VLOOKUP($A274,'residence based earnings'!$A$11:$I$390,9,FALSE)</f>
        <v>22881</v>
      </c>
      <c r="F274" s="16">
        <v>7.6</v>
      </c>
      <c r="G274" s="15">
        <f t="shared" si="13"/>
        <v>104</v>
      </c>
      <c r="H274" s="15">
        <f t="shared" si="14"/>
        <v>104</v>
      </c>
      <c r="I274" s="16"/>
      <c r="J274" s="15">
        <v>27360</v>
      </c>
      <c r="K274" s="16">
        <v>6.5</v>
      </c>
    </row>
    <row r="275" spans="1:11" x14ac:dyDescent="0.25">
      <c r="A275" t="s">
        <v>262</v>
      </c>
      <c r="B275" t="str">
        <f>VLOOKUP(A275,rurality!A$2:B$327,2,FALSE)</f>
        <v>R80</v>
      </c>
      <c r="C275" t="b">
        <f t="shared" si="12"/>
        <v>1</v>
      </c>
      <c r="D275" s="14" t="s">
        <v>262</v>
      </c>
      <c r="E275" s="15">
        <f>VLOOKUP($A275,'residence based earnings'!$A$11:$I$390,9,FALSE)</f>
        <v>21625</v>
      </c>
      <c r="F275" s="16">
        <v>10</v>
      </c>
      <c r="G275" s="15">
        <f t="shared" si="13"/>
        <v>143</v>
      </c>
      <c r="H275" s="15">
        <f t="shared" si="14"/>
        <v>143</v>
      </c>
      <c r="I275" s="16"/>
      <c r="J275" s="15">
        <v>26161</v>
      </c>
      <c r="K275" s="16">
        <v>6.6</v>
      </c>
    </row>
    <row r="276" spans="1:11" x14ac:dyDescent="0.25">
      <c r="A276" t="s">
        <v>263</v>
      </c>
      <c r="B276" t="str">
        <f>VLOOKUP(A276,rurality!A$2:B$327,2,FALSE)</f>
        <v>MU</v>
      </c>
      <c r="C276" t="b">
        <f t="shared" si="12"/>
        <v>1</v>
      </c>
      <c r="D276" s="14" t="s">
        <v>263</v>
      </c>
      <c r="E276" s="15">
        <f>VLOOKUP($A276,'residence based earnings'!$A$11:$I$390,9,FALSE)</f>
        <v>19428.666666666668</v>
      </c>
      <c r="F276" s="16">
        <v>4.3</v>
      </c>
      <c r="G276" s="15">
        <f t="shared" si="13"/>
        <v>249</v>
      </c>
      <c r="H276" s="15">
        <f t="shared" si="14"/>
        <v>249</v>
      </c>
      <c r="I276" s="16"/>
      <c r="J276" s="15">
        <v>21349</v>
      </c>
      <c r="K276" s="16">
        <v>3.1</v>
      </c>
    </row>
    <row r="277" spans="1:11" x14ac:dyDescent="0.25">
      <c r="A277" t="s">
        <v>264</v>
      </c>
      <c r="B277" t="str">
        <f>VLOOKUP(A277,rurality!A$2:B$327,2,FALSE)</f>
        <v>OU</v>
      </c>
      <c r="C277" t="b">
        <f t="shared" si="12"/>
        <v>1</v>
      </c>
      <c r="D277" s="14" t="s">
        <v>264</v>
      </c>
      <c r="E277" s="15">
        <f>VLOOKUP($A277,'residence based earnings'!$A$11:$I$390,9,FALSE)</f>
        <v>29978.333333333332</v>
      </c>
      <c r="F277" s="16">
        <v>11</v>
      </c>
      <c r="G277" s="15">
        <f t="shared" si="13"/>
        <v>16</v>
      </c>
      <c r="H277" s="15">
        <f t="shared" si="14"/>
        <v>16</v>
      </c>
      <c r="I277" s="16"/>
      <c r="J277" s="15">
        <v>34791</v>
      </c>
      <c r="K277" s="16">
        <v>7.9</v>
      </c>
    </row>
    <row r="278" spans="1:11" x14ac:dyDescent="0.25">
      <c r="A278" t="s">
        <v>265</v>
      </c>
      <c r="B278" t="str">
        <f>VLOOKUP(A278,rurality!A$2:B$327,2,FALSE)</f>
        <v>MU</v>
      </c>
      <c r="C278" t="b">
        <f t="shared" si="12"/>
        <v>1</v>
      </c>
      <c r="D278" s="14" t="s">
        <v>265</v>
      </c>
      <c r="E278" s="15">
        <f>VLOOKUP($A278,'residence based earnings'!$A$11:$I$390,9,FALSE)</f>
        <v>26049</v>
      </c>
      <c r="F278" s="16">
        <v>5.2</v>
      </c>
      <c r="G278" s="15">
        <f t="shared" si="13"/>
        <v>49</v>
      </c>
      <c r="H278" s="15">
        <f t="shared" si="14"/>
        <v>49</v>
      </c>
      <c r="I278" s="16"/>
      <c r="J278" s="15">
        <v>31332</v>
      </c>
      <c r="K278" s="16">
        <v>8.3000000000000007</v>
      </c>
    </row>
    <row r="279" spans="1:11" x14ac:dyDescent="0.25">
      <c r="A279" t="s">
        <v>266</v>
      </c>
      <c r="B279" t="str">
        <f>VLOOKUP(A279,rurality!A$2:B$327,2,FALSE)</f>
        <v>SR</v>
      </c>
      <c r="C279" t="b">
        <f t="shared" si="12"/>
        <v>1</v>
      </c>
      <c r="D279" s="14" t="s">
        <v>266</v>
      </c>
      <c r="E279" s="15">
        <f>VLOOKUP($A279,'residence based earnings'!$A$11:$I$390,9,FALSE)</f>
        <v>22993.333333333332</v>
      </c>
      <c r="F279" s="16">
        <v>9.6</v>
      </c>
      <c r="G279" s="15">
        <f t="shared" si="13"/>
        <v>99</v>
      </c>
      <c r="H279" s="15">
        <f t="shared" si="14"/>
        <v>99</v>
      </c>
      <c r="I279" s="16"/>
      <c r="J279" s="15">
        <v>26072</v>
      </c>
      <c r="K279" s="16">
        <v>5.6</v>
      </c>
    </row>
    <row r="280" spans="1:11" x14ac:dyDescent="0.25">
      <c r="A280" s="4" t="s">
        <v>267</v>
      </c>
      <c r="B280" t="str">
        <f>VLOOKUP(A280,rurality!A$2:B$327,2,FALSE)</f>
        <v>OU</v>
      </c>
      <c r="C280" t="b">
        <f t="shared" si="12"/>
        <v>1</v>
      </c>
      <c r="D280" s="14" t="s">
        <v>267</v>
      </c>
      <c r="E280" s="15">
        <f>VLOOKUP($A280,'residence based earnings'!$A$11:$I$390,9,FALSE)</f>
        <v>21823</v>
      </c>
      <c r="F280" s="16">
        <v>6.5</v>
      </c>
      <c r="G280" s="15">
        <f t="shared" si="13"/>
        <v>137</v>
      </c>
      <c r="H280" s="15">
        <f t="shared" si="14"/>
        <v>137</v>
      </c>
      <c r="I280" s="16"/>
      <c r="J280" s="15">
        <v>26192</v>
      </c>
      <c r="K280" s="16">
        <v>4</v>
      </c>
    </row>
    <row r="281" spans="1:11" x14ac:dyDescent="0.25">
      <c r="A281" t="s">
        <v>268</v>
      </c>
      <c r="B281" t="str">
        <f>VLOOKUP(A281,rurality!A$2:B$327,2,FALSE)</f>
        <v>MU</v>
      </c>
      <c r="C281" t="b">
        <f t="shared" si="12"/>
        <v>1</v>
      </c>
      <c r="D281" s="14" t="s">
        <v>268</v>
      </c>
      <c r="E281" s="15">
        <f>VLOOKUP($A281,'residence based earnings'!$A$11:$I$390,9,FALSE)</f>
        <v>19453.333333333332</v>
      </c>
      <c r="F281" s="16">
        <v>5.2</v>
      </c>
      <c r="G281" s="15">
        <f t="shared" si="13"/>
        <v>248</v>
      </c>
      <c r="H281" s="15">
        <f t="shared" si="14"/>
        <v>248</v>
      </c>
      <c r="I281" s="16"/>
      <c r="J281" s="15">
        <v>21338</v>
      </c>
      <c r="K281" s="16">
        <v>3.5</v>
      </c>
    </row>
    <row r="282" spans="1:11" x14ac:dyDescent="0.25">
      <c r="A282" t="s">
        <v>269</v>
      </c>
      <c r="B282" t="str">
        <f>VLOOKUP(A282,rurality!A$2:B$327,2,FALSE)</f>
        <v>OU</v>
      </c>
      <c r="C282" t="b">
        <f t="shared" si="12"/>
        <v>1</v>
      </c>
      <c r="D282" s="14" t="s">
        <v>269</v>
      </c>
      <c r="E282" s="15">
        <f>VLOOKUP($A282,'residence based earnings'!$A$11:$I$390,9,FALSE)</f>
        <v>20331.666666666668</v>
      </c>
      <c r="F282" s="16">
        <v>10</v>
      </c>
      <c r="G282" s="15">
        <f t="shared" si="13"/>
        <v>193</v>
      </c>
      <c r="H282" s="15">
        <f t="shared" si="14"/>
        <v>193</v>
      </c>
      <c r="I282" s="16"/>
      <c r="J282" s="15">
        <v>21720</v>
      </c>
      <c r="K282" s="16">
        <v>9.3000000000000007</v>
      </c>
    </row>
    <row r="283" spans="1:11" x14ac:dyDescent="0.25">
      <c r="A283" t="s">
        <v>270</v>
      </c>
      <c r="B283" t="str">
        <f>VLOOKUP(A283,rurality!A$2:B$327,2,FALSE)</f>
        <v>R50</v>
      </c>
      <c r="C283" t="b">
        <f t="shared" si="12"/>
        <v>1</v>
      </c>
      <c r="D283" s="14" t="s">
        <v>270</v>
      </c>
      <c r="E283" s="15">
        <f>VLOOKUP($A283,'residence based earnings'!$A$11:$I$390,9,FALSE)</f>
        <v>24772</v>
      </c>
      <c r="F283" s="16">
        <v>13</v>
      </c>
      <c r="G283" s="15">
        <f t="shared" si="13"/>
        <v>65</v>
      </c>
      <c r="H283" s="15">
        <f t="shared" si="14"/>
        <v>65</v>
      </c>
      <c r="I283" s="16"/>
      <c r="J283" s="15">
        <v>31748</v>
      </c>
      <c r="K283" s="16">
        <v>9.8000000000000007</v>
      </c>
    </row>
    <row r="284" spans="1:11" x14ac:dyDescent="0.25">
      <c r="A284" t="s">
        <v>271</v>
      </c>
      <c r="B284" t="str">
        <f>VLOOKUP(A284,rurality!A$2:B$327,2,FALSE)</f>
        <v>SR</v>
      </c>
      <c r="C284" t="b">
        <f t="shared" si="12"/>
        <v>1</v>
      </c>
      <c r="D284" s="14" t="s">
        <v>271</v>
      </c>
      <c r="E284" s="15">
        <f>VLOOKUP($A284,'residence based earnings'!$A$11:$I$390,9,FALSE)</f>
        <v>20790.333333333332</v>
      </c>
      <c r="F284" s="16">
        <v>7.5</v>
      </c>
      <c r="G284" s="15">
        <f t="shared" si="13"/>
        <v>177</v>
      </c>
      <c r="H284" s="15">
        <f t="shared" si="14"/>
        <v>177</v>
      </c>
      <c r="I284" s="16"/>
      <c r="J284" s="15">
        <v>25179</v>
      </c>
      <c r="K284" s="16">
        <v>6.1</v>
      </c>
    </row>
    <row r="285" spans="1:11" x14ac:dyDescent="0.25">
      <c r="A285" t="s">
        <v>272</v>
      </c>
      <c r="B285" t="str">
        <f>VLOOKUP(A285,rurality!A$2:B$327,2,FALSE)</f>
        <v>R80</v>
      </c>
      <c r="C285" t="b">
        <f t="shared" si="12"/>
        <v>1</v>
      </c>
      <c r="D285" s="14" t="s">
        <v>272</v>
      </c>
      <c r="E285" s="15">
        <f>VLOOKUP($A285,'residence based earnings'!$A$11:$I$390,9,FALSE)</f>
        <v>17585.666666666668</v>
      </c>
      <c r="F285" s="16">
        <v>8.3000000000000007</v>
      </c>
      <c r="G285" s="15">
        <f t="shared" si="13"/>
        <v>310</v>
      </c>
      <c r="H285" s="15">
        <f t="shared" si="14"/>
        <v>310</v>
      </c>
      <c r="I285" s="16"/>
      <c r="J285" s="15">
        <v>21380</v>
      </c>
      <c r="K285" s="16">
        <v>5.7</v>
      </c>
    </row>
    <row r="286" spans="1:11" x14ac:dyDescent="0.25">
      <c r="A286" s="4" t="s">
        <v>273</v>
      </c>
      <c r="B286" t="str">
        <f>VLOOKUP(A286,rurality!A$2:B$327,2,FALSE)</f>
        <v>OU</v>
      </c>
      <c r="C286" t="b">
        <f t="shared" si="12"/>
        <v>1</v>
      </c>
      <c r="D286" s="14" t="s">
        <v>273</v>
      </c>
      <c r="E286" s="15">
        <f>VLOOKUP($A286,'residence based earnings'!$A$11:$I$390,9,FALSE)</f>
        <v>19342.666666666668</v>
      </c>
      <c r="F286" s="16">
        <v>5.7</v>
      </c>
      <c r="G286" s="15">
        <f t="shared" si="13"/>
        <v>253</v>
      </c>
      <c r="H286" s="15">
        <f t="shared" si="14"/>
        <v>253</v>
      </c>
      <c r="I286" s="16"/>
      <c r="J286" s="15">
        <v>21848</v>
      </c>
      <c r="K286" s="16">
        <v>4</v>
      </c>
    </row>
    <row r="287" spans="1:11" x14ac:dyDescent="0.25">
      <c r="A287" t="s">
        <v>274</v>
      </c>
      <c r="B287" t="str">
        <f>VLOOKUP(A287,rurality!A$2:B$327,2,FALSE)</f>
        <v>R50</v>
      </c>
      <c r="C287" t="b">
        <f t="shared" si="12"/>
        <v>1</v>
      </c>
      <c r="D287" s="14" t="s">
        <v>274</v>
      </c>
      <c r="E287" s="15">
        <f>VLOOKUP($A287,'residence based earnings'!$A$11:$I$390,9,FALSE)</f>
        <v>20328</v>
      </c>
      <c r="F287" s="16">
        <v>7.6</v>
      </c>
      <c r="G287" s="15">
        <f t="shared" si="13"/>
        <v>194</v>
      </c>
      <c r="H287" s="15">
        <f t="shared" si="14"/>
        <v>194</v>
      </c>
      <c r="I287" s="16"/>
      <c r="J287" s="15">
        <v>25683</v>
      </c>
      <c r="K287" s="16">
        <v>8.6999999999999993</v>
      </c>
    </row>
    <row r="288" spans="1:11" x14ac:dyDescent="0.25">
      <c r="A288" t="s">
        <v>275</v>
      </c>
      <c r="B288" t="str">
        <f>VLOOKUP(A288,rurality!A$2:B$327,2,FALSE)</f>
        <v>R50</v>
      </c>
      <c r="C288" t="b">
        <f t="shared" si="12"/>
        <v>1</v>
      </c>
      <c r="D288" s="14" t="s">
        <v>275</v>
      </c>
      <c r="E288" s="15">
        <f>VLOOKUP($A288,'residence based earnings'!$A$11:$I$390,9,FALSE)</f>
        <v>22871.333333333332</v>
      </c>
      <c r="F288" s="16">
        <v>10</v>
      </c>
      <c r="G288" s="15">
        <f t="shared" si="13"/>
        <v>106</v>
      </c>
      <c r="H288" s="15">
        <f t="shared" si="14"/>
        <v>106</v>
      </c>
      <c r="I288" s="16"/>
      <c r="J288" s="15">
        <v>26733</v>
      </c>
      <c r="K288" s="16">
        <v>6.8</v>
      </c>
    </row>
    <row r="289" spans="1:11" x14ac:dyDescent="0.25">
      <c r="A289" t="s">
        <v>276</v>
      </c>
      <c r="B289" t="str">
        <f>VLOOKUP(A289,rurality!A$2:B$327,2,FALSE)</f>
        <v>R50</v>
      </c>
      <c r="C289" t="b">
        <f t="shared" si="12"/>
        <v>1</v>
      </c>
      <c r="D289" s="14" t="s">
        <v>276</v>
      </c>
      <c r="E289" s="15">
        <f>VLOOKUP($A289,'residence based earnings'!$A$11:$I$390,9,FALSE)</f>
        <v>19631.666666666668</v>
      </c>
      <c r="F289" s="16">
        <v>12</v>
      </c>
      <c r="G289" s="15">
        <f t="shared" si="13"/>
        <v>231</v>
      </c>
      <c r="H289" s="15">
        <f t="shared" si="14"/>
        <v>231</v>
      </c>
      <c r="I289" s="16"/>
      <c r="J289" s="15">
        <v>27949</v>
      </c>
      <c r="K289" s="16">
        <v>15</v>
      </c>
    </row>
    <row r="290" spans="1:11" x14ac:dyDescent="0.25">
      <c r="A290" t="s">
        <v>277</v>
      </c>
      <c r="B290" t="str">
        <f>VLOOKUP(A290,rurality!A$2:B$327,2,FALSE)</f>
        <v>OU</v>
      </c>
      <c r="C290" t="b">
        <f t="shared" si="12"/>
        <v>1</v>
      </c>
      <c r="D290" s="14" t="s">
        <v>277</v>
      </c>
      <c r="E290" s="15">
        <f>VLOOKUP($A290,'residence based earnings'!$A$11:$I$390,9,FALSE)</f>
        <v>15920.333333333334</v>
      </c>
      <c r="F290" s="16">
        <v>8.6</v>
      </c>
      <c r="G290" s="15">
        <f t="shared" si="13"/>
        <v>326</v>
      </c>
      <c r="H290" s="15">
        <f t="shared" si="14"/>
        <v>326</v>
      </c>
      <c r="I290" s="16"/>
      <c r="J290" s="15">
        <v>19335</v>
      </c>
      <c r="K290" s="16">
        <v>5.3</v>
      </c>
    </row>
    <row r="291" spans="1:11" x14ac:dyDescent="0.25">
      <c r="A291" t="s">
        <v>278</v>
      </c>
      <c r="B291" t="str">
        <f>VLOOKUP(A291,rurality!A$2:B$327,2,FALSE)</f>
        <v>MU</v>
      </c>
      <c r="C291" t="b">
        <f t="shared" si="12"/>
        <v>1</v>
      </c>
      <c r="D291" s="14" t="s">
        <v>278</v>
      </c>
      <c r="E291" s="15">
        <f>VLOOKUP($A291,'residence based earnings'!$A$11:$I$390,9,FALSE)</f>
        <v>26762</v>
      </c>
      <c r="F291" s="17" t="s">
        <v>449</v>
      </c>
      <c r="G291" s="15">
        <f t="shared" si="13"/>
        <v>40</v>
      </c>
      <c r="H291" s="15">
        <f t="shared" si="14"/>
        <v>40</v>
      </c>
      <c r="I291" s="17"/>
      <c r="J291" s="15">
        <v>37400</v>
      </c>
      <c r="K291" s="16">
        <v>12</v>
      </c>
    </row>
    <row r="292" spans="1:11" x14ac:dyDescent="0.25">
      <c r="A292" s="4" t="s">
        <v>279</v>
      </c>
      <c r="B292" t="str">
        <f>VLOOKUP(A292,rurality!A$2:B$327,2,FALSE)</f>
        <v>OU</v>
      </c>
      <c r="C292" t="b">
        <f t="shared" si="12"/>
        <v>1</v>
      </c>
      <c r="D292" s="14" t="s">
        <v>279</v>
      </c>
      <c r="E292" s="15">
        <f>VLOOKUP($A292,'residence based earnings'!$A$11:$I$390,9,FALSE)</f>
        <v>22636.333333333332</v>
      </c>
      <c r="F292" s="16">
        <v>8.3000000000000007</v>
      </c>
      <c r="G292" s="15">
        <f t="shared" si="13"/>
        <v>116</v>
      </c>
      <c r="H292" s="15">
        <f t="shared" si="14"/>
        <v>116</v>
      </c>
      <c r="I292" s="16"/>
      <c r="J292" s="15">
        <v>24433</v>
      </c>
      <c r="K292" s="16">
        <v>4.4000000000000004</v>
      </c>
    </row>
    <row r="293" spans="1:11" x14ac:dyDescent="0.25">
      <c r="A293" t="s">
        <v>280</v>
      </c>
      <c r="B293" t="str">
        <f>VLOOKUP(A293,rurality!A$2:B$327,2,FALSE)</f>
        <v>R50</v>
      </c>
      <c r="C293" t="b">
        <f t="shared" si="12"/>
        <v>1</v>
      </c>
      <c r="D293" s="14" t="s">
        <v>280</v>
      </c>
      <c r="E293" s="15">
        <f>VLOOKUP($A293,'residence based earnings'!$A$11:$I$390,9,FALSE)</f>
        <v>24452.333333333332</v>
      </c>
      <c r="F293" s="16">
        <v>10</v>
      </c>
      <c r="G293" s="15">
        <f t="shared" si="13"/>
        <v>70</v>
      </c>
      <c r="H293" s="15">
        <f t="shared" si="14"/>
        <v>70</v>
      </c>
      <c r="I293" s="16"/>
      <c r="J293" s="15">
        <v>33006</v>
      </c>
      <c r="K293" s="16">
        <v>6.8</v>
      </c>
    </row>
    <row r="294" spans="1:11" x14ac:dyDescent="0.25">
      <c r="A294" s="4" t="s">
        <v>281</v>
      </c>
      <c r="B294" t="str">
        <f>VLOOKUP(A294,rurality!A$2:B$327,2,FALSE)</f>
        <v>OU</v>
      </c>
      <c r="C294" t="b">
        <f t="shared" si="12"/>
        <v>1</v>
      </c>
      <c r="D294" s="14" t="s">
        <v>281</v>
      </c>
      <c r="E294" s="15">
        <f>VLOOKUP($A294,'residence based earnings'!$A$11:$I$390,9,FALSE)</f>
        <v>17228.333333333332</v>
      </c>
      <c r="F294" s="16">
        <v>7.4</v>
      </c>
      <c r="G294" s="15">
        <f t="shared" si="13"/>
        <v>319</v>
      </c>
      <c r="H294" s="15">
        <f t="shared" si="14"/>
        <v>319</v>
      </c>
      <c r="I294" s="16"/>
      <c r="J294" s="15">
        <v>20337</v>
      </c>
      <c r="K294" s="16">
        <v>5.7</v>
      </c>
    </row>
    <row r="295" spans="1:11" x14ac:dyDescent="0.25">
      <c r="A295" t="s">
        <v>282</v>
      </c>
      <c r="B295" t="str">
        <f>VLOOKUP(A295,rurality!A$2:B$327,2,FALSE)</f>
        <v>R80</v>
      </c>
      <c r="C295" t="b">
        <f t="shared" si="12"/>
        <v>1</v>
      </c>
      <c r="D295" s="14" t="s">
        <v>282</v>
      </c>
      <c r="E295" s="15">
        <f>VLOOKUP($A295,'residence based earnings'!$A$11:$I$390,9,FALSE)</f>
        <v>14678</v>
      </c>
      <c r="F295" s="16">
        <v>11</v>
      </c>
      <c r="G295" s="15">
        <f t="shared" si="13"/>
        <v>329</v>
      </c>
      <c r="H295" s="15">
        <f t="shared" si="14"/>
        <v>329</v>
      </c>
      <c r="I295" s="16"/>
      <c r="J295" s="15">
        <v>18850</v>
      </c>
      <c r="K295" s="16">
        <v>8.8000000000000007</v>
      </c>
    </row>
    <row r="296" spans="1:11" x14ac:dyDescent="0.25">
      <c r="A296" t="s">
        <v>283</v>
      </c>
      <c r="B296" t="str">
        <f>VLOOKUP(A296,rurality!A$2:B$327,2,FALSE)</f>
        <v>MU</v>
      </c>
      <c r="C296" t="b">
        <f t="shared" si="12"/>
        <v>1</v>
      </c>
      <c r="D296" s="14" t="s">
        <v>283</v>
      </c>
      <c r="E296" s="15">
        <f>VLOOKUP($A296,'residence based earnings'!$A$11:$I$390,9,FALSE)</f>
        <v>30400.666666666668</v>
      </c>
      <c r="F296" s="16">
        <v>5</v>
      </c>
      <c r="G296" s="15">
        <f t="shared" si="13"/>
        <v>12</v>
      </c>
      <c r="H296" s="15">
        <f t="shared" si="14"/>
        <v>12</v>
      </c>
      <c r="I296" s="16"/>
      <c r="J296" s="15">
        <v>42141</v>
      </c>
      <c r="K296" s="16">
        <v>8.6</v>
      </c>
    </row>
    <row r="297" spans="1:11" x14ac:dyDescent="0.25">
      <c r="A297" t="s">
        <v>284</v>
      </c>
      <c r="B297" t="str">
        <f>VLOOKUP(A297,rurality!A$2:B$327,2,FALSE)</f>
        <v>MU</v>
      </c>
      <c r="C297" t="b">
        <f t="shared" si="12"/>
        <v>1</v>
      </c>
      <c r="D297" s="14" t="s">
        <v>284</v>
      </c>
      <c r="E297" s="15">
        <f>VLOOKUP($A297,'residence based earnings'!$A$11:$I$390,9,FALSE)</f>
        <v>23082.333333333332</v>
      </c>
      <c r="F297" s="16">
        <v>6.7</v>
      </c>
      <c r="G297" s="15">
        <f t="shared" si="13"/>
        <v>98</v>
      </c>
      <c r="H297" s="15">
        <f t="shared" si="14"/>
        <v>98</v>
      </c>
      <c r="I297" s="16"/>
      <c r="J297" s="15">
        <v>29066</v>
      </c>
      <c r="K297" s="16">
        <v>5.5</v>
      </c>
    </row>
    <row r="298" spans="1:11" x14ac:dyDescent="0.25">
      <c r="A298" t="s">
        <v>285</v>
      </c>
      <c r="B298" t="str">
        <f>VLOOKUP(A298,rurality!A$2:B$327,2,FALSE)</f>
        <v>SR</v>
      </c>
      <c r="C298" t="b">
        <f t="shared" si="12"/>
        <v>1</v>
      </c>
      <c r="D298" s="14" t="s">
        <v>285</v>
      </c>
      <c r="E298" s="15">
        <f>VLOOKUP($A298,'residence based earnings'!$A$11:$I$390,9,FALSE)</f>
        <v>27227</v>
      </c>
      <c r="F298" s="16">
        <v>11</v>
      </c>
      <c r="G298" s="15">
        <f t="shared" si="13"/>
        <v>33</v>
      </c>
      <c r="H298" s="15">
        <f t="shared" si="14"/>
        <v>33</v>
      </c>
      <c r="I298" s="16"/>
      <c r="J298" s="15">
        <v>39962</v>
      </c>
      <c r="K298" s="16">
        <v>11</v>
      </c>
    </row>
    <row r="299" spans="1:11" x14ac:dyDescent="0.25">
      <c r="A299" t="s">
        <v>286</v>
      </c>
      <c r="B299" t="str">
        <f>VLOOKUP(A299,rurality!A$2:B$327,2,FALSE)</f>
        <v>R80</v>
      </c>
      <c r="C299" t="b">
        <f t="shared" si="12"/>
        <v>1</v>
      </c>
      <c r="D299" s="14" t="s">
        <v>286</v>
      </c>
      <c r="E299" s="15">
        <f>VLOOKUP($A299,'residence based earnings'!$A$11:$I$390,9,FALSE)</f>
        <v>25395.666666666668</v>
      </c>
      <c r="F299" s="16">
        <v>13</v>
      </c>
      <c r="G299" s="15">
        <f t="shared" si="13"/>
        <v>59</v>
      </c>
      <c r="H299" s="15">
        <f t="shared" si="14"/>
        <v>59</v>
      </c>
      <c r="I299" s="16"/>
      <c r="J299" s="15">
        <v>36919</v>
      </c>
      <c r="K299" s="16">
        <v>14</v>
      </c>
    </row>
    <row r="300" spans="1:11" x14ac:dyDescent="0.25">
      <c r="A300" t="s">
        <v>287</v>
      </c>
      <c r="B300" t="str">
        <f>VLOOKUP(A300,rurality!A$2:B$327,2,FALSE)</f>
        <v>R50</v>
      </c>
      <c r="C300" t="b">
        <f t="shared" si="12"/>
        <v>1</v>
      </c>
      <c r="D300" s="14" t="s">
        <v>287</v>
      </c>
      <c r="E300" s="15">
        <f>VLOOKUP($A300,'residence based earnings'!$A$11:$I$390,9,FALSE)</f>
        <v>26200.333333333332</v>
      </c>
      <c r="F300" s="16">
        <v>14</v>
      </c>
      <c r="G300" s="15">
        <f t="shared" si="13"/>
        <v>46</v>
      </c>
      <c r="H300" s="15">
        <f t="shared" si="14"/>
        <v>46</v>
      </c>
      <c r="I300" s="16"/>
      <c r="J300" s="15">
        <v>32700</v>
      </c>
      <c r="K300" s="16">
        <v>11</v>
      </c>
    </row>
    <row r="301" spans="1:11" x14ac:dyDescent="0.25">
      <c r="A301" t="s">
        <v>288</v>
      </c>
      <c r="B301" t="str">
        <f>VLOOKUP(A301,rurality!A$2:B$327,2,FALSE)</f>
        <v>SR</v>
      </c>
      <c r="C301" t="b">
        <f t="shared" si="12"/>
        <v>1</v>
      </c>
      <c r="D301" s="14" t="s">
        <v>288</v>
      </c>
      <c r="E301" s="15">
        <f>VLOOKUP($A301,'residence based earnings'!$A$11:$I$390,9,FALSE)</f>
        <v>18414.666666666668</v>
      </c>
      <c r="F301" s="16">
        <v>3.7</v>
      </c>
      <c r="G301" s="15">
        <f t="shared" si="13"/>
        <v>287</v>
      </c>
      <c r="H301" s="15">
        <f t="shared" si="14"/>
        <v>287</v>
      </c>
      <c r="I301" s="16"/>
      <c r="J301" s="15">
        <v>21512</v>
      </c>
      <c r="K301" s="16">
        <v>4.3</v>
      </c>
    </row>
    <row r="302" spans="1:11" x14ac:dyDescent="0.25">
      <c r="A302" t="s">
        <v>289</v>
      </c>
      <c r="B302" t="str">
        <f>VLOOKUP(A302,rurality!A$2:B$327,2,FALSE)</f>
        <v>MU</v>
      </c>
      <c r="C302" t="b">
        <f t="shared" si="12"/>
        <v>1</v>
      </c>
      <c r="D302" s="14" t="s">
        <v>289</v>
      </c>
      <c r="E302" s="15">
        <f>VLOOKUP($A302,'residence based earnings'!$A$11:$I$390,9,FALSE)</f>
        <v>18018.333333333332</v>
      </c>
      <c r="F302" s="16">
        <v>5.3</v>
      </c>
      <c r="G302" s="15">
        <f t="shared" si="13"/>
        <v>301</v>
      </c>
      <c r="H302" s="15">
        <f t="shared" si="14"/>
        <v>301</v>
      </c>
      <c r="I302" s="16"/>
      <c r="J302" s="15">
        <v>20643</v>
      </c>
      <c r="K302" s="16">
        <v>3.5</v>
      </c>
    </row>
    <row r="303" spans="1:11" x14ac:dyDescent="0.25">
      <c r="A303" t="s">
        <v>290</v>
      </c>
      <c r="B303" t="str">
        <f>VLOOKUP(A303,rurality!A$2:B$327,2,FALSE)</f>
        <v>MU</v>
      </c>
      <c r="C303" t="b">
        <f t="shared" si="12"/>
        <v>1</v>
      </c>
      <c r="D303" s="14" t="s">
        <v>290</v>
      </c>
      <c r="E303" s="15">
        <f>VLOOKUP($A303,'residence based earnings'!$A$11:$I$390,9,FALSE)</f>
        <v>24750.666666666668</v>
      </c>
      <c r="F303" s="16">
        <v>5.9</v>
      </c>
      <c r="G303" s="15">
        <f t="shared" si="13"/>
        <v>66</v>
      </c>
      <c r="H303" s="15">
        <f t="shared" si="14"/>
        <v>66</v>
      </c>
      <c r="I303" s="16"/>
      <c r="J303" s="15">
        <v>27043</v>
      </c>
      <c r="K303" s="16">
        <v>4.2</v>
      </c>
    </row>
    <row r="304" spans="1:11" x14ac:dyDescent="0.25">
      <c r="A304" t="s">
        <v>291</v>
      </c>
      <c r="B304" t="str">
        <f>VLOOKUP(A304,rurality!A$2:B$327,2,FALSE)</f>
        <v>MU</v>
      </c>
      <c r="C304" t="b">
        <f t="shared" si="12"/>
        <v>1</v>
      </c>
      <c r="D304" s="14" t="s">
        <v>291</v>
      </c>
      <c r="E304" s="15">
        <f>VLOOKUP($A304,'residence based earnings'!$A$11:$I$390,9,FALSE)</f>
        <v>34253.666666666664</v>
      </c>
      <c r="F304" s="16">
        <v>3.9</v>
      </c>
      <c r="G304" s="15">
        <f t="shared" si="13"/>
        <v>4</v>
      </c>
      <c r="H304" s="15">
        <f t="shared" si="14"/>
        <v>4</v>
      </c>
      <c r="I304" s="16"/>
      <c r="J304" s="15">
        <v>53562</v>
      </c>
      <c r="K304" s="16">
        <v>8.1</v>
      </c>
    </row>
    <row r="305" spans="1:11" x14ac:dyDescent="0.25">
      <c r="A305" s="4" t="s">
        <v>292</v>
      </c>
      <c r="B305" t="str">
        <f>VLOOKUP(A305,rurality!A$2:B$327,2,FALSE)</f>
        <v>OU</v>
      </c>
      <c r="C305" t="b">
        <f t="shared" si="12"/>
        <v>1</v>
      </c>
      <c r="D305" s="14" t="s">
        <v>292</v>
      </c>
      <c r="E305" s="15">
        <f>VLOOKUP($A305,'residence based earnings'!$A$11:$I$390,9,FALSE)</f>
        <v>22040</v>
      </c>
      <c r="F305" s="16">
        <v>10</v>
      </c>
      <c r="G305" s="15">
        <f t="shared" si="13"/>
        <v>132</v>
      </c>
      <c r="H305" s="15">
        <f t="shared" si="14"/>
        <v>132</v>
      </c>
      <c r="I305" s="16"/>
      <c r="J305" s="15">
        <v>28446</v>
      </c>
      <c r="K305" s="16">
        <v>7.4</v>
      </c>
    </row>
    <row r="306" spans="1:11" x14ac:dyDescent="0.25">
      <c r="A306" t="s">
        <v>293</v>
      </c>
      <c r="B306" t="str">
        <f>VLOOKUP(A306,rurality!A$2:B$327,2,FALSE)</f>
        <v>SR</v>
      </c>
      <c r="C306" t="b">
        <f t="shared" si="12"/>
        <v>1</v>
      </c>
      <c r="D306" s="14" t="s">
        <v>293</v>
      </c>
      <c r="E306" s="15">
        <f>VLOOKUP($A306,'residence based earnings'!$A$11:$I$390,9,FALSE)</f>
        <v>23252</v>
      </c>
      <c r="F306" s="16">
        <v>8.1999999999999993</v>
      </c>
      <c r="G306" s="15">
        <f t="shared" si="13"/>
        <v>95</v>
      </c>
      <c r="H306" s="15">
        <f t="shared" si="14"/>
        <v>95</v>
      </c>
      <c r="I306" s="16"/>
      <c r="J306" s="15">
        <v>28854</v>
      </c>
      <c r="K306" s="16">
        <v>5.3</v>
      </c>
    </row>
    <row r="307" spans="1:11" x14ac:dyDescent="0.25">
      <c r="A307" t="s">
        <v>294</v>
      </c>
      <c r="B307" t="str">
        <f>VLOOKUP(A307,rurality!A$2:B$327,2,FALSE)</f>
        <v>MU</v>
      </c>
      <c r="C307" t="b">
        <f t="shared" si="12"/>
        <v>1</v>
      </c>
      <c r="D307" s="14" t="s">
        <v>294</v>
      </c>
      <c r="E307" s="15">
        <f>VLOOKUP($A307,'residence based earnings'!$A$11:$I$390,9,FALSE)</f>
        <v>26996.666666666668</v>
      </c>
      <c r="F307" s="16">
        <v>9.3000000000000007</v>
      </c>
      <c r="G307" s="15">
        <f t="shared" si="13"/>
        <v>38</v>
      </c>
      <c r="H307" s="15">
        <f t="shared" si="14"/>
        <v>38</v>
      </c>
      <c r="I307" s="16"/>
      <c r="J307" s="15">
        <v>32432</v>
      </c>
      <c r="K307" s="16">
        <v>6.2</v>
      </c>
    </row>
    <row r="308" spans="1:11" x14ac:dyDescent="0.25">
      <c r="A308" t="s">
        <v>295</v>
      </c>
      <c r="B308" t="str">
        <f>VLOOKUP(A308,rurality!A$2:B$327,2,FALSE)</f>
        <v>SR</v>
      </c>
      <c r="C308" t="b">
        <f t="shared" si="12"/>
        <v>1</v>
      </c>
      <c r="D308" s="14" t="s">
        <v>295</v>
      </c>
      <c r="E308" s="15">
        <f>VLOOKUP($A308,'residence based earnings'!$A$11:$I$390,9,FALSE)</f>
        <v>18207.666666666668</v>
      </c>
      <c r="F308" s="16">
        <v>8.9</v>
      </c>
      <c r="G308" s="15">
        <f t="shared" si="13"/>
        <v>293</v>
      </c>
      <c r="H308" s="15">
        <f t="shared" si="14"/>
        <v>293</v>
      </c>
      <c r="I308" s="16"/>
      <c r="J308" s="15">
        <v>20858</v>
      </c>
      <c r="K308" s="16">
        <v>5.3</v>
      </c>
    </row>
    <row r="309" spans="1:11" x14ac:dyDescent="0.25">
      <c r="A309" t="s">
        <v>296</v>
      </c>
      <c r="B309" t="str">
        <f>VLOOKUP(A309,rurality!A$2:B$327,2,FALSE)</f>
        <v>R50</v>
      </c>
      <c r="C309" t="b">
        <f t="shared" si="12"/>
        <v>1</v>
      </c>
      <c r="D309" s="14" t="s">
        <v>296</v>
      </c>
      <c r="E309" s="15">
        <f>VLOOKUP($A309,'residence based earnings'!$A$11:$I$390,9,FALSE)</f>
        <v>27260</v>
      </c>
      <c r="F309" s="16">
        <v>9.9</v>
      </c>
      <c r="G309" s="15">
        <f t="shared" si="13"/>
        <v>31</v>
      </c>
      <c r="H309" s="15">
        <f t="shared" si="14"/>
        <v>31</v>
      </c>
      <c r="I309" s="16"/>
      <c r="J309" s="15">
        <v>42655</v>
      </c>
      <c r="K309" s="16">
        <v>11</v>
      </c>
    </row>
    <row r="310" spans="1:11" x14ac:dyDescent="0.25">
      <c r="A310" t="s">
        <v>297</v>
      </c>
      <c r="B310" t="str">
        <f>VLOOKUP(A310,rurality!A$2:B$327,2,FALSE)</f>
        <v>R80</v>
      </c>
      <c r="C310" t="b">
        <f t="shared" si="12"/>
        <v>1</v>
      </c>
      <c r="D310" s="14" t="s">
        <v>297</v>
      </c>
      <c r="E310" s="15">
        <f>VLOOKUP($A310,'residence based earnings'!$A$11:$I$390,9,FALSE)</f>
        <v>21259</v>
      </c>
      <c r="F310" s="16">
        <v>14</v>
      </c>
      <c r="G310" s="15">
        <f t="shared" si="13"/>
        <v>155</v>
      </c>
      <c r="H310" s="15">
        <f t="shared" si="14"/>
        <v>155</v>
      </c>
      <c r="I310" s="16"/>
      <c r="J310" s="17" t="s">
        <v>449</v>
      </c>
      <c r="K310" s="17" t="s">
        <v>449</v>
      </c>
    </row>
    <row r="311" spans="1:11" x14ac:dyDescent="0.25">
      <c r="A311" t="s">
        <v>298</v>
      </c>
      <c r="B311" t="str">
        <f>VLOOKUP(A311,rurality!A$2:B$327,2,FALSE)</f>
        <v>SR</v>
      </c>
      <c r="C311" t="b">
        <f t="shared" si="12"/>
        <v>1</v>
      </c>
      <c r="D311" s="14" t="s">
        <v>298</v>
      </c>
      <c r="E311" s="15">
        <f>VLOOKUP($A311,'residence based earnings'!$A$11:$I$390,9,FALSE)</f>
        <v>19961</v>
      </c>
      <c r="F311" s="16">
        <v>16</v>
      </c>
      <c r="G311" s="15">
        <f t="shared" si="13"/>
        <v>216</v>
      </c>
      <c r="H311" s="15">
        <f t="shared" si="14"/>
        <v>216</v>
      </c>
      <c r="I311" s="16"/>
      <c r="J311" s="15">
        <v>23239</v>
      </c>
      <c r="K311" s="16">
        <v>10</v>
      </c>
    </row>
    <row r="312" spans="1:11" x14ac:dyDescent="0.25">
      <c r="A312" t="s">
        <v>299</v>
      </c>
      <c r="B312" t="str">
        <f>VLOOKUP(A312,rurality!A$2:B$327,2,FALSE)</f>
        <v>OU</v>
      </c>
      <c r="C312" t="b">
        <f t="shared" si="12"/>
        <v>1</v>
      </c>
      <c r="D312" s="14" t="s">
        <v>299</v>
      </c>
      <c r="E312" s="15">
        <f>VLOOKUP($A312,'residence based earnings'!$A$11:$I$390,9,FALSE)</f>
        <v>25403.333333333332</v>
      </c>
      <c r="F312" s="16">
        <v>12</v>
      </c>
      <c r="G312" s="15">
        <f t="shared" si="13"/>
        <v>58</v>
      </c>
      <c r="H312" s="15">
        <f t="shared" si="14"/>
        <v>58</v>
      </c>
      <c r="I312" s="16"/>
      <c r="J312" s="15">
        <v>27396</v>
      </c>
      <c r="K312" s="16">
        <v>5.9</v>
      </c>
    </row>
    <row r="313" spans="1:11" x14ac:dyDescent="0.25">
      <c r="A313" s="4" t="s">
        <v>300</v>
      </c>
      <c r="B313" t="str">
        <f>VLOOKUP(A313,rurality!A$2:B$327,2,FALSE)</f>
        <v>SR</v>
      </c>
      <c r="C313" t="b">
        <f t="shared" si="12"/>
        <v>1</v>
      </c>
      <c r="D313" s="14" t="s">
        <v>300</v>
      </c>
      <c r="E313" s="15">
        <f>VLOOKUP($A313,'residence based earnings'!$A$11:$I$390,9,FALSE)</f>
        <v>24934.333333333332</v>
      </c>
      <c r="F313" s="16">
        <v>11</v>
      </c>
      <c r="G313" s="15">
        <f t="shared" si="13"/>
        <v>61</v>
      </c>
      <c r="H313" s="15">
        <f t="shared" si="14"/>
        <v>61</v>
      </c>
      <c r="I313" s="16"/>
      <c r="J313" s="15">
        <v>31677</v>
      </c>
      <c r="K313" s="16">
        <v>7.3</v>
      </c>
    </row>
    <row r="314" spans="1:11" x14ac:dyDescent="0.25">
      <c r="A314" t="s">
        <v>301</v>
      </c>
      <c r="B314" t="str">
        <f>VLOOKUP(A314,rurality!A$2:B$327,2,FALSE)</f>
        <v>R80</v>
      </c>
      <c r="C314" t="b">
        <f t="shared" si="12"/>
        <v>1</v>
      </c>
      <c r="D314" s="14" t="s">
        <v>301</v>
      </c>
      <c r="E314" s="15">
        <f>VLOOKUP($A314,'residence based earnings'!$A$11:$I$390,9,FALSE)</f>
        <v>17916</v>
      </c>
      <c r="F314" s="16">
        <v>11</v>
      </c>
      <c r="G314" s="15">
        <f t="shared" si="13"/>
        <v>304</v>
      </c>
      <c r="H314" s="15">
        <f t="shared" si="14"/>
        <v>304</v>
      </c>
      <c r="I314" s="16"/>
      <c r="J314" s="15">
        <v>22738</v>
      </c>
      <c r="K314" s="16">
        <v>9.1999999999999993</v>
      </c>
    </row>
    <row r="315" spans="1:11" x14ac:dyDescent="0.25">
      <c r="A315" t="s">
        <v>302</v>
      </c>
      <c r="B315" t="str">
        <f>VLOOKUP(A315,rurality!A$2:B$327,2,FALSE)</f>
        <v>R80</v>
      </c>
      <c r="C315" t="b">
        <f t="shared" si="12"/>
        <v>1</v>
      </c>
      <c r="D315" s="14" t="s">
        <v>302</v>
      </c>
      <c r="E315" s="15">
        <f>VLOOKUP($A315,'residence based earnings'!$A$11:$I$390,9,FALSE)</f>
        <v>21336</v>
      </c>
      <c r="F315" s="16">
        <v>8.8000000000000007</v>
      </c>
      <c r="G315" s="15">
        <f t="shared" si="13"/>
        <v>151</v>
      </c>
      <c r="H315" s="15">
        <f t="shared" si="14"/>
        <v>151</v>
      </c>
      <c r="I315" s="16"/>
      <c r="J315" s="15">
        <v>24548</v>
      </c>
      <c r="K315" s="16">
        <v>7</v>
      </c>
    </row>
    <row r="316" spans="1:11" x14ac:dyDescent="0.25">
      <c r="A316" t="s">
        <v>303</v>
      </c>
      <c r="B316" t="str">
        <f>VLOOKUP(A316,rurality!A$2:B$327,2,FALSE)</f>
        <v>R50</v>
      </c>
      <c r="C316" t="b">
        <f t="shared" si="12"/>
        <v>1</v>
      </c>
      <c r="D316" s="14" t="s">
        <v>303</v>
      </c>
      <c r="E316" s="15">
        <f>VLOOKUP($A316,'residence based earnings'!$A$11:$I$390,9,FALSE)</f>
        <v>22121</v>
      </c>
      <c r="F316" s="16">
        <v>7.6</v>
      </c>
      <c r="G316" s="15">
        <f t="shared" si="13"/>
        <v>129</v>
      </c>
      <c r="H316" s="15">
        <f t="shared" si="14"/>
        <v>129</v>
      </c>
      <c r="I316" s="16"/>
      <c r="J316" s="15">
        <v>25245</v>
      </c>
      <c r="K316" s="16">
        <v>5.9</v>
      </c>
    </row>
    <row r="317" spans="1:11" x14ac:dyDescent="0.25">
      <c r="A317" t="s">
        <v>304</v>
      </c>
      <c r="B317" t="str">
        <f>VLOOKUP(A317,rurality!A$2:B$327,2,FALSE)</f>
        <v>R80</v>
      </c>
      <c r="C317" t="b">
        <f t="shared" si="12"/>
        <v>1</v>
      </c>
      <c r="D317" s="14" t="s">
        <v>304</v>
      </c>
      <c r="E317" s="15">
        <f>VLOOKUP($A317,'residence based earnings'!$A$11:$I$390,9,FALSE)</f>
        <v>19889.5</v>
      </c>
      <c r="F317" s="16">
        <v>10</v>
      </c>
      <c r="G317" s="15">
        <f t="shared" si="13"/>
        <v>219</v>
      </c>
      <c r="H317" s="15">
        <f t="shared" si="14"/>
        <v>219</v>
      </c>
      <c r="I317" s="16"/>
      <c r="J317" s="15">
        <v>22292</v>
      </c>
      <c r="K317" s="16">
        <v>5.9</v>
      </c>
    </row>
    <row r="318" spans="1:11" x14ac:dyDescent="0.25">
      <c r="A318" t="s">
        <v>305</v>
      </c>
      <c r="B318" t="str">
        <f>VLOOKUP(A318,rurality!A$2:B$327,2,FALSE)</f>
        <v>R80</v>
      </c>
      <c r="C318" t="b">
        <f t="shared" si="12"/>
        <v>1</v>
      </c>
      <c r="D318" s="14" t="s">
        <v>305</v>
      </c>
      <c r="E318" s="15">
        <f>VLOOKUP($A318,'residence based earnings'!$A$11:$I$390,9,FALSE)</f>
        <v>24439.666666666668</v>
      </c>
      <c r="F318" s="16">
        <v>10</v>
      </c>
      <c r="G318" s="15">
        <f t="shared" si="13"/>
        <v>71</v>
      </c>
      <c r="H318" s="15">
        <f t="shared" si="14"/>
        <v>71</v>
      </c>
      <c r="I318" s="16"/>
      <c r="J318" s="15">
        <v>33188</v>
      </c>
      <c r="K318" s="16">
        <v>13</v>
      </c>
    </row>
    <row r="319" spans="1:11" x14ac:dyDescent="0.25">
      <c r="A319" t="s">
        <v>306</v>
      </c>
      <c r="B319" t="str">
        <f>VLOOKUP(A319,rurality!A$2:B$327,2,FALSE)</f>
        <v>R80</v>
      </c>
      <c r="C319" t="b">
        <f t="shared" si="12"/>
        <v>1</v>
      </c>
      <c r="D319" s="14" t="s">
        <v>306</v>
      </c>
      <c r="E319" s="15" t="s">
        <v>449</v>
      </c>
      <c r="F319" s="17" t="s">
        <v>449</v>
      </c>
      <c r="G319" s="15" t="e">
        <f t="shared" si="13"/>
        <v>#N/A</v>
      </c>
      <c r="H319" s="15" t="str">
        <f t="shared" si="14"/>
        <v/>
      </c>
      <c r="I319" s="17"/>
      <c r="J319" s="15">
        <v>21717</v>
      </c>
      <c r="K319" s="16">
        <v>14</v>
      </c>
    </row>
    <row r="320" spans="1:11" x14ac:dyDescent="0.25">
      <c r="A320" t="s">
        <v>307</v>
      </c>
      <c r="B320" t="str">
        <f>VLOOKUP(A320,rurality!A$2:B$327,2,FALSE)</f>
        <v>MU</v>
      </c>
      <c r="C320" t="b">
        <f t="shared" si="12"/>
        <v>1</v>
      </c>
      <c r="D320" s="14" t="s">
        <v>307</v>
      </c>
      <c r="E320" s="15">
        <f>VLOOKUP($A320,'residence based earnings'!$A$11:$I$390,9,FALSE)</f>
        <v>39006.333333333336</v>
      </c>
      <c r="F320" s="16">
        <v>14</v>
      </c>
      <c r="G320" s="15">
        <f t="shared" si="13"/>
        <v>1</v>
      </c>
      <c r="H320" s="15">
        <f t="shared" si="14"/>
        <v>1</v>
      </c>
      <c r="I320" s="16"/>
      <c r="J320" s="15">
        <v>80358</v>
      </c>
      <c r="K320" s="16">
        <v>16</v>
      </c>
    </row>
    <row r="321" spans="1:11" x14ac:dyDescent="0.25">
      <c r="A321" t="s">
        <v>308</v>
      </c>
      <c r="B321" t="str">
        <f>VLOOKUP(A321,rurality!A$2:B$327,2,FALSE)</f>
        <v>OU</v>
      </c>
      <c r="C321" t="b">
        <f t="shared" si="12"/>
        <v>1</v>
      </c>
      <c r="D321" s="14" t="s">
        <v>308</v>
      </c>
      <c r="E321" s="15">
        <f>VLOOKUP($A321,'residence based earnings'!$A$11:$I$390,9,FALSE)</f>
        <v>18993</v>
      </c>
      <c r="F321" s="16">
        <v>8.1999999999999993</v>
      </c>
      <c r="G321" s="15">
        <f t="shared" si="13"/>
        <v>262</v>
      </c>
      <c r="H321" s="15">
        <f t="shared" si="14"/>
        <v>262</v>
      </c>
      <c r="I321" s="16"/>
      <c r="J321" s="15">
        <v>21236</v>
      </c>
      <c r="K321" s="16">
        <v>7.6</v>
      </c>
    </row>
    <row r="322" spans="1:11" x14ac:dyDescent="0.25">
      <c r="A322" t="s">
        <v>309</v>
      </c>
      <c r="B322" t="str">
        <f>VLOOKUP(A322,rurality!A$2:B$327,2,FALSE)</f>
        <v>MU</v>
      </c>
      <c r="C322" t="b">
        <f t="shared" si="12"/>
        <v>1</v>
      </c>
      <c r="D322" s="14" t="s">
        <v>309</v>
      </c>
      <c r="E322" s="15">
        <f>VLOOKUP($A322,'residence based earnings'!$A$11:$I$390,9,FALSE)</f>
        <v>19809.666666666668</v>
      </c>
      <c r="F322" s="16">
        <v>4.4000000000000004</v>
      </c>
      <c r="G322" s="15">
        <f t="shared" si="13"/>
        <v>223</v>
      </c>
      <c r="H322" s="15">
        <f t="shared" si="14"/>
        <v>223</v>
      </c>
      <c r="I322" s="16"/>
      <c r="J322" s="15">
        <v>22335</v>
      </c>
      <c r="K322" s="16">
        <v>3.1</v>
      </c>
    </row>
    <row r="323" spans="1:11" x14ac:dyDescent="0.25">
      <c r="A323" s="4" t="s">
        <v>405</v>
      </c>
      <c r="B323" t="str">
        <f>VLOOKUP(A323,rurality!A$2:B$327,2,FALSE)</f>
        <v>R50</v>
      </c>
      <c r="C323" t="b">
        <f t="shared" si="12"/>
        <v>1</v>
      </c>
      <c r="D323" s="14" t="s">
        <v>405</v>
      </c>
      <c r="E323" s="15">
        <f>VLOOKUP($A323,'residence based earnings'!$A$11:$I$390,9,FALSE)</f>
        <v>20057.333333333332</v>
      </c>
      <c r="F323" s="16">
        <v>4.7</v>
      </c>
      <c r="G323" s="15">
        <f t="shared" si="13"/>
        <v>210</v>
      </c>
      <c r="H323" s="15">
        <f t="shared" si="14"/>
        <v>210</v>
      </c>
      <c r="I323" s="16"/>
      <c r="J323" s="15">
        <v>25207</v>
      </c>
      <c r="K323" s="16">
        <v>2.9</v>
      </c>
    </row>
    <row r="324" spans="1:11" x14ac:dyDescent="0.25">
      <c r="A324" t="s">
        <v>310</v>
      </c>
      <c r="B324" t="str">
        <f>VLOOKUP(A324,rurality!A$2:B$327,2,FALSE)</f>
        <v>R50</v>
      </c>
      <c r="C324" t="b">
        <f t="shared" si="12"/>
        <v>1</v>
      </c>
      <c r="D324" s="14" t="s">
        <v>310</v>
      </c>
      <c r="E324" s="15">
        <f>VLOOKUP($A324,'residence based earnings'!$A$11:$I$390,9,FALSE)</f>
        <v>26463.666666666668</v>
      </c>
      <c r="F324" s="16">
        <v>12</v>
      </c>
      <c r="G324" s="15">
        <f t="shared" si="13"/>
        <v>43</v>
      </c>
      <c r="H324" s="15">
        <f t="shared" si="14"/>
        <v>43</v>
      </c>
      <c r="I324" s="16"/>
      <c r="J324" s="15">
        <v>31730</v>
      </c>
      <c r="K324" s="16">
        <v>6.3</v>
      </c>
    </row>
    <row r="325" spans="1:11" x14ac:dyDescent="0.25">
      <c r="A325" s="4" t="s">
        <v>311</v>
      </c>
      <c r="B325" t="str">
        <f>VLOOKUP(A325,rurality!A$2:B$327,2,FALSE)</f>
        <v>OU</v>
      </c>
      <c r="C325" t="b">
        <f t="shared" si="12"/>
        <v>1</v>
      </c>
      <c r="D325" s="14" t="s">
        <v>311</v>
      </c>
      <c r="E325" s="15">
        <f>VLOOKUP($A325,'residence based earnings'!$A$11:$I$390,9,FALSE)</f>
        <v>31865.666666666668</v>
      </c>
      <c r="F325" s="16">
        <v>11</v>
      </c>
      <c r="G325" s="15">
        <f t="shared" si="13"/>
        <v>7</v>
      </c>
      <c r="H325" s="15">
        <f t="shared" si="14"/>
        <v>7</v>
      </c>
      <c r="I325" s="16"/>
      <c r="J325" s="15">
        <v>39969</v>
      </c>
      <c r="K325" s="16">
        <v>6.4</v>
      </c>
    </row>
    <row r="326" spans="1:11" x14ac:dyDescent="0.25">
      <c r="A326" t="s">
        <v>312</v>
      </c>
      <c r="B326" t="str">
        <f>VLOOKUP(A326,rurality!A$2:B$327,2,FALSE)</f>
        <v>LU</v>
      </c>
      <c r="C326" t="b">
        <f t="shared" si="12"/>
        <v>1</v>
      </c>
      <c r="D326" s="14" t="s">
        <v>312</v>
      </c>
      <c r="E326" s="15">
        <f>VLOOKUP($A326,'residence based earnings'!$A$11:$I$390,9,FALSE)</f>
        <v>21073.333333333332</v>
      </c>
      <c r="F326" s="16">
        <v>4.8</v>
      </c>
      <c r="G326" s="15">
        <f t="shared" si="13"/>
        <v>164</v>
      </c>
      <c r="H326" s="15">
        <f t="shared" si="14"/>
        <v>164</v>
      </c>
      <c r="I326" s="16"/>
      <c r="J326" s="15">
        <v>25648</v>
      </c>
      <c r="K326" s="16">
        <v>3.9</v>
      </c>
    </row>
    <row r="327" spans="1:11" x14ac:dyDescent="0.25">
      <c r="A327" t="s">
        <v>313</v>
      </c>
      <c r="B327" t="str">
        <f>VLOOKUP(A327,rurality!A$2:B$327,2,FALSE)</f>
        <v>MU</v>
      </c>
      <c r="C327" t="b">
        <f t="shared" si="12"/>
        <v>1</v>
      </c>
      <c r="D327" s="14" t="s">
        <v>313</v>
      </c>
      <c r="E327" s="15">
        <f>VLOOKUP($A327,'residence based earnings'!$A$11:$I$390,9,FALSE)</f>
        <v>25351.333333333332</v>
      </c>
      <c r="F327" s="16">
        <v>7.9</v>
      </c>
      <c r="G327" s="15">
        <f t="shared" si="13"/>
        <v>60</v>
      </c>
      <c r="H327" s="15">
        <f t="shared" si="14"/>
        <v>60</v>
      </c>
      <c r="I327" s="16"/>
      <c r="J327" s="15">
        <v>33112</v>
      </c>
      <c r="K327" s="16">
        <v>9.6</v>
      </c>
    </row>
    <row r="328" spans="1:11" x14ac:dyDescent="0.25">
      <c r="A328" s="4" t="s">
        <v>314</v>
      </c>
      <c r="B328" t="str">
        <f>VLOOKUP(A328,rurality!A$2:B$327,2,FALSE)</f>
        <v>LU</v>
      </c>
      <c r="C328" t="b">
        <f t="shared" si="12"/>
        <v>1</v>
      </c>
      <c r="D328" s="14" t="s">
        <v>314</v>
      </c>
      <c r="E328" s="15">
        <f>VLOOKUP($A328,'residence based earnings'!$A$11:$I$390,9,FALSE)</f>
        <v>28918.333333333332</v>
      </c>
      <c r="F328" s="16">
        <v>10</v>
      </c>
      <c r="G328" s="15">
        <f t="shared" si="13"/>
        <v>21</v>
      </c>
      <c r="H328" s="15">
        <f t="shared" si="14"/>
        <v>21</v>
      </c>
      <c r="I328" s="16"/>
      <c r="J328" s="15">
        <v>34190</v>
      </c>
      <c r="K328" s="16">
        <v>4.5999999999999996</v>
      </c>
    </row>
    <row r="329" spans="1:11" x14ac:dyDescent="0.25">
      <c r="A329" t="s">
        <v>315</v>
      </c>
      <c r="B329" t="str">
        <f>VLOOKUP(A329,rurality!A$2:B$327,2,FALSE)</f>
        <v>MU</v>
      </c>
      <c r="C329" t="b">
        <f t="shared" si="12"/>
        <v>1</v>
      </c>
      <c r="D329" s="14" t="s">
        <v>315</v>
      </c>
      <c r="E329" s="15">
        <f>VLOOKUP($A329,'residence based earnings'!$A$11:$I$390,9,FALSE)</f>
        <v>17973</v>
      </c>
      <c r="F329" s="16">
        <v>6.1</v>
      </c>
      <c r="G329" s="15">
        <f t="shared" si="13"/>
        <v>303</v>
      </c>
      <c r="H329" s="15">
        <f t="shared" si="14"/>
        <v>303</v>
      </c>
      <c r="I329" s="16"/>
      <c r="J329" s="15">
        <v>20958</v>
      </c>
      <c r="K329" s="16">
        <v>4.5</v>
      </c>
    </row>
    <row r="330" spans="1:11" x14ac:dyDescent="0.25">
      <c r="A330" t="s">
        <v>316</v>
      </c>
      <c r="B330" t="str">
        <f>VLOOKUP(A330,rurality!A$2:B$327,2,FALSE)</f>
        <v>OU</v>
      </c>
      <c r="C330" t="b">
        <f t="shared" si="12"/>
        <v>1</v>
      </c>
      <c r="D330" s="14" t="s">
        <v>316</v>
      </c>
      <c r="E330" s="15">
        <f>VLOOKUP($A330,'residence based earnings'!$A$11:$I$390,9,FALSE)</f>
        <v>20924.333333333332</v>
      </c>
      <c r="F330" s="16">
        <v>12</v>
      </c>
      <c r="G330" s="15">
        <f t="shared" si="13"/>
        <v>170</v>
      </c>
      <c r="H330" s="15">
        <f t="shared" si="14"/>
        <v>170</v>
      </c>
      <c r="I330" s="16"/>
      <c r="J330" s="15">
        <v>25887</v>
      </c>
      <c r="K330" s="16">
        <v>8</v>
      </c>
    </row>
    <row r="331" spans="1:11" x14ac:dyDescent="0.25">
      <c r="A331" t="s">
        <v>317</v>
      </c>
      <c r="B331" t="str">
        <f>VLOOKUP(A331,rurality!A$2:B$327,2,FALSE)</f>
        <v>LU</v>
      </c>
      <c r="C331" t="b">
        <f t="shared" si="12"/>
        <v>1</v>
      </c>
      <c r="D331" s="14" t="s">
        <v>317</v>
      </c>
      <c r="E331" s="15">
        <f>VLOOKUP($A331,'residence based earnings'!$A$11:$I$390,9,FALSE)</f>
        <v>22130</v>
      </c>
      <c r="F331" s="16">
        <v>6.7</v>
      </c>
      <c r="G331" s="15">
        <f t="shared" si="13"/>
        <v>128</v>
      </c>
      <c r="H331" s="15">
        <f t="shared" si="14"/>
        <v>128</v>
      </c>
      <c r="I331" s="16"/>
      <c r="J331" s="15">
        <v>25672</v>
      </c>
      <c r="K331" s="16">
        <v>5.2</v>
      </c>
    </row>
    <row r="332" spans="1:11" x14ac:dyDescent="0.25">
      <c r="A332" t="s">
        <v>318</v>
      </c>
      <c r="B332" t="str">
        <f>VLOOKUP(A332,rurality!A$2:B$327,2,FALSE)</f>
        <v>R80</v>
      </c>
      <c r="C332" t="b">
        <f t="shared" ref="C332:C336" si="15">IF(A332=D332,TRUE,FALSE)</f>
        <v>1</v>
      </c>
      <c r="D332" s="14" t="s">
        <v>318</v>
      </c>
      <c r="E332" s="15">
        <f>VLOOKUP($A332,'residence based earnings'!$A$11:$I$390,9,FALSE)</f>
        <v>21295.666666666668</v>
      </c>
      <c r="F332" s="16">
        <v>7.7</v>
      </c>
      <c r="G332" s="15">
        <f t="shared" ref="G332:G342" si="16">IF(E332="#",NA(),RANK(E332,E$11:E$342,0))</f>
        <v>152</v>
      </c>
      <c r="H332" s="15">
        <f t="shared" ref="H332:H342" si="17">IF(E332="#","",RANK(E332,E$11:E$342,0))</f>
        <v>152</v>
      </c>
      <c r="I332" s="16"/>
      <c r="J332" s="15">
        <v>28688</v>
      </c>
      <c r="K332" s="16">
        <v>7.8</v>
      </c>
    </row>
    <row r="333" spans="1:11" x14ac:dyDescent="0.25">
      <c r="A333" t="s">
        <v>319</v>
      </c>
      <c r="B333" t="str">
        <f>VLOOKUP(A333,rurality!A$2:B$327,2,FALSE)</f>
        <v>SR</v>
      </c>
      <c r="C333" t="b">
        <f t="shared" si="15"/>
        <v>1</v>
      </c>
      <c r="D333" s="14" t="s">
        <v>319</v>
      </c>
      <c r="E333" s="15">
        <f>VLOOKUP($A333,'residence based earnings'!$A$11:$I$390,9,FALSE)</f>
        <v>26113.666666666668</v>
      </c>
      <c r="F333" s="16">
        <v>7.8</v>
      </c>
      <c r="G333" s="15">
        <f t="shared" si="16"/>
        <v>48</v>
      </c>
      <c r="H333" s="15">
        <f t="shared" si="17"/>
        <v>48</v>
      </c>
      <c r="I333" s="16"/>
      <c r="J333" s="15">
        <v>37863</v>
      </c>
      <c r="K333" s="16">
        <v>8</v>
      </c>
    </row>
    <row r="334" spans="1:11" x14ac:dyDescent="0.25">
      <c r="A334" t="s">
        <v>320</v>
      </c>
      <c r="B334" t="str">
        <f>VLOOKUP(A334,rurality!A$2:B$327,2,FALSE)</f>
        <v>SR</v>
      </c>
      <c r="C334" t="b">
        <f t="shared" si="15"/>
        <v>1</v>
      </c>
      <c r="D334" s="14" t="s">
        <v>320</v>
      </c>
      <c r="E334" s="15">
        <f>VLOOKUP($A334,'residence based earnings'!$A$11:$I$390,9,FALSE)</f>
        <v>18249.666666666668</v>
      </c>
      <c r="F334" s="16">
        <v>8.6999999999999993</v>
      </c>
      <c r="G334" s="15">
        <f t="shared" si="16"/>
        <v>292</v>
      </c>
      <c r="H334" s="15">
        <f t="shared" si="17"/>
        <v>292</v>
      </c>
      <c r="I334" s="16"/>
      <c r="J334" s="15">
        <v>22703</v>
      </c>
      <c r="K334" s="16">
        <v>6.2</v>
      </c>
    </row>
    <row r="335" spans="1:11" x14ac:dyDescent="0.25">
      <c r="A335" t="s">
        <v>321</v>
      </c>
      <c r="B335" t="str">
        <f>VLOOKUP(A335,rurality!A$2:B$327,2,FALSE)</f>
        <v>SR</v>
      </c>
      <c r="C335" t="b">
        <f t="shared" si="15"/>
        <v>1</v>
      </c>
      <c r="D335" s="14" t="s">
        <v>321</v>
      </c>
      <c r="E335" s="15">
        <f>VLOOKUP($A335,'residence based earnings'!$A$11:$I$390,9,FALSE)</f>
        <v>17243.5</v>
      </c>
      <c r="F335" s="16">
        <v>7.8</v>
      </c>
      <c r="G335" s="15">
        <f t="shared" si="16"/>
        <v>318</v>
      </c>
      <c r="H335" s="15">
        <f t="shared" si="17"/>
        <v>318</v>
      </c>
      <c r="I335" s="16"/>
      <c r="J335" s="15">
        <v>21402</v>
      </c>
      <c r="K335" s="16">
        <v>7.3</v>
      </c>
    </row>
    <row r="336" spans="1:11" x14ac:dyDescent="0.25">
      <c r="A336" s="4" t="s">
        <v>322</v>
      </c>
      <c r="B336" t="str">
        <f>VLOOKUP(A336,rurality!A$2:B$327,2,FALSE)</f>
        <v>OU</v>
      </c>
      <c r="C336" t="b">
        <f t="shared" si="15"/>
        <v>1</v>
      </c>
      <c r="D336" s="14" t="s">
        <v>322</v>
      </c>
      <c r="E336" s="15">
        <f>VLOOKUP($A336,'residence based earnings'!$A$11:$I$390,9,FALSE)</f>
        <v>21177.333333333332</v>
      </c>
      <c r="F336" s="16">
        <v>7.1</v>
      </c>
      <c r="G336" s="15">
        <f t="shared" si="16"/>
        <v>161</v>
      </c>
      <c r="H336" s="15">
        <f t="shared" si="17"/>
        <v>161</v>
      </c>
      <c r="I336" s="16"/>
      <c r="J336" s="15">
        <v>25561</v>
      </c>
      <c r="K336" s="16">
        <v>5.0999999999999996</v>
      </c>
    </row>
    <row r="337" spans="1:8" x14ac:dyDescent="0.25">
      <c r="A337" t="s">
        <v>326</v>
      </c>
      <c r="B337">
        <f>COUNTIF(B$11:B$336,A337)</f>
        <v>55</v>
      </c>
      <c r="E337">
        <f>(SUMIF(B$11:B$336,A337,E$11:E$336))/B337</f>
        <v>19828.703030303033</v>
      </c>
      <c r="G337" s="15">
        <f t="shared" si="16"/>
        <v>222</v>
      </c>
      <c r="H337" s="15">
        <f t="shared" si="17"/>
        <v>222</v>
      </c>
    </row>
    <row r="338" spans="1:8" x14ac:dyDescent="0.25">
      <c r="A338" t="s">
        <v>329</v>
      </c>
      <c r="B338" s="12">
        <f t="shared" ref="B338:B342" si="18">COUNTIF(B$11:B$336,A338)</f>
        <v>48</v>
      </c>
      <c r="E338" s="12">
        <f t="shared" ref="E338:E342" si="19">(SUMIF(B$11:B$336,A338,E$11:E$336))/B338</f>
        <v>21674.375</v>
      </c>
      <c r="G338" s="15">
        <f t="shared" si="16"/>
        <v>142</v>
      </c>
      <c r="H338" s="15">
        <f t="shared" si="17"/>
        <v>142</v>
      </c>
    </row>
    <row r="339" spans="1:8" x14ac:dyDescent="0.25">
      <c r="A339" t="s">
        <v>327</v>
      </c>
      <c r="B339" s="12">
        <f t="shared" si="18"/>
        <v>55</v>
      </c>
      <c r="E339" s="12">
        <f t="shared" si="19"/>
        <v>22463.521212121217</v>
      </c>
      <c r="G339" s="15">
        <f t="shared" si="16"/>
        <v>117</v>
      </c>
      <c r="H339" s="15">
        <f t="shared" si="17"/>
        <v>117</v>
      </c>
    </row>
    <row r="340" spans="1:8" x14ac:dyDescent="0.25">
      <c r="A340" t="s">
        <v>325</v>
      </c>
      <c r="B340" s="12">
        <f t="shared" si="18"/>
        <v>39</v>
      </c>
      <c r="E340" s="12">
        <f t="shared" si="19"/>
        <v>20618.538461538465</v>
      </c>
      <c r="G340" s="15">
        <f t="shared" si="16"/>
        <v>183</v>
      </c>
      <c r="H340" s="15">
        <f t="shared" si="17"/>
        <v>183</v>
      </c>
    </row>
    <row r="341" spans="1:8" x14ac:dyDescent="0.25">
      <c r="A341" t="s">
        <v>328</v>
      </c>
      <c r="B341" s="12">
        <f t="shared" si="18"/>
        <v>58</v>
      </c>
      <c r="E341" s="12">
        <f t="shared" si="19"/>
        <v>20921.632183908041</v>
      </c>
      <c r="G341" s="15">
        <f t="shared" si="16"/>
        <v>171</v>
      </c>
      <c r="H341" s="15">
        <f t="shared" si="17"/>
        <v>171</v>
      </c>
    </row>
    <row r="342" spans="1:8" x14ac:dyDescent="0.25">
      <c r="A342" t="s">
        <v>330</v>
      </c>
      <c r="B342" s="12">
        <f t="shared" si="18"/>
        <v>71</v>
      </c>
      <c r="E342" s="12">
        <f t="shared" si="19"/>
        <v>24318.72535211268</v>
      </c>
      <c r="G342" s="15">
        <f t="shared" si="16"/>
        <v>73</v>
      </c>
      <c r="H342" s="15">
        <f t="shared" si="17"/>
        <v>73</v>
      </c>
    </row>
    <row r="343" spans="1:8" x14ac:dyDescent="0.25">
      <c r="H343" s="15">
        <f>QUARTILE(H$11:H$342,1)</f>
        <v>83</v>
      </c>
    </row>
    <row r="344" spans="1:8" x14ac:dyDescent="0.25">
      <c r="H344" s="15">
        <f>QUARTILE(H$11:H$342,2)</f>
        <v>165</v>
      </c>
    </row>
    <row r="345" spans="1:8" x14ac:dyDescent="0.25">
      <c r="H345" s="15">
        <f>QUARTILE(H$11:H$342,3)</f>
        <v>247</v>
      </c>
    </row>
  </sheetData>
  <mergeCells count="2">
    <mergeCell ref="E9:F9"/>
    <mergeCell ref="J9:K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R338"/>
  <sheetViews>
    <sheetView topLeftCell="F318" workbookViewId="0">
      <selection activeCell="K330" sqref="K330"/>
    </sheetView>
  </sheetViews>
  <sheetFormatPr defaultRowHeight="15" x14ac:dyDescent="0.25"/>
  <cols>
    <col min="1" max="1" width="27.7109375" bestFit="1" customWidth="1"/>
    <col min="2" max="2" width="12" bestFit="1" customWidth="1"/>
    <col min="3" max="4" width="12" customWidth="1"/>
    <col min="5" max="5" width="12" bestFit="1" customWidth="1"/>
    <col min="9" max="9" width="27.7109375" bestFit="1" customWidth="1"/>
    <col min="10" max="10" width="27.7109375" customWidth="1"/>
    <col min="11" max="11" width="12" bestFit="1" customWidth="1"/>
    <col min="12" max="12" width="12" customWidth="1"/>
    <col min="13" max="13" width="12" style="20" customWidth="1"/>
    <col min="14" max="14" width="12" customWidth="1"/>
    <col min="15" max="15" width="12" bestFit="1" customWidth="1"/>
    <col min="17" max="17" width="9.140625" style="20"/>
  </cols>
  <sheetData>
    <row r="1" spans="1:18" x14ac:dyDescent="0.25">
      <c r="A1" t="s">
        <v>408</v>
      </c>
      <c r="B1" t="s">
        <v>420</v>
      </c>
      <c r="E1" t="s">
        <v>421</v>
      </c>
      <c r="I1" t="s">
        <v>408</v>
      </c>
      <c r="K1" t="s">
        <v>420</v>
      </c>
      <c r="O1" t="s">
        <v>421</v>
      </c>
    </row>
    <row r="2" spans="1:18" x14ac:dyDescent="0.25">
      <c r="C2" t="s">
        <v>422</v>
      </c>
      <c r="F2" t="s">
        <v>422</v>
      </c>
      <c r="L2" t="s">
        <v>422</v>
      </c>
      <c r="P2" t="s">
        <v>422</v>
      </c>
    </row>
    <row r="3" spans="1:18" x14ac:dyDescent="0.25">
      <c r="D3" t="s">
        <v>423</v>
      </c>
      <c r="G3" t="s">
        <v>423</v>
      </c>
      <c r="N3" t="s">
        <v>423</v>
      </c>
      <c r="R3" t="s">
        <v>423</v>
      </c>
    </row>
    <row r="4" spans="1:18" x14ac:dyDescent="0.25">
      <c r="A4" t="s">
        <v>1</v>
      </c>
      <c r="B4">
        <v>38.446760035921955</v>
      </c>
      <c r="C4" t="e">
        <f>$B4/(VLOOKUP($A4,'population census 2011'!$A$1:$C$348,2,FALSE))</f>
        <v>#VALUE!</v>
      </c>
      <c r="D4" t="e">
        <f>RANK(C4,C$4:C$337,1)</f>
        <v>#VALUE!</v>
      </c>
      <c r="E4">
        <v>27.400816328276186</v>
      </c>
      <c r="F4" t="e">
        <f>$E4/(VLOOKUP($A4,'population census 2011'!$A$1:$C$348,2,FALSE))</f>
        <v>#VALUE!</v>
      </c>
      <c r="I4" t="s">
        <v>1</v>
      </c>
      <c r="J4" t="str">
        <f>VLOOKUP(I4,rurality!A$2:B$327,2,FALSE)</f>
        <v>LU</v>
      </c>
      <c r="K4">
        <v>38.446760035921955</v>
      </c>
      <c r="L4">
        <f>$K4/(VLOOKUP($I4,'population census 2011'!F$2:H$333,3,FALSE))</f>
        <v>6.2839985675397915E-4</v>
      </c>
      <c r="M4" s="20">
        <f>RANK(L4,L$4:L$335,1)</f>
        <v>72</v>
      </c>
      <c r="N4">
        <f>RANK(L4,L$4:L$335,1)</f>
        <v>72</v>
      </c>
      <c r="O4">
        <v>27.400816328276186</v>
      </c>
      <c r="P4" s="7">
        <f>$O4/(VLOOKUP($I4,'population census 2011'!F$2:H$333,3,FALSE))</f>
        <v>4.4785747978614931E-4</v>
      </c>
      <c r="Q4" s="7">
        <f>RANK(P4,P$4:P$335,1)</f>
        <v>119</v>
      </c>
      <c r="R4">
        <f>RANK(P4,P$4:P$335,1)</f>
        <v>119</v>
      </c>
    </row>
    <row r="5" spans="1:18" x14ac:dyDescent="0.25">
      <c r="A5" t="s">
        <v>2</v>
      </c>
      <c r="B5">
        <v>77.669645878802768</v>
      </c>
      <c r="C5" t="e">
        <f>$B5/(VLOOKUP($A5,'population census 2011'!$A$1:$C$348,2,FALSE))</f>
        <v>#VALUE!</v>
      </c>
      <c r="D5" t="e">
        <f t="shared" ref="D5:D11" si="0">RANK(C5,C$4:C$337,1)</f>
        <v>#VALUE!</v>
      </c>
      <c r="E5">
        <v>56.4406401586158</v>
      </c>
      <c r="F5" t="e">
        <f>$E5/(VLOOKUP($A5,'population census 2011'!$A$1:$C$348,2,FALSE))</f>
        <v>#VALUE!</v>
      </c>
      <c r="I5" t="s">
        <v>2</v>
      </c>
      <c r="J5" t="str">
        <f>VLOOKUP(I5,rurality!A$2:B$327,2,FALSE)</f>
        <v>R80</v>
      </c>
      <c r="K5">
        <v>77.669645878802768</v>
      </c>
      <c r="L5">
        <f>$K5/(VLOOKUP($I5,'population census 2011'!F$2:H$333,3,FALSE))</f>
        <v>8.055178888511208E-4</v>
      </c>
      <c r="M5" s="20">
        <f t="shared" ref="M5:M68" si="1">RANK(L5,L$4:L$335,1)</f>
        <v>316</v>
      </c>
      <c r="N5">
        <f t="shared" ref="N5:N68" si="2">RANK(L5,L$4:L$335,1)</f>
        <v>316</v>
      </c>
      <c r="O5">
        <v>56.4406401586158</v>
      </c>
      <c r="P5" s="7">
        <f>$O5/(VLOOKUP($I5,'population census 2011'!F$2:H$333,3,FALSE))</f>
        <v>5.8535023292003688E-4</v>
      </c>
      <c r="Q5" s="7">
        <f t="shared" ref="Q5:Q68" si="3">RANK(P5,P$4:P$335,1)</f>
        <v>174</v>
      </c>
      <c r="R5">
        <f t="shared" ref="R5:R68" si="4">RANK(P5,P$4:P$335,1)</f>
        <v>174</v>
      </c>
    </row>
    <row r="6" spans="1:18" x14ac:dyDescent="0.25">
      <c r="A6" t="s">
        <v>3</v>
      </c>
      <c r="B6">
        <v>89.291861825623826</v>
      </c>
      <c r="C6" t="e">
        <f>$B6/(VLOOKUP($A6,'population census 2011'!$A$1:$C$348,2,FALSE))</f>
        <v>#VALUE!</v>
      </c>
      <c r="D6" t="e">
        <f t="shared" si="0"/>
        <v>#VALUE!</v>
      </c>
      <c r="E6">
        <v>63.485654162563939</v>
      </c>
      <c r="F6" t="e">
        <f>$E6/(VLOOKUP($A6,'population census 2011'!$A$1:$C$348,2,FALSE))</f>
        <v>#VALUE!</v>
      </c>
      <c r="I6" t="s">
        <v>3</v>
      </c>
      <c r="J6" t="str">
        <f>VLOOKUP(I6,rurality!A$2:B$327,2,FALSE)</f>
        <v>SR</v>
      </c>
      <c r="K6">
        <v>89.291861825623826</v>
      </c>
      <c r="L6">
        <f>$K6/(VLOOKUP($I6,'population census 2011'!F$2:H$333,3,FALSE))</f>
        <v>7.300514420494307E-4</v>
      </c>
      <c r="M6" s="20">
        <f t="shared" si="1"/>
        <v>243</v>
      </c>
      <c r="N6">
        <f t="shared" si="2"/>
        <v>243</v>
      </c>
      <c r="O6">
        <v>63.485654162563939</v>
      </c>
      <c r="P6" s="7">
        <f>$O6/(VLOOKUP($I6,'population census 2011'!F$2:H$333,3,FALSE))</f>
        <v>5.1905954723335107E-4</v>
      </c>
      <c r="Q6" s="7">
        <f t="shared" si="3"/>
        <v>150</v>
      </c>
      <c r="R6">
        <f t="shared" si="4"/>
        <v>150</v>
      </c>
    </row>
    <row r="7" spans="1:18" x14ac:dyDescent="0.25">
      <c r="A7" t="s">
        <v>4</v>
      </c>
      <c r="B7">
        <v>104.19160669972302</v>
      </c>
      <c r="C7" t="e">
        <f>$B7/(VLOOKUP($A7,'population census 2011'!$A$1:$C$348,2,FALSE))</f>
        <v>#VALUE!</v>
      </c>
      <c r="D7" t="e">
        <f t="shared" si="0"/>
        <v>#VALUE!</v>
      </c>
      <c r="E7">
        <v>61.944082830021848</v>
      </c>
      <c r="F7" t="e">
        <f>$E7/(VLOOKUP($A7,'population census 2011'!$A$1:$C$348,2,FALSE))</f>
        <v>#VALUE!</v>
      </c>
      <c r="I7" t="s">
        <v>4</v>
      </c>
      <c r="J7" t="str">
        <f>VLOOKUP(I7,rurality!A$2:B$327,2,FALSE)</f>
        <v>LU</v>
      </c>
      <c r="K7">
        <v>104.19160669972302</v>
      </c>
      <c r="L7">
        <f>$K7/(VLOOKUP($I7,'population census 2011'!F$2:H$333,3,FALSE))</f>
        <v>6.9684992241551532E-4</v>
      </c>
      <c r="M7" s="20">
        <f t="shared" si="1"/>
        <v>192</v>
      </c>
      <c r="N7">
        <f t="shared" si="2"/>
        <v>192</v>
      </c>
      <c r="O7">
        <v>61.944082830021848</v>
      </c>
      <c r="P7" s="7">
        <f>$O7/(VLOOKUP($I7,'population census 2011'!F$2:H$333,3,FALSE))</f>
        <v>4.142918098825683E-4</v>
      </c>
      <c r="Q7" s="7">
        <f t="shared" si="3"/>
        <v>104</v>
      </c>
      <c r="R7">
        <f t="shared" si="4"/>
        <v>104</v>
      </c>
    </row>
    <row r="8" spans="1:18" x14ac:dyDescent="0.25">
      <c r="A8" t="s">
        <v>5</v>
      </c>
      <c r="B8">
        <v>83.825351389923355</v>
      </c>
      <c r="C8" t="e">
        <f>$B8/(VLOOKUP($A8,'population census 2011'!$A$1:$C$348,2,FALSE))</f>
        <v>#VALUE!</v>
      </c>
      <c r="D8" t="e">
        <f t="shared" si="0"/>
        <v>#VALUE!</v>
      </c>
      <c r="E8">
        <v>60.005761052855775</v>
      </c>
      <c r="F8" t="e">
        <f>$E8/(VLOOKUP($A8,'population census 2011'!$A$1:$C$348,2,FALSE))</f>
        <v>#VALUE!</v>
      </c>
      <c r="I8" t="s">
        <v>5</v>
      </c>
      <c r="J8" t="str">
        <f>VLOOKUP(I8,rurality!A$2:B$327,2,FALSE)</f>
        <v>OU</v>
      </c>
      <c r="K8">
        <v>83.825351389923355</v>
      </c>
      <c r="L8">
        <f>$K8/(VLOOKUP($I8,'population census 2011'!F$2:H$333,3,FALSE))</f>
        <v>7.0148498614963856E-4</v>
      </c>
      <c r="M8" s="20">
        <f t="shared" si="1"/>
        <v>198</v>
      </c>
      <c r="N8">
        <f t="shared" si="2"/>
        <v>198</v>
      </c>
      <c r="O8">
        <v>60.005761052855775</v>
      </c>
      <c r="P8" s="7">
        <f>$O8/(VLOOKUP($I8,'population census 2011'!F$2:H$333,3,FALSE))</f>
        <v>5.0215286620463922E-4</v>
      </c>
      <c r="Q8" s="7">
        <f t="shared" si="3"/>
        <v>144</v>
      </c>
      <c r="R8">
        <f t="shared" si="4"/>
        <v>144</v>
      </c>
    </row>
    <row r="9" spans="1:18" x14ac:dyDescent="0.25">
      <c r="A9" t="s">
        <v>6</v>
      </c>
      <c r="B9">
        <v>70.24841306046784</v>
      </c>
      <c r="C9" t="e">
        <f>$B9/(VLOOKUP($A9,'population census 2011'!$A$1:$C$348,2,FALSE))</f>
        <v>#VALUE!</v>
      </c>
      <c r="D9" t="e">
        <f t="shared" si="0"/>
        <v>#VALUE!</v>
      </c>
      <c r="E9">
        <v>88.104685301209315</v>
      </c>
      <c r="F9" t="e">
        <f>$E9/(VLOOKUP($A9,'population census 2011'!$A$1:$C$348,2,FALSE))</f>
        <v>#VALUE!</v>
      </c>
      <c r="I9" t="s">
        <v>6</v>
      </c>
      <c r="J9" t="str">
        <f>VLOOKUP(I9,rurality!A$2:B$327,2,FALSE)</f>
        <v>SR</v>
      </c>
      <c r="K9">
        <v>70.24841306046784</v>
      </c>
      <c r="L9">
        <f>$K9/(VLOOKUP($I9,'population census 2011'!F$2:H$333,3,FALSE))</f>
        <v>5.9554760300847636E-4</v>
      </c>
      <c r="M9" s="20">
        <f t="shared" si="1"/>
        <v>31</v>
      </c>
      <c r="N9">
        <f t="shared" si="2"/>
        <v>31</v>
      </c>
      <c r="O9">
        <v>88.104685301209315</v>
      </c>
      <c r="P9" s="7">
        <f>$O9/(VLOOKUP($I9,'population census 2011'!F$2:H$333,3,FALSE))</f>
        <v>7.4692839110523685E-4</v>
      </c>
      <c r="Q9" s="7">
        <f t="shared" si="3"/>
        <v>235</v>
      </c>
      <c r="R9">
        <f t="shared" si="4"/>
        <v>235</v>
      </c>
    </row>
    <row r="10" spans="1:18" x14ac:dyDescent="0.25">
      <c r="A10" t="s">
        <v>7</v>
      </c>
      <c r="B10">
        <v>111.60569835717502</v>
      </c>
      <c r="C10" t="e">
        <f>$B10/(VLOOKUP($A10,'population census 2011'!$A$1:$C$348,2,FALSE))</f>
        <v>#VALUE!</v>
      </c>
      <c r="D10" t="e">
        <f t="shared" si="0"/>
        <v>#VALUE!</v>
      </c>
      <c r="E10">
        <v>107.04672069783412</v>
      </c>
      <c r="F10" t="e">
        <f>$E10/(VLOOKUP($A10,'population census 2011'!$A$1:$C$348,2,FALSE))</f>
        <v>#VALUE!</v>
      </c>
      <c r="I10" t="s">
        <v>7</v>
      </c>
      <c r="J10" t="str">
        <f>VLOOKUP(I10,rurality!A$2:B$327,2,FALSE)</f>
        <v>R50</v>
      </c>
      <c r="K10">
        <v>111.60569835717502</v>
      </c>
      <c r="L10">
        <f>$K10/(VLOOKUP($I10,'population census 2011'!F$2:H$333,3,FALSE))</f>
        <v>6.4090743700175729E-4</v>
      </c>
      <c r="M10" s="20">
        <f t="shared" si="1"/>
        <v>90</v>
      </c>
      <c r="N10">
        <f t="shared" si="2"/>
        <v>90</v>
      </c>
      <c r="O10">
        <v>107.04672069783412</v>
      </c>
      <c r="P10" s="7">
        <f>$O10/(VLOOKUP($I10,'population census 2011'!F$2:H$333,3,FALSE))</f>
        <v>6.1472702928059013E-4</v>
      </c>
      <c r="Q10" s="7">
        <f t="shared" si="3"/>
        <v>188</v>
      </c>
      <c r="R10">
        <f t="shared" si="4"/>
        <v>188</v>
      </c>
    </row>
    <row r="11" spans="1:18" x14ac:dyDescent="0.25">
      <c r="A11" t="s">
        <v>8</v>
      </c>
      <c r="B11">
        <v>56.424539353768097</v>
      </c>
      <c r="C11" t="e">
        <f>$B11/(VLOOKUP($A11,'population census 2011'!$A$1:$C$348,2,FALSE))</f>
        <v>#VALUE!</v>
      </c>
      <c r="D11" t="e">
        <f t="shared" si="0"/>
        <v>#VALUE!</v>
      </c>
      <c r="E11">
        <v>66.549333568904729</v>
      </c>
      <c r="F11" t="e">
        <f>$E11/(VLOOKUP($A11,'population census 2011'!$A$1:$C$348,2,FALSE))</f>
        <v>#VALUE!</v>
      </c>
      <c r="I11" t="s">
        <v>8</v>
      </c>
      <c r="J11" t="str">
        <f>VLOOKUP(I11,rurality!A$2:B$327,2,FALSE)</f>
        <v>R80</v>
      </c>
      <c r="K11">
        <v>56.424539353768097</v>
      </c>
      <c r="L11">
        <f>$K11/(VLOOKUP($I11,'population census 2011'!F$2:H$333,3,FALSE))</f>
        <v>6.4308797986970705E-4</v>
      </c>
      <c r="M11" s="20">
        <f t="shared" si="1"/>
        <v>94</v>
      </c>
      <c r="N11">
        <f t="shared" si="2"/>
        <v>94</v>
      </c>
      <c r="O11">
        <v>66.549333568904729</v>
      </c>
      <c r="P11" s="7">
        <f>$O11/(VLOOKUP($I11,'population census 2011'!F$2:H$333,3,FALSE))</f>
        <v>7.5848340060297159E-4</v>
      </c>
      <c r="Q11" s="7">
        <f t="shared" si="3"/>
        <v>239</v>
      </c>
      <c r="R11">
        <f t="shared" si="4"/>
        <v>239</v>
      </c>
    </row>
    <row r="12" spans="1:18" x14ac:dyDescent="0.25">
      <c r="A12" t="s">
        <v>9</v>
      </c>
      <c r="B12">
        <v>95.255269689516638</v>
      </c>
      <c r="C12" t="e">
        <f>$B12/(VLOOKUP($A12,'population census 2011'!$A$1:$C$348,2,FALSE))</f>
        <v>#VALUE!</v>
      </c>
      <c r="E12">
        <v>47.01729230361812</v>
      </c>
      <c r="F12" t="e">
        <f>$E12/(VLOOKUP($A12,'population census 2011'!$A$1:$C$348,2,FALSE))</f>
        <v>#VALUE!</v>
      </c>
      <c r="I12" t="s">
        <v>9</v>
      </c>
      <c r="J12" t="str">
        <f>VLOOKUP(I12,rurality!A$2:B$327,2,FALSE)</f>
        <v>MU</v>
      </c>
      <c r="K12">
        <v>95.255269689516638</v>
      </c>
      <c r="L12">
        <f>$K12/(VLOOKUP($I12,'population census 2011'!F$2:H$333,3,FALSE))</f>
        <v>5.1237027227822259E-4</v>
      </c>
      <c r="M12" s="20">
        <f t="shared" si="1"/>
        <v>7</v>
      </c>
      <c r="N12">
        <f t="shared" si="2"/>
        <v>7</v>
      </c>
      <c r="O12">
        <v>47.01729230361812</v>
      </c>
      <c r="P12" s="7">
        <f>$O12/(VLOOKUP($I12,'population census 2011'!F$2:H$333,3,FALSE))</f>
        <v>2.5290215373817643E-4</v>
      </c>
      <c r="Q12" s="7">
        <f t="shared" si="3"/>
        <v>23</v>
      </c>
      <c r="R12">
        <f t="shared" si="4"/>
        <v>23</v>
      </c>
    </row>
    <row r="13" spans="1:18" x14ac:dyDescent="0.25">
      <c r="A13" t="s">
        <v>10</v>
      </c>
      <c r="B13">
        <v>262.00104868578347</v>
      </c>
      <c r="C13" t="e">
        <f>$B13/(VLOOKUP($A13,'population census 2011'!$A$1:$C$348,2,FALSE))</f>
        <v>#VALUE!</v>
      </c>
      <c r="E13">
        <v>117.59869488691821</v>
      </c>
      <c r="F13" t="e">
        <f>$E13/(VLOOKUP($A13,'population census 2011'!$A$1:$C$348,2,FALSE))</f>
        <v>#VALUE!</v>
      </c>
      <c r="I13" t="s">
        <v>10</v>
      </c>
      <c r="J13" t="str">
        <f>VLOOKUP(I13,rurality!A$2:B$327,2,FALSE)</f>
        <v>MU</v>
      </c>
      <c r="K13">
        <v>262.00104868578347</v>
      </c>
      <c r="L13">
        <f>$K13/(VLOOKUP($I13,'population census 2011'!F$2:H$333,3,FALSE))</f>
        <v>7.3516088927674903E-4</v>
      </c>
      <c r="M13" s="20">
        <f t="shared" si="1"/>
        <v>248</v>
      </c>
      <c r="N13">
        <f t="shared" si="2"/>
        <v>248</v>
      </c>
      <c r="O13">
        <v>117.59869488691821</v>
      </c>
      <c r="P13" s="7">
        <f>$O13/(VLOOKUP($I13,'population census 2011'!F$2:H$333,3,FALSE))</f>
        <v>3.2997563003854866E-4</v>
      </c>
      <c r="Q13" s="7">
        <f t="shared" si="3"/>
        <v>65</v>
      </c>
      <c r="R13">
        <f t="shared" si="4"/>
        <v>65</v>
      </c>
    </row>
    <row r="14" spans="1:18" x14ac:dyDescent="0.25">
      <c r="A14" t="s">
        <v>11</v>
      </c>
      <c r="B14">
        <v>165.96665651842204</v>
      </c>
      <c r="C14" t="e">
        <f>$B14/(VLOOKUP($A14,'population census 2011'!$A$1:$C$348,2,FALSE))</f>
        <v>#VALUE!</v>
      </c>
      <c r="E14">
        <v>133.54100307855208</v>
      </c>
      <c r="F14" t="e">
        <f>$E14/(VLOOKUP($A14,'population census 2011'!$A$1:$C$348,2,FALSE))</f>
        <v>#VALUE!</v>
      </c>
      <c r="I14" t="s">
        <v>11</v>
      </c>
      <c r="J14" t="str">
        <f>VLOOKUP(I14,rurality!A$2:B$327,2,FALSE)</f>
        <v>OU</v>
      </c>
      <c r="K14">
        <v>165.96665651842204</v>
      </c>
      <c r="L14">
        <f>$K14/(VLOOKUP($I14,'population census 2011'!F$2:H$333,3,FALSE))</f>
        <v>7.1778366376073989E-4</v>
      </c>
      <c r="M14" s="20">
        <f t="shared" si="1"/>
        <v>227</v>
      </c>
      <c r="N14">
        <f t="shared" si="2"/>
        <v>227</v>
      </c>
      <c r="O14">
        <v>133.54100307855208</v>
      </c>
      <c r="P14" s="7">
        <f>$O14/(VLOOKUP($I14,'population census 2011'!F$2:H$333,3,FALSE))</f>
        <v>5.7754703542737065E-4</v>
      </c>
      <c r="Q14" s="7">
        <f t="shared" si="3"/>
        <v>171</v>
      </c>
      <c r="R14">
        <f t="shared" si="4"/>
        <v>171</v>
      </c>
    </row>
    <row r="15" spans="1:18" x14ac:dyDescent="0.25">
      <c r="A15" t="s">
        <v>12</v>
      </c>
      <c r="B15">
        <v>47.357397019428049</v>
      </c>
      <c r="C15" t="e">
        <f>$B15/(VLOOKUP($A15,'population census 2011'!$A$1:$C$348,2,FALSE))</f>
        <v>#VALUE!</v>
      </c>
      <c r="E15">
        <v>14.262807378589704</v>
      </c>
      <c r="F15" t="e">
        <f>$E15/(VLOOKUP($A15,'population census 2011'!$A$1:$C$348,2,FALSE))</f>
        <v>#VALUE!</v>
      </c>
      <c r="I15" t="s">
        <v>12</v>
      </c>
      <c r="J15" t="str">
        <f>VLOOKUP(I15,rurality!A$2:B$327,2,FALSE)</f>
        <v>OU</v>
      </c>
      <c r="K15">
        <v>47.357397019428049</v>
      </c>
      <c r="L15">
        <f>$K15/(VLOOKUP($I15,'population census 2011'!F$2:H$333,3,FALSE))</f>
        <v>6.8547479293395357E-4</v>
      </c>
      <c r="M15" s="20">
        <f t="shared" si="1"/>
        <v>173</v>
      </c>
      <c r="N15">
        <f t="shared" si="2"/>
        <v>173</v>
      </c>
      <c r="O15">
        <v>14.262807378589704</v>
      </c>
      <c r="P15" s="7">
        <f>$O15/(VLOOKUP($I15,'population census 2011'!F$2:H$333,3,FALSE))</f>
        <v>2.064470505100772E-4</v>
      </c>
      <c r="Q15" s="7">
        <f t="shared" si="3"/>
        <v>10</v>
      </c>
      <c r="R15">
        <f t="shared" si="4"/>
        <v>10</v>
      </c>
    </row>
    <row r="16" spans="1:18" x14ac:dyDescent="0.25">
      <c r="A16" t="s">
        <v>13</v>
      </c>
      <c r="B16">
        <v>113.34781558415617</v>
      </c>
      <c r="C16" t="e">
        <f>$B16/(VLOOKUP($A16,'population census 2011'!$A$1:$C$348,2,FALSE))</f>
        <v>#VALUE!</v>
      </c>
      <c r="E16">
        <v>80.065770815138663</v>
      </c>
      <c r="F16" t="e">
        <f>$E16/(VLOOKUP($A16,'population census 2011'!$A$1:$C$348,2,FALSE))</f>
        <v>#VALUE!</v>
      </c>
      <c r="I16" t="s">
        <v>13</v>
      </c>
      <c r="J16" t="str">
        <f>VLOOKUP(I16,rurality!A$2:B$327,2,FALSE)</f>
        <v>OU</v>
      </c>
      <c r="K16">
        <v>113.34781558415617</v>
      </c>
      <c r="L16">
        <f>$K16/(VLOOKUP($I16,'population census 2011'!F$2:H$333,3,FALSE))</f>
        <v>6.4956884980347032E-4</v>
      </c>
      <c r="M16" s="20">
        <f t="shared" si="1"/>
        <v>104</v>
      </c>
      <c r="N16">
        <f t="shared" si="2"/>
        <v>104</v>
      </c>
      <c r="O16">
        <v>80.065770815138663</v>
      </c>
      <c r="P16" s="7">
        <f>$O16/(VLOOKUP($I16,'population census 2011'!F$2:H$333,3,FALSE))</f>
        <v>4.5883752050257976E-4</v>
      </c>
      <c r="Q16" s="7">
        <f t="shared" si="3"/>
        <v>126</v>
      </c>
      <c r="R16">
        <f t="shared" si="4"/>
        <v>126</v>
      </c>
    </row>
    <row r="17" spans="1:18" x14ac:dyDescent="0.25">
      <c r="A17" t="s">
        <v>14</v>
      </c>
      <c r="B17">
        <v>115.70890297159539</v>
      </c>
      <c r="C17" t="e">
        <f>$B17/(VLOOKUP($A17,'population census 2011'!$A$1:$C$348,2,FALSE))</f>
        <v>#VALUE!</v>
      </c>
      <c r="E17">
        <v>162.70581437562487</v>
      </c>
      <c r="F17" t="e">
        <f>$E17/(VLOOKUP($A17,'population census 2011'!$A$1:$C$348,2,FALSE))</f>
        <v>#VALUE!</v>
      </c>
      <c r="I17" t="s">
        <v>14</v>
      </c>
      <c r="J17" t="str">
        <f>VLOOKUP(I17,rurality!A$2:B$327,2,FALSE)</f>
        <v>SR</v>
      </c>
      <c r="K17">
        <v>115.70890297159539</v>
      </c>
      <c r="L17">
        <f>$K17/(VLOOKUP($I17,'population census 2011'!F$2:H$333,3,FALSE))</f>
        <v>6.8956848951182896E-4</v>
      </c>
      <c r="M17" s="20">
        <f t="shared" si="1"/>
        <v>181</v>
      </c>
      <c r="N17">
        <f t="shared" si="2"/>
        <v>181</v>
      </c>
      <c r="O17">
        <v>162.70581437562487</v>
      </c>
      <c r="P17" s="7">
        <f>$O17/(VLOOKUP($I17,'population census 2011'!F$2:H$333,3,FALSE))</f>
        <v>9.6964710383032598E-4</v>
      </c>
      <c r="Q17" s="7">
        <f t="shared" si="3"/>
        <v>284</v>
      </c>
      <c r="R17">
        <f t="shared" si="4"/>
        <v>284</v>
      </c>
    </row>
    <row r="18" spans="1:18" x14ac:dyDescent="0.25">
      <c r="A18" t="s">
        <v>15</v>
      </c>
      <c r="B18">
        <v>77.819948033434486</v>
      </c>
      <c r="C18" t="e">
        <f>$B18/(VLOOKUP($A18,'population census 2011'!$A$1:$C$348,2,FALSE))</f>
        <v>#VALUE!</v>
      </c>
      <c r="E18">
        <v>102.78765332759166</v>
      </c>
      <c r="F18" t="e">
        <f>$E18/(VLOOKUP($A18,'population census 2011'!$A$1:$C$348,2,FALSE))</f>
        <v>#VALUE!</v>
      </c>
      <c r="I18" t="s">
        <v>15</v>
      </c>
      <c r="J18" t="str">
        <f>VLOOKUP(I18,rurality!A$2:B$327,2,FALSE)</f>
        <v>R50</v>
      </c>
      <c r="K18">
        <v>77.819948033434486</v>
      </c>
      <c r="L18">
        <f>$K18/(VLOOKUP($I18,'population census 2011'!F$2:H$333,3,FALSE))</f>
        <v>6.8950805873877613E-4</v>
      </c>
      <c r="M18" s="20">
        <f t="shared" si="1"/>
        <v>180</v>
      </c>
      <c r="N18">
        <f t="shared" si="2"/>
        <v>180</v>
      </c>
      <c r="O18">
        <v>102.78765332759166</v>
      </c>
      <c r="P18" s="7">
        <f>$O18/(VLOOKUP($I18,'population census 2011'!F$2:H$333,3,FALSE))</f>
        <v>9.1072940935108633E-4</v>
      </c>
      <c r="Q18" s="7">
        <f t="shared" si="3"/>
        <v>272</v>
      </c>
      <c r="R18">
        <f t="shared" si="4"/>
        <v>272</v>
      </c>
    </row>
    <row r="19" spans="1:18" x14ac:dyDescent="0.25">
      <c r="A19" t="s">
        <v>16</v>
      </c>
      <c r="B19">
        <v>120.61167250037936</v>
      </c>
      <c r="C19" t="e">
        <f>$B19/(VLOOKUP($A19,'population census 2011'!$A$1:$C$348,2,FALSE))</f>
        <v>#VALUE!</v>
      </c>
      <c r="E19">
        <v>70.884477383666876</v>
      </c>
      <c r="F19" t="e">
        <f>$E19/(VLOOKUP($A19,'population census 2011'!$A$1:$C$348,2,FALSE))</f>
        <v>#VALUE!</v>
      </c>
      <c r="I19" t="s">
        <v>16</v>
      </c>
      <c r="J19" t="str">
        <f>VLOOKUP(I19,rurality!A$2:B$327,2,FALSE)</f>
        <v>SR</v>
      </c>
      <c r="K19">
        <v>120.61167250037936</v>
      </c>
      <c r="L19">
        <f>$K19/(VLOOKUP($I19,'population census 2011'!F$2:H$333,3,FALSE))</f>
        <v>6.8523129999761021E-4</v>
      </c>
      <c r="M19" s="20">
        <f t="shared" si="1"/>
        <v>172</v>
      </c>
      <c r="N19">
        <f t="shared" si="2"/>
        <v>172</v>
      </c>
      <c r="O19">
        <v>70.884477383666876</v>
      </c>
      <c r="P19" s="7">
        <f>$O19/(VLOOKUP($I19,'population census 2011'!F$2:H$333,3,FALSE))</f>
        <v>4.027161018524843E-4</v>
      </c>
      <c r="Q19" s="7">
        <f t="shared" si="3"/>
        <v>101</v>
      </c>
      <c r="R19">
        <f t="shared" si="4"/>
        <v>101</v>
      </c>
    </row>
    <row r="20" spans="1:18" x14ac:dyDescent="0.25">
      <c r="A20" t="s">
        <v>17</v>
      </c>
      <c r="B20">
        <v>100.11424894444124</v>
      </c>
      <c r="C20" t="e">
        <f>$B20/(VLOOKUP($A20,'population census 2011'!$A$1:$C$348,2,FALSE))</f>
        <v>#VALUE!</v>
      </c>
      <c r="E20">
        <v>80.221341570423405</v>
      </c>
      <c r="F20" t="e">
        <f>$E20/(VLOOKUP($A20,'population census 2011'!$A$1:$C$348,2,FALSE))</f>
        <v>#VALUE!</v>
      </c>
      <c r="I20" t="s">
        <v>17</v>
      </c>
      <c r="J20" t="str">
        <f>VLOOKUP(I20,rurality!A$2:B$327,2,FALSE)</f>
        <v>SR</v>
      </c>
      <c r="K20">
        <v>100.11424894444124</v>
      </c>
      <c r="L20">
        <f>$K20/(VLOOKUP($I20,'population census 2011'!F$2:H$333,3,FALSE))</f>
        <v>6.3573078914929131E-4</v>
      </c>
      <c r="M20" s="20">
        <f t="shared" si="1"/>
        <v>82</v>
      </c>
      <c r="N20">
        <f t="shared" si="2"/>
        <v>82</v>
      </c>
      <c r="O20">
        <v>80.221341570423405</v>
      </c>
      <c r="P20" s="7">
        <f>$O20/(VLOOKUP($I20,'population census 2011'!F$2:H$333,3,FALSE))</f>
        <v>5.0940977254378941E-4</v>
      </c>
      <c r="Q20" s="7">
        <f t="shared" si="3"/>
        <v>147</v>
      </c>
      <c r="R20">
        <f t="shared" si="4"/>
        <v>147</v>
      </c>
    </row>
    <row r="21" spans="1:18" x14ac:dyDescent="0.25">
      <c r="A21" t="s">
        <v>18</v>
      </c>
      <c r="B21">
        <v>153.78846814850002</v>
      </c>
      <c r="C21" t="e">
        <f>$B21/(VLOOKUP($A21,'population census 2011'!$A$1:$C$348,2,FALSE))</f>
        <v>#VALUE!</v>
      </c>
      <c r="E21">
        <v>66.926622179705021</v>
      </c>
      <c r="F21" t="e">
        <f>$E21/(VLOOKUP($A21,'population census 2011'!$A$1:$C$348,2,FALSE))</f>
        <v>#VALUE!</v>
      </c>
      <c r="I21" t="s">
        <v>18</v>
      </c>
      <c r="J21" t="str">
        <f>VLOOKUP(I21,rurality!A$2:B$327,2,FALSE)</f>
        <v>MU</v>
      </c>
      <c r="K21">
        <v>153.78846814850002</v>
      </c>
      <c r="L21">
        <f>$K21/(VLOOKUP($I21,'population census 2011'!F$2:H$333,3,FALSE))</f>
        <v>6.6288990007844933E-4</v>
      </c>
      <c r="M21" s="20">
        <f t="shared" si="1"/>
        <v>128</v>
      </c>
      <c r="N21">
        <f t="shared" si="2"/>
        <v>128</v>
      </c>
      <c r="O21">
        <v>66.926622179705021</v>
      </c>
      <c r="P21" s="7">
        <f>$O21/(VLOOKUP($I21,'population census 2011'!F$2:H$333,3,FALSE))</f>
        <v>2.8848055009204871E-4</v>
      </c>
      <c r="Q21" s="7">
        <f t="shared" si="3"/>
        <v>44</v>
      </c>
      <c r="R21">
        <f t="shared" si="4"/>
        <v>44</v>
      </c>
    </row>
    <row r="22" spans="1:18" x14ac:dyDescent="0.25">
      <c r="A22" t="s">
        <v>19</v>
      </c>
      <c r="B22">
        <v>669.45510278845097</v>
      </c>
      <c r="C22" t="e">
        <f>$B22/(VLOOKUP($A22,'population census 2011'!$A$1:$C$348,2,FALSE))</f>
        <v>#VALUE!</v>
      </c>
      <c r="E22">
        <v>412.0616016683486</v>
      </c>
      <c r="F22" t="e">
        <f>$E22/(VLOOKUP($A22,'population census 2011'!$A$1:$C$348,2,FALSE))</f>
        <v>#VALUE!</v>
      </c>
      <c r="I22" t="s">
        <v>19</v>
      </c>
      <c r="J22" t="str">
        <f>VLOOKUP(I22,rurality!A$2:B$327,2,FALSE)</f>
        <v>MU</v>
      </c>
      <c r="K22">
        <v>669.45510278845097</v>
      </c>
      <c r="L22">
        <f>$K22/(VLOOKUP($I22,'population census 2011'!F$2:H$333,3,FALSE))</f>
        <v>6.2388353031648342E-4</v>
      </c>
      <c r="M22" s="20">
        <f t="shared" si="1"/>
        <v>64</v>
      </c>
      <c r="N22">
        <f t="shared" si="2"/>
        <v>64</v>
      </c>
      <c r="O22">
        <v>412.0616016683486</v>
      </c>
      <c r="P22" s="7">
        <f>$O22/(VLOOKUP($I22,'population census 2011'!F$2:H$333,3,FALSE))</f>
        <v>3.8401148289992368E-4</v>
      </c>
      <c r="Q22" s="7">
        <f t="shared" si="3"/>
        <v>92</v>
      </c>
      <c r="R22">
        <f t="shared" si="4"/>
        <v>92</v>
      </c>
    </row>
    <row r="23" spans="1:18" x14ac:dyDescent="0.25">
      <c r="A23" t="s">
        <v>20</v>
      </c>
      <c r="B23">
        <v>66.660575579569795</v>
      </c>
      <c r="C23" t="e">
        <f>$B23/(VLOOKUP($A23,'population census 2011'!$A$1:$C$348,2,FALSE))</f>
        <v>#VALUE!</v>
      </c>
      <c r="E23">
        <v>102.86809251717327</v>
      </c>
      <c r="F23" t="e">
        <f>$E23/(VLOOKUP($A23,'population census 2011'!$A$1:$C$348,2,FALSE))</f>
        <v>#VALUE!</v>
      </c>
      <c r="I23" t="s">
        <v>20</v>
      </c>
      <c r="J23" t="str">
        <f>VLOOKUP(I23,rurality!A$2:B$327,2,FALSE)</f>
        <v>LU</v>
      </c>
      <c r="K23">
        <v>66.660575579569795</v>
      </c>
      <c r="L23">
        <f>$K23/(VLOOKUP($I23,'population census 2011'!F$2:H$333,3,FALSE))</f>
        <v>7.097968969767321E-4</v>
      </c>
      <c r="M23" s="20">
        <f t="shared" si="1"/>
        <v>217</v>
      </c>
      <c r="N23">
        <f t="shared" si="2"/>
        <v>217</v>
      </c>
      <c r="O23">
        <v>102.86809251717327</v>
      </c>
      <c r="P23" s="7">
        <f>$O23/(VLOOKUP($I23,'population census 2011'!F$2:H$333,3,FALSE))</f>
        <v>1.0953318694263245E-3</v>
      </c>
      <c r="Q23" s="7">
        <f t="shared" si="3"/>
        <v>301</v>
      </c>
      <c r="R23">
        <f t="shared" si="4"/>
        <v>301</v>
      </c>
    </row>
    <row r="24" spans="1:18" x14ac:dyDescent="0.25">
      <c r="A24" t="s">
        <v>21</v>
      </c>
      <c r="B24">
        <v>100.71032762837355</v>
      </c>
      <c r="C24" t="e">
        <f>$B24/(VLOOKUP($A24,'population census 2011'!$A$1:$C$348,2,FALSE))</f>
        <v>#VALUE!</v>
      </c>
      <c r="E24">
        <v>47.30140386806162</v>
      </c>
      <c r="F24" t="e">
        <f>$E24/(VLOOKUP($A24,'population census 2011'!$A$1:$C$348,2,FALSE))</f>
        <v>#VALUE!</v>
      </c>
      <c r="I24" t="s">
        <v>21</v>
      </c>
      <c r="J24" t="str">
        <f>VLOOKUP(I24,rurality!A$2:B$327,2,FALSE)</f>
        <v>OU</v>
      </c>
      <c r="K24">
        <v>100.71032762837355</v>
      </c>
      <c r="L24">
        <f>$K24/(VLOOKUP($I24,'population census 2011'!F$2:H$333,3,FALSE))</f>
        <v>6.8283280535072813E-4</v>
      </c>
      <c r="M24" s="20">
        <f t="shared" si="1"/>
        <v>166</v>
      </c>
      <c r="N24">
        <f t="shared" si="2"/>
        <v>166</v>
      </c>
      <c r="O24">
        <v>47.30140386806162</v>
      </c>
      <c r="P24" s="7">
        <f>$O24/(VLOOKUP($I24,'population census 2011'!F$2:H$333,3,FALSE))</f>
        <v>3.2071140131170202E-4</v>
      </c>
      <c r="Q24" s="7">
        <f t="shared" si="3"/>
        <v>59</v>
      </c>
      <c r="R24">
        <f t="shared" si="4"/>
        <v>59</v>
      </c>
    </row>
    <row r="25" spans="1:18" x14ac:dyDescent="0.25">
      <c r="A25" t="s">
        <v>22</v>
      </c>
      <c r="B25">
        <v>105.59338752982154</v>
      </c>
      <c r="C25" t="e">
        <f>$B25/(VLOOKUP($A25,'population census 2011'!$A$1:$C$348,2,FALSE))</f>
        <v>#VALUE!</v>
      </c>
      <c r="E25">
        <v>36.748703735336868</v>
      </c>
      <c r="F25" t="e">
        <f>$E25/(VLOOKUP($A25,'population census 2011'!$A$1:$C$348,2,FALSE))</f>
        <v>#VALUE!</v>
      </c>
      <c r="I25" t="s">
        <v>22</v>
      </c>
      <c r="J25" t="str">
        <f>VLOOKUP(I25,rurality!A$2:B$327,2,FALSE)</f>
        <v>LU</v>
      </c>
      <c r="K25">
        <v>105.59338752982154</v>
      </c>
      <c r="L25">
        <f>$K25/(VLOOKUP($I25,'population census 2011'!F$2:H$333,3,FALSE))</f>
        <v>7.4327517354606375E-4</v>
      </c>
      <c r="M25" s="20">
        <f t="shared" si="1"/>
        <v>261</v>
      </c>
      <c r="N25">
        <f t="shared" si="2"/>
        <v>261</v>
      </c>
      <c r="O25">
        <v>36.748703735336868</v>
      </c>
      <c r="P25" s="7">
        <f>$O25/(VLOOKUP($I25,'population census 2011'!F$2:H$333,3,FALSE))</f>
        <v>2.5867528057816399E-4</v>
      </c>
      <c r="Q25" s="7">
        <f t="shared" si="3"/>
        <v>30</v>
      </c>
      <c r="R25">
        <f t="shared" si="4"/>
        <v>30</v>
      </c>
    </row>
    <row r="26" spans="1:18" x14ac:dyDescent="0.25">
      <c r="A26" t="s">
        <v>409</v>
      </c>
      <c r="B26">
        <v>59.006974514008981</v>
      </c>
      <c r="C26" t="e">
        <f>$B26/(VLOOKUP($A26,'population census 2011'!$A$1:$C$348,2,FALSE))</f>
        <v>#N/A</v>
      </c>
      <c r="E26">
        <v>28.816946849588469</v>
      </c>
      <c r="F26" t="e">
        <f>$E26/(VLOOKUP($A26,'population census 2011'!$A$1:$C$348,2,FALSE))</f>
        <v>#N/A</v>
      </c>
      <c r="I26" t="s">
        <v>23</v>
      </c>
      <c r="J26" t="str">
        <f>VLOOKUP(I26,rurality!A$2:B$327,2,FALSE)</f>
        <v>SR</v>
      </c>
      <c r="K26">
        <v>51.758496925107067</v>
      </c>
      <c r="L26">
        <f>$K26/(VLOOKUP($I26,'population census 2011'!F$2:H$333,3,FALSE))</f>
        <v>6.8223574361515134E-4</v>
      </c>
      <c r="M26" s="20">
        <f t="shared" si="1"/>
        <v>165</v>
      </c>
      <c r="N26">
        <f t="shared" si="2"/>
        <v>165</v>
      </c>
      <c r="O26">
        <v>94.959148730516105</v>
      </c>
      <c r="P26" s="7">
        <f>$O26/(VLOOKUP($I26,'population census 2011'!F$2:H$333,3,FALSE))</f>
        <v>1.2516693740346942E-3</v>
      </c>
      <c r="Q26" s="7">
        <f t="shared" si="3"/>
        <v>310</v>
      </c>
      <c r="R26">
        <f t="shared" si="4"/>
        <v>310</v>
      </c>
    </row>
    <row r="27" spans="1:18" x14ac:dyDescent="0.25">
      <c r="A27" t="s">
        <v>23</v>
      </c>
      <c r="B27">
        <v>51.758496925107067</v>
      </c>
      <c r="C27" t="e">
        <f>$B27/(VLOOKUP($A27,'population census 2011'!$A$1:$C$348,2,FALSE))</f>
        <v>#VALUE!</v>
      </c>
      <c r="E27">
        <v>94.959148730516105</v>
      </c>
      <c r="F27" t="e">
        <f>$E27/(VLOOKUP($A27,'population census 2011'!$A$1:$C$348,2,FALSE))</f>
        <v>#VALUE!</v>
      </c>
      <c r="I27" t="s">
        <v>24</v>
      </c>
      <c r="J27" t="str">
        <f>VLOOKUP(I27,rurality!A$2:B$327,2,FALSE)</f>
        <v>MU</v>
      </c>
      <c r="K27">
        <v>194.88072035167892</v>
      </c>
      <c r="L27">
        <f>$K27/(VLOOKUP($I27,'population census 2011'!F$2:H$333,3,FALSE))</f>
        <v>7.0408445640920752E-4</v>
      </c>
      <c r="M27" s="20">
        <f t="shared" si="1"/>
        <v>205</v>
      </c>
      <c r="N27">
        <f t="shared" si="2"/>
        <v>205</v>
      </c>
      <c r="O27">
        <v>141.56947562067299</v>
      </c>
      <c r="P27" s="7">
        <f>$O27/(VLOOKUP($I27,'population census 2011'!F$2:H$333,3,FALSE))</f>
        <v>5.1147628717013497E-4</v>
      </c>
      <c r="Q27" s="7">
        <f t="shared" si="3"/>
        <v>149</v>
      </c>
      <c r="R27">
        <f t="shared" si="4"/>
        <v>149</v>
      </c>
    </row>
    <row r="28" spans="1:18" x14ac:dyDescent="0.25">
      <c r="A28" t="s">
        <v>24</v>
      </c>
      <c r="B28">
        <v>194.88072035167892</v>
      </c>
      <c r="C28" t="e">
        <f>$B28/(VLOOKUP($A28,'population census 2011'!$A$1:$C$348,2,FALSE))</f>
        <v>#VALUE!</v>
      </c>
      <c r="E28">
        <v>141.56947562067299</v>
      </c>
      <c r="F28" t="e">
        <f>$E28/(VLOOKUP($A28,'population census 2011'!$A$1:$C$348,2,FALSE))</f>
        <v>#VALUE!</v>
      </c>
      <c r="I28" t="s">
        <v>25</v>
      </c>
      <c r="J28" t="str">
        <f>VLOOKUP(I28,rurality!A$2:B$327,2,FALSE)</f>
        <v>SR</v>
      </c>
      <c r="K28">
        <v>39.570296306469452</v>
      </c>
      <c r="L28">
        <f>$K28/(VLOOKUP($I28,'population census 2011'!F$2:H$333,3,FALSE))</f>
        <v>6.1219264982083712E-4</v>
      </c>
      <c r="M28" s="20">
        <f t="shared" si="1"/>
        <v>47</v>
      </c>
      <c r="N28">
        <f t="shared" si="2"/>
        <v>47</v>
      </c>
      <c r="O28">
        <v>35.562758403554355</v>
      </c>
      <c r="P28" s="7">
        <f>$O28/(VLOOKUP($I28,'population census 2011'!F$2:H$333,3,FALSE))</f>
        <v>5.5019197059817681E-4</v>
      </c>
      <c r="Q28" s="7">
        <f t="shared" si="3"/>
        <v>157</v>
      </c>
      <c r="R28">
        <f t="shared" si="4"/>
        <v>157</v>
      </c>
    </row>
    <row r="29" spans="1:18" x14ac:dyDescent="0.25">
      <c r="A29" t="s">
        <v>25</v>
      </c>
      <c r="B29">
        <v>39.570296306469452</v>
      </c>
      <c r="C29" t="e">
        <f>$B29/(VLOOKUP($A29,'population census 2011'!$A$1:$C$348,2,FALSE))</f>
        <v>#VALUE!</v>
      </c>
      <c r="E29">
        <v>35.562758403554355</v>
      </c>
      <c r="F29" t="e">
        <f>$E29/(VLOOKUP($A29,'population census 2011'!$A$1:$C$348,2,FALSE))</f>
        <v>#VALUE!</v>
      </c>
      <c r="I29" t="s">
        <v>26</v>
      </c>
      <c r="J29" t="str">
        <f>VLOOKUP(I29,rurality!A$2:B$327,2,FALSE)</f>
        <v>LU</v>
      </c>
      <c r="K29">
        <v>113.94432108208747</v>
      </c>
      <c r="L29">
        <f>$K29/(VLOOKUP($I29,'population census 2011'!F$2:H$333,3,FALSE))</f>
        <v>6.2098043545507665E-4</v>
      </c>
      <c r="M29" s="20">
        <f t="shared" si="1"/>
        <v>58</v>
      </c>
      <c r="N29">
        <f t="shared" si="2"/>
        <v>58</v>
      </c>
      <c r="O29">
        <v>48.941265758121354</v>
      </c>
      <c r="P29" s="7">
        <f>$O29/(VLOOKUP($I29,'population census 2011'!F$2:H$333,3,FALSE))</f>
        <v>2.6672297692051031E-4</v>
      </c>
      <c r="Q29" s="7">
        <f t="shared" si="3"/>
        <v>35</v>
      </c>
      <c r="R29">
        <f t="shared" si="4"/>
        <v>35</v>
      </c>
    </row>
    <row r="30" spans="1:18" x14ac:dyDescent="0.25">
      <c r="A30" t="s">
        <v>26</v>
      </c>
      <c r="B30">
        <v>113.94432108208747</v>
      </c>
      <c r="C30" t="e">
        <f>$B30/(VLOOKUP($A30,'population census 2011'!$A$1:$C$348,2,FALSE))</f>
        <v>#VALUE!</v>
      </c>
      <c r="E30">
        <v>48.941265758121354</v>
      </c>
      <c r="F30" t="e">
        <f>$E30/(VLOOKUP($A30,'population census 2011'!$A$1:$C$348,2,FALSE))</f>
        <v>#VALUE!</v>
      </c>
      <c r="I30" t="s">
        <v>27</v>
      </c>
      <c r="J30" t="str">
        <f>VLOOKUP(I30,rurality!A$2:B$327,2,FALSE)</f>
        <v>LU</v>
      </c>
      <c r="K30">
        <v>76.091631707878705</v>
      </c>
      <c r="L30">
        <f>$K30/(VLOOKUP($I30,'population census 2011'!F$2:H$333,3,FALSE))</f>
        <v>6.721578703050104E-4</v>
      </c>
      <c r="M30" s="20">
        <f t="shared" si="1"/>
        <v>140</v>
      </c>
      <c r="N30">
        <f t="shared" si="2"/>
        <v>140</v>
      </c>
      <c r="O30">
        <v>44.699482342754905</v>
      </c>
      <c r="P30" s="7">
        <f>$O30/(VLOOKUP($I30,'population census 2011'!F$2:H$333,3,FALSE))</f>
        <v>3.9485431158301231E-4</v>
      </c>
      <c r="Q30" s="7">
        <f t="shared" si="3"/>
        <v>97</v>
      </c>
      <c r="R30">
        <f t="shared" si="4"/>
        <v>97</v>
      </c>
    </row>
    <row r="31" spans="1:18" x14ac:dyDescent="0.25">
      <c r="A31" t="s">
        <v>27</v>
      </c>
      <c r="B31">
        <v>76.091631707878705</v>
      </c>
      <c r="C31" t="e">
        <f>$B31/(VLOOKUP($A31,'population census 2011'!$A$1:$C$348,2,FALSE))</f>
        <v>#VALUE!</v>
      </c>
      <c r="E31">
        <v>44.699482342754905</v>
      </c>
      <c r="F31" t="e">
        <f>$E31/(VLOOKUP($A31,'population census 2011'!$A$1:$C$348,2,FALSE))</f>
        <v>#VALUE!</v>
      </c>
      <c r="I31" t="s">
        <v>28</v>
      </c>
      <c r="J31" t="str">
        <f>VLOOKUP(I31,rurality!A$2:B$327,2,FALSE)</f>
        <v>MU</v>
      </c>
      <c r="K31">
        <v>361.9965753683731</v>
      </c>
      <c r="L31">
        <f>$K31/(VLOOKUP($I31,'population census 2011'!F$2:H$333,3,FALSE))</f>
        <v>6.9288006432815478E-4</v>
      </c>
      <c r="M31" s="20">
        <f t="shared" si="1"/>
        <v>186</v>
      </c>
      <c r="N31">
        <f t="shared" si="2"/>
        <v>186</v>
      </c>
      <c r="O31">
        <v>164.24824157883694</v>
      </c>
      <c r="P31" s="7">
        <f>$O31/(VLOOKUP($I31,'population census 2011'!F$2:H$333,3,FALSE))</f>
        <v>3.1437958239003186E-4</v>
      </c>
      <c r="Q31" s="7">
        <f t="shared" si="3"/>
        <v>57</v>
      </c>
      <c r="R31">
        <f t="shared" si="4"/>
        <v>57</v>
      </c>
    </row>
    <row r="32" spans="1:18" x14ac:dyDescent="0.25">
      <c r="A32" t="s">
        <v>28</v>
      </c>
      <c r="B32">
        <v>361.9965753683731</v>
      </c>
      <c r="C32" t="e">
        <f>$B32/(VLOOKUP($A32,'population census 2011'!$A$1:$C$348,2,FALSE))</f>
        <v>#VALUE!</v>
      </c>
      <c r="E32">
        <v>164.24824157883694</v>
      </c>
      <c r="F32" t="e">
        <f>$E32/(VLOOKUP($A32,'population census 2011'!$A$1:$C$348,2,FALSE))</f>
        <v>#VALUE!</v>
      </c>
      <c r="I32" t="s">
        <v>29</v>
      </c>
      <c r="J32" t="str">
        <f>VLOOKUP(I32,rurality!A$2:B$327,2,FALSE)</f>
        <v>R50</v>
      </c>
      <c r="K32">
        <v>91.941869842567698</v>
      </c>
      <c r="L32">
        <f>$K32/(VLOOKUP($I32,'population census 2011'!F$2:H$333,3,FALSE))</f>
        <v>6.2509769820352789E-4</v>
      </c>
      <c r="M32" s="20">
        <f t="shared" si="1"/>
        <v>66</v>
      </c>
      <c r="N32">
        <f t="shared" si="2"/>
        <v>66</v>
      </c>
      <c r="O32">
        <v>103.90699315480568</v>
      </c>
      <c r="P32" s="7">
        <f>$O32/(VLOOKUP($I32,'population census 2011'!F$2:H$333,3,FALSE))</f>
        <v>7.0644660979308203E-4</v>
      </c>
      <c r="Q32" s="7">
        <f t="shared" si="3"/>
        <v>225</v>
      </c>
      <c r="R32">
        <f t="shared" si="4"/>
        <v>225</v>
      </c>
    </row>
    <row r="33" spans="1:18" x14ac:dyDescent="0.25">
      <c r="A33" t="s">
        <v>29</v>
      </c>
      <c r="B33">
        <v>91.941869842567698</v>
      </c>
      <c r="C33" t="e">
        <f>$B33/(VLOOKUP($A33,'population census 2011'!$A$1:$C$348,2,FALSE))</f>
        <v>#VALUE!</v>
      </c>
      <c r="E33">
        <v>103.90699315480568</v>
      </c>
      <c r="F33" t="e">
        <f>$E33/(VLOOKUP($A33,'population census 2011'!$A$1:$C$348,2,FALSE))</f>
        <v>#VALUE!</v>
      </c>
      <c r="I33" t="s">
        <v>30</v>
      </c>
      <c r="J33" t="str">
        <f>VLOOKUP(I33,rurality!A$2:B$327,2,FALSE)</f>
        <v>R80</v>
      </c>
      <c r="K33">
        <v>77.616735706752451</v>
      </c>
      <c r="L33">
        <f>$K33/(VLOOKUP($I33,'population census 2011'!F$2:H$333,3,FALSE))</f>
        <v>5.9480527934303862E-4</v>
      </c>
      <c r="M33" s="20">
        <f t="shared" si="1"/>
        <v>30</v>
      </c>
      <c r="N33">
        <f t="shared" si="2"/>
        <v>30</v>
      </c>
      <c r="O33">
        <v>111.86166661642459</v>
      </c>
      <c r="P33" s="7">
        <f>$O33/(VLOOKUP($I33,'population census 2011'!F$2:H$333,3,FALSE))</f>
        <v>8.5723664173333481E-4</v>
      </c>
      <c r="Q33" s="7">
        <f t="shared" si="3"/>
        <v>264</v>
      </c>
      <c r="R33">
        <f t="shared" si="4"/>
        <v>264</v>
      </c>
    </row>
    <row r="34" spans="1:18" x14ac:dyDescent="0.25">
      <c r="A34" t="s">
        <v>30</v>
      </c>
      <c r="B34">
        <v>77.616735706752451</v>
      </c>
      <c r="C34" t="e">
        <f>$B34/(VLOOKUP($A34,'population census 2011'!$A$1:$C$348,2,FALSE))</f>
        <v>#VALUE!</v>
      </c>
      <c r="E34">
        <v>111.86166661642459</v>
      </c>
      <c r="F34" t="e">
        <f>$E34/(VLOOKUP($A34,'population census 2011'!$A$1:$C$348,2,FALSE))</f>
        <v>#VALUE!</v>
      </c>
      <c r="I34" t="s">
        <v>31</v>
      </c>
      <c r="J34" t="str">
        <f>VLOOKUP(I34,rurality!A$2:B$327,2,FALSE)</f>
        <v>MU</v>
      </c>
      <c r="K34">
        <v>186.66643389750544</v>
      </c>
      <c r="L34">
        <f>$K34/(VLOOKUP($I34,'population census 2011'!F$2:H$333,3,FALSE))</f>
        <v>5.997989618029511E-4</v>
      </c>
      <c r="M34" s="20">
        <f t="shared" si="1"/>
        <v>35</v>
      </c>
      <c r="N34">
        <f t="shared" si="2"/>
        <v>35</v>
      </c>
      <c r="O34">
        <v>65.030867095340597</v>
      </c>
      <c r="P34" s="7">
        <f>$O34/(VLOOKUP($I34,'population census 2011'!F$2:H$333,3,FALSE))</f>
        <v>2.0895801004238419E-4</v>
      </c>
      <c r="Q34" s="7">
        <f t="shared" si="3"/>
        <v>11</v>
      </c>
      <c r="R34">
        <f t="shared" si="4"/>
        <v>11</v>
      </c>
    </row>
    <row r="35" spans="1:18" x14ac:dyDescent="0.25">
      <c r="A35" t="s">
        <v>31</v>
      </c>
      <c r="B35">
        <v>186.66643389750544</v>
      </c>
      <c r="C35" t="e">
        <f>$B35/(VLOOKUP($A35,'population census 2011'!$A$1:$C$348,2,FALSE))</f>
        <v>#VALUE!</v>
      </c>
      <c r="E35">
        <v>65.030867095340597</v>
      </c>
      <c r="F35" t="e">
        <f>$E35/(VLOOKUP($A35,'population census 2011'!$A$1:$C$348,2,FALSE))</f>
        <v>#VALUE!</v>
      </c>
      <c r="I35" t="s">
        <v>32</v>
      </c>
      <c r="J35" t="str">
        <f>VLOOKUP(I35,rurality!A$2:B$327,2,FALSE)</f>
        <v>SR</v>
      </c>
      <c r="K35">
        <v>59.65874122238025</v>
      </c>
      <c r="L35">
        <f>$K35/(VLOOKUP($I35,'population census 2011'!F$2:H$333,3,FALSE))</f>
        <v>8.105697099547595E-4</v>
      </c>
      <c r="M35" s="20">
        <f t="shared" si="1"/>
        <v>317</v>
      </c>
      <c r="N35">
        <f t="shared" si="2"/>
        <v>317</v>
      </c>
      <c r="O35">
        <v>79.415294635288518</v>
      </c>
      <c r="P35" s="7">
        <f>$O35/(VLOOKUP($I35,'population census 2011'!F$2:H$333,3,FALSE))</f>
        <v>1.0789974950787152E-3</v>
      </c>
      <c r="Q35" s="7">
        <f t="shared" si="3"/>
        <v>298</v>
      </c>
      <c r="R35">
        <f t="shared" si="4"/>
        <v>298</v>
      </c>
    </row>
    <row r="36" spans="1:18" x14ac:dyDescent="0.25">
      <c r="A36" t="s">
        <v>32</v>
      </c>
      <c r="B36">
        <v>59.65874122238025</v>
      </c>
      <c r="C36" t="e">
        <f>$B36/(VLOOKUP($A36,'population census 2011'!$A$1:$C$348,2,FALSE))</f>
        <v>#VALUE!</v>
      </c>
      <c r="E36">
        <v>79.415294635288518</v>
      </c>
      <c r="F36" t="e">
        <f>$E36/(VLOOKUP($A36,'population census 2011'!$A$1:$C$348,2,FALSE))</f>
        <v>#VALUE!</v>
      </c>
      <c r="I36" t="s">
        <v>33</v>
      </c>
      <c r="J36" t="str">
        <f>VLOOKUP(I36,rurality!A$2:B$327,2,FALSE)</f>
        <v>LU</v>
      </c>
      <c r="K36">
        <v>165.98637059478023</v>
      </c>
      <c r="L36">
        <f>$K36/(VLOOKUP($I36,'population census 2011'!F$2:H$333,3,FALSE))</f>
        <v>6.0718797886658775E-4</v>
      </c>
      <c r="M36" s="20">
        <f t="shared" si="1"/>
        <v>40</v>
      </c>
      <c r="N36">
        <f t="shared" si="2"/>
        <v>40</v>
      </c>
      <c r="O36">
        <v>89.578795967264057</v>
      </c>
      <c r="P36" s="7">
        <f>$O36/(VLOOKUP($I36,'population census 2011'!F$2:H$333,3,FALSE))</f>
        <v>3.2768454348248727E-4</v>
      </c>
      <c r="Q36" s="7">
        <f t="shared" si="3"/>
        <v>63</v>
      </c>
      <c r="R36">
        <f t="shared" si="4"/>
        <v>63</v>
      </c>
    </row>
    <row r="37" spans="1:18" x14ac:dyDescent="0.25">
      <c r="A37" t="s">
        <v>33</v>
      </c>
      <c r="B37">
        <v>165.98637059478023</v>
      </c>
      <c r="C37" t="e">
        <f>$B37/(VLOOKUP($A37,'population census 2011'!$A$1:$C$348,2,FALSE))</f>
        <v>#VALUE!</v>
      </c>
      <c r="E37">
        <v>89.578795967264057</v>
      </c>
      <c r="F37" t="e">
        <f>$E37/(VLOOKUP($A37,'population census 2011'!$A$1:$C$348,2,FALSE))</f>
        <v>#VALUE!</v>
      </c>
      <c r="I37" t="s">
        <v>34</v>
      </c>
      <c r="J37" t="str">
        <f>VLOOKUP(I37,rurality!A$2:B$327,2,FALSE)</f>
        <v>LU</v>
      </c>
      <c r="K37">
        <v>251.06414380480578</v>
      </c>
      <c r="L37">
        <f>$K37/(VLOOKUP($I37,'population census 2011'!F$2:H$333,3,FALSE))</f>
        <v>5.8627793170277413E-4</v>
      </c>
      <c r="M37" s="20">
        <f t="shared" si="1"/>
        <v>24</v>
      </c>
      <c r="N37">
        <f t="shared" si="2"/>
        <v>24</v>
      </c>
      <c r="O37">
        <v>147.89047640146592</v>
      </c>
      <c r="P37" s="7">
        <f>$O37/(VLOOKUP($I37,'population census 2011'!F$2:H$333,3,FALSE))</f>
        <v>3.4534968358763182E-4</v>
      </c>
      <c r="Q37" s="7">
        <f t="shared" si="3"/>
        <v>76</v>
      </c>
      <c r="R37">
        <f t="shared" si="4"/>
        <v>76</v>
      </c>
    </row>
    <row r="38" spans="1:18" x14ac:dyDescent="0.25">
      <c r="A38" t="s">
        <v>419</v>
      </c>
      <c r="B38">
        <v>251.06414380480578</v>
      </c>
      <c r="C38" t="e">
        <f>$B38/(VLOOKUP($A38,'population census 2011'!$A$1:$C$348,2,FALSE))</f>
        <v>#N/A</v>
      </c>
      <c r="E38">
        <v>147.89047640146592</v>
      </c>
      <c r="F38" t="e">
        <f>$E38/(VLOOKUP($A38,'population census 2011'!$A$1:$C$348,2,FALSE))</f>
        <v>#N/A</v>
      </c>
      <c r="I38" t="s">
        <v>35</v>
      </c>
      <c r="J38" t="str">
        <f>VLOOKUP(I38,rurality!A$2:B$327,2,FALSE)</f>
        <v>SR</v>
      </c>
      <c r="K38">
        <v>81.411602485450416</v>
      </c>
      <c r="L38">
        <f>$K38/(VLOOKUP($I38,'population census 2011'!F$2:H$333,3,FALSE))</f>
        <v>6.5314251949882395E-4</v>
      </c>
      <c r="M38" s="20">
        <f t="shared" si="1"/>
        <v>111</v>
      </c>
      <c r="N38">
        <f t="shared" si="2"/>
        <v>111</v>
      </c>
      <c r="O38">
        <v>62.368402890653044</v>
      </c>
      <c r="P38" s="7">
        <f>$O38/(VLOOKUP($I38,'population census 2011'!F$2:H$333,3,FALSE))</f>
        <v>5.0036425469451927E-4</v>
      </c>
      <c r="Q38" s="7">
        <f t="shared" si="3"/>
        <v>142</v>
      </c>
      <c r="R38">
        <f t="shared" si="4"/>
        <v>142</v>
      </c>
    </row>
    <row r="39" spans="1:18" x14ac:dyDescent="0.25">
      <c r="A39" t="s">
        <v>35</v>
      </c>
      <c r="B39">
        <v>81.411602485450416</v>
      </c>
      <c r="C39" t="e">
        <f>$B39/(VLOOKUP($A39,'population census 2011'!$A$1:$C$348,2,FALSE))</f>
        <v>#VALUE!</v>
      </c>
      <c r="E39">
        <v>62.368402890653044</v>
      </c>
      <c r="F39" t="e">
        <f>$E39/(VLOOKUP($A39,'population census 2011'!$A$1:$C$348,2,FALSE))</f>
        <v>#VALUE!</v>
      </c>
      <c r="I39" t="s">
        <v>36</v>
      </c>
      <c r="J39" t="str">
        <f>VLOOKUP(I39,rurality!A$2:B$327,2,FALSE)</f>
        <v>MU</v>
      </c>
      <c r="K39">
        <v>243.58868527237385</v>
      </c>
      <c r="L39">
        <f>$K39/(VLOOKUP($I39,'population census 2011'!F$2:H$333,3,FALSE))</f>
        <v>7.8731410402458322E-4</v>
      </c>
      <c r="M39" s="20">
        <f t="shared" si="1"/>
        <v>309</v>
      </c>
      <c r="N39">
        <f t="shared" si="2"/>
        <v>309</v>
      </c>
      <c r="O39">
        <v>90.832159985056265</v>
      </c>
      <c r="P39" s="7">
        <f>$O39/(VLOOKUP($I39,'population census 2011'!F$2:H$333,3,FALSE))</f>
        <v>2.9358276873693004E-4</v>
      </c>
      <c r="Q39" s="7">
        <f t="shared" si="3"/>
        <v>46</v>
      </c>
      <c r="R39">
        <f t="shared" si="4"/>
        <v>46</v>
      </c>
    </row>
    <row r="40" spans="1:18" x14ac:dyDescent="0.25">
      <c r="A40" t="s">
        <v>36</v>
      </c>
      <c r="B40">
        <v>243.58868527237385</v>
      </c>
      <c r="C40" t="e">
        <f>$B40/(VLOOKUP($A40,'population census 2011'!$A$1:$C$348,2,FALSE))</f>
        <v>#VALUE!</v>
      </c>
      <c r="E40">
        <v>90.832159985056265</v>
      </c>
      <c r="F40" t="e">
        <f>$E40/(VLOOKUP($A40,'population census 2011'!$A$1:$C$348,2,FALSE))</f>
        <v>#VALUE!</v>
      </c>
      <c r="I40" t="s">
        <v>37</v>
      </c>
      <c r="J40" t="str">
        <f>VLOOKUP(I40,rurality!A$2:B$327,2,FALSE)</f>
        <v>SR</v>
      </c>
      <c r="K40">
        <v>72.337404917166523</v>
      </c>
      <c r="L40">
        <f>$K40/(VLOOKUP($I40,'population census 2011'!F$2:H$333,3,FALSE))</f>
        <v>7.7253014211440478E-4</v>
      </c>
      <c r="M40" s="20">
        <f t="shared" si="1"/>
        <v>299</v>
      </c>
      <c r="N40">
        <f t="shared" si="2"/>
        <v>299</v>
      </c>
      <c r="O40">
        <v>133.93231337026398</v>
      </c>
      <c r="P40" s="7">
        <f>$O40/(VLOOKUP($I40,'population census 2011'!F$2:H$333,3,FALSE))</f>
        <v>1.4303353735196983E-3</v>
      </c>
      <c r="Q40" s="7">
        <f t="shared" si="3"/>
        <v>322</v>
      </c>
      <c r="R40">
        <f t="shared" si="4"/>
        <v>322</v>
      </c>
    </row>
    <row r="41" spans="1:18" x14ac:dyDescent="0.25">
      <c r="A41" t="s">
        <v>37</v>
      </c>
      <c r="B41">
        <v>72.337404917166523</v>
      </c>
      <c r="C41" t="e">
        <f>$B41/(VLOOKUP($A41,'population census 2011'!$A$1:$C$348,2,FALSE))</f>
        <v>#VALUE!</v>
      </c>
      <c r="E41">
        <v>133.93231337026398</v>
      </c>
      <c r="F41" t="e">
        <f>$E41/(VLOOKUP($A41,'population census 2011'!$A$1:$C$348,2,FALSE))</f>
        <v>#VALUE!</v>
      </c>
      <c r="I41" t="s">
        <v>38</v>
      </c>
      <c r="J41" t="str">
        <f>VLOOKUP(I41,rurality!A$2:B$327,2,FALSE)</f>
        <v>MU</v>
      </c>
      <c r="K41">
        <v>60.871281655985719</v>
      </c>
      <c r="L41">
        <f>$K41/(VLOOKUP($I41,'population census 2011'!F$2:H$333,3,FALSE))</f>
        <v>6.5027167960330441E-4</v>
      </c>
      <c r="M41" s="20">
        <f t="shared" si="1"/>
        <v>107</v>
      </c>
      <c r="N41">
        <f t="shared" si="2"/>
        <v>107</v>
      </c>
      <c r="O41">
        <v>32.896868742811876</v>
      </c>
      <c r="P41" s="7">
        <f>$O41/(VLOOKUP($I41,'population census 2011'!F$2:H$333,3,FALSE))</f>
        <v>3.5142848169312645E-4</v>
      </c>
      <c r="Q41" s="7">
        <f t="shared" si="3"/>
        <v>78</v>
      </c>
      <c r="R41">
        <f t="shared" si="4"/>
        <v>78</v>
      </c>
    </row>
    <row r="42" spans="1:18" x14ac:dyDescent="0.25">
      <c r="A42" t="s">
        <v>38</v>
      </c>
      <c r="B42">
        <v>60.871281655985719</v>
      </c>
      <c r="C42" t="e">
        <f>$B42/(VLOOKUP($A42,'population census 2011'!$A$1:$C$348,2,FALSE))</f>
        <v>#VALUE!</v>
      </c>
      <c r="E42">
        <v>32.896868742811876</v>
      </c>
      <c r="F42" t="e">
        <f>$E42/(VLOOKUP($A42,'population census 2011'!$A$1:$C$348,2,FALSE))</f>
        <v>#VALUE!</v>
      </c>
      <c r="I42" t="s">
        <v>39</v>
      </c>
      <c r="J42" t="str">
        <f>VLOOKUP(I42,rurality!A$2:B$327,2,FALSE)</f>
        <v>LU</v>
      </c>
      <c r="K42">
        <v>80.308858173993187</v>
      </c>
      <c r="L42">
        <f>$K42/(VLOOKUP($I42,'population census 2011'!F$2:H$333,3,FALSE))</f>
        <v>7.3350131224705385E-4</v>
      </c>
      <c r="M42" s="20">
        <f t="shared" si="1"/>
        <v>247</v>
      </c>
      <c r="N42">
        <f t="shared" si="2"/>
        <v>247</v>
      </c>
      <c r="O42">
        <v>80.211004065129103</v>
      </c>
      <c r="P42" s="7">
        <f>$O42/(VLOOKUP($I42,'population census 2011'!F$2:H$333,3,FALSE))</f>
        <v>7.3260756130982764E-4</v>
      </c>
      <c r="Q42" s="7">
        <f t="shared" si="3"/>
        <v>231</v>
      </c>
      <c r="R42">
        <f t="shared" si="4"/>
        <v>231</v>
      </c>
    </row>
    <row r="43" spans="1:18" x14ac:dyDescent="0.25">
      <c r="A43" t="s">
        <v>39</v>
      </c>
      <c r="B43">
        <v>80.308858173993187</v>
      </c>
      <c r="C43" t="e">
        <f>$B43/(VLOOKUP($A43,'population census 2011'!$A$1:$C$348,2,FALSE))</f>
        <v>#VALUE!</v>
      </c>
      <c r="E43">
        <v>80.211004065129103</v>
      </c>
      <c r="F43" t="e">
        <f>$E43/(VLOOKUP($A43,'population census 2011'!$A$1:$C$348,2,FALSE))</f>
        <v>#VALUE!</v>
      </c>
      <c r="I43" t="s">
        <v>40</v>
      </c>
      <c r="J43" t="str">
        <f>VLOOKUP(I43,rurality!A$2:B$327,2,FALSE)</f>
        <v>OU</v>
      </c>
      <c r="K43">
        <v>64.034658373389092</v>
      </c>
      <c r="L43">
        <f>$K43/(VLOOKUP($I43,'population census 2011'!F$2:H$333,3,FALSE))</f>
        <v>7.3553174712998189E-4</v>
      </c>
      <c r="M43" s="20">
        <f t="shared" si="1"/>
        <v>250</v>
      </c>
      <c r="N43">
        <f t="shared" si="2"/>
        <v>250</v>
      </c>
      <c r="O43">
        <v>40.727462425186026</v>
      </c>
      <c r="P43" s="7">
        <f>$O43/(VLOOKUP($I43,'population census 2011'!F$2:H$333,3,FALSE))</f>
        <v>4.6781449850315335E-4</v>
      </c>
      <c r="Q43" s="7">
        <f t="shared" si="3"/>
        <v>130</v>
      </c>
      <c r="R43">
        <f t="shared" si="4"/>
        <v>130</v>
      </c>
    </row>
    <row r="44" spans="1:18" x14ac:dyDescent="0.25">
      <c r="A44" t="s">
        <v>40</v>
      </c>
      <c r="B44">
        <v>64.034658373389092</v>
      </c>
      <c r="C44" t="e">
        <f>$B44/(VLOOKUP($A44,'population census 2011'!$A$1:$C$348,2,FALSE))</f>
        <v>#VALUE!</v>
      </c>
      <c r="E44">
        <v>40.727462425186026</v>
      </c>
      <c r="F44" t="e">
        <f>$E44/(VLOOKUP($A44,'population census 2011'!$A$1:$C$348,2,FALSE))</f>
        <v>#VALUE!</v>
      </c>
      <c r="I44" t="s">
        <v>41</v>
      </c>
      <c r="J44" t="str">
        <f>VLOOKUP(I44,rurality!A$2:B$327,2,FALSE)</f>
        <v>MU</v>
      </c>
      <c r="K44">
        <v>138.5912231941023</v>
      </c>
      <c r="L44">
        <f>$K44/(VLOOKUP($I44,'population census 2011'!F$2:H$333,3,FALSE))</f>
        <v>7.4889886087810601E-4</v>
      </c>
      <c r="M44" s="20">
        <f t="shared" si="1"/>
        <v>271</v>
      </c>
      <c r="N44">
        <f t="shared" si="2"/>
        <v>271</v>
      </c>
      <c r="O44">
        <v>122.95667296626132</v>
      </c>
      <c r="P44" s="7">
        <f>$O44/(VLOOKUP($I44,'population census 2011'!F$2:H$333,3,FALSE))</f>
        <v>6.6441517867859786E-4</v>
      </c>
      <c r="Q44" s="7">
        <f t="shared" si="3"/>
        <v>207</v>
      </c>
      <c r="R44">
        <f t="shared" si="4"/>
        <v>207</v>
      </c>
    </row>
    <row r="45" spans="1:18" x14ac:dyDescent="0.25">
      <c r="A45" t="s">
        <v>41</v>
      </c>
      <c r="B45">
        <v>138.5912231941023</v>
      </c>
      <c r="C45" t="e">
        <f>$B45/(VLOOKUP($A45,'population census 2011'!$A$1:$C$348,2,FALSE))</f>
        <v>#VALUE!</v>
      </c>
      <c r="E45">
        <v>122.95667296626132</v>
      </c>
      <c r="F45" t="e">
        <f>$E45/(VLOOKUP($A45,'population census 2011'!$A$1:$C$348,2,FALSE))</f>
        <v>#VALUE!</v>
      </c>
      <c r="I45" t="s">
        <v>42</v>
      </c>
      <c r="J45" t="str">
        <f>VLOOKUP(I45,rurality!A$2:B$327,2,FALSE)</f>
        <v>SR</v>
      </c>
      <c r="K45">
        <v>160.46824748808069</v>
      </c>
      <c r="L45">
        <f>$K45/(VLOOKUP($I45,'population census 2011'!F$2:H$333,3,FALSE))</f>
        <v>7.8728056032145407E-4</v>
      </c>
      <c r="M45" s="20">
        <f t="shared" si="1"/>
        <v>308</v>
      </c>
      <c r="N45">
        <f t="shared" si="2"/>
        <v>308</v>
      </c>
      <c r="O45">
        <v>115.45954737114015</v>
      </c>
      <c r="P45" s="7">
        <f>$O45/(VLOOKUP($I45,'population census 2011'!F$2:H$333,3,FALSE))</f>
        <v>5.6646133158252704E-4</v>
      </c>
      <c r="Q45" s="7">
        <f t="shared" si="3"/>
        <v>168</v>
      </c>
      <c r="R45">
        <f t="shared" si="4"/>
        <v>168</v>
      </c>
    </row>
    <row r="46" spans="1:18" x14ac:dyDescent="0.25">
      <c r="A46" t="s">
        <v>42</v>
      </c>
      <c r="B46">
        <v>160.46824748808069</v>
      </c>
      <c r="C46" t="e">
        <f>$B46/(VLOOKUP($A46,'population census 2011'!$A$1:$C$348,2,FALSE))</f>
        <v>#VALUE!</v>
      </c>
      <c r="E46">
        <v>115.45954737114015</v>
      </c>
      <c r="F46" t="e">
        <f>$E46/(VLOOKUP($A46,'population census 2011'!$A$1:$C$348,2,FALSE))</f>
        <v>#VALUE!</v>
      </c>
      <c r="I46" t="s">
        <v>43</v>
      </c>
      <c r="J46" t="str">
        <f>VLOOKUP(I46,rurality!A$2:B$327,2,FALSE)</f>
        <v>OU</v>
      </c>
      <c r="K46">
        <v>71.784012692672519</v>
      </c>
      <c r="L46">
        <f>$K46/(VLOOKUP($I46,'population census 2011'!F$2:H$333,3,FALSE))</f>
        <v>5.7952491537433307E-4</v>
      </c>
      <c r="M46" s="20">
        <f t="shared" si="1"/>
        <v>22</v>
      </c>
      <c r="N46">
        <f t="shared" si="2"/>
        <v>22</v>
      </c>
      <c r="O46">
        <v>29.644868316038391</v>
      </c>
      <c r="P46" s="7">
        <f>$O46/(VLOOKUP($I46,'population census 2011'!F$2:H$333,3,FALSE))</f>
        <v>2.3932821749165145E-4</v>
      </c>
      <c r="Q46" s="7">
        <f t="shared" si="3"/>
        <v>17</v>
      </c>
      <c r="R46">
        <f t="shared" si="4"/>
        <v>17</v>
      </c>
    </row>
    <row r="47" spans="1:18" x14ac:dyDescent="0.25">
      <c r="A47" t="s">
        <v>43</v>
      </c>
      <c r="B47">
        <v>71.784012692672519</v>
      </c>
      <c r="C47" t="e">
        <f>$B47/(VLOOKUP($A47,'population census 2011'!$A$1:$C$348,2,FALSE))</f>
        <v>#VALUE!</v>
      </c>
      <c r="E47">
        <v>29.644868316038391</v>
      </c>
      <c r="F47" t="e">
        <f>$E47/(VLOOKUP($A47,'population census 2011'!$A$1:$C$348,2,FALSE))</f>
        <v>#VALUE!</v>
      </c>
      <c r="I47" t="s">
        <v>44</v>
      </c>
      <c r="J47" t="str">
        <f>VLOOKUP(I47,rurality!A$2:B$327,2,FALSE)</f>
        <v>MU</v>
      </c>
      <c r="K47">
        <v>124.48144013229644</v>
      </c>
      <c r="L47">
        <f>$K47/(VLOOKUP($I47,'population census 2011'!F$2:H$333,3,FALSE))</f>
        <v>5.6495674886899419E-4</v>
      </c>
      <c r="M47" s="20">
        <f t="shared" si="1"/>
        <v>15</v>
      </c>
      <c r="N47">
        <f t="shared" si="2"/>
        <v>15</v>
      </c>
      <c r="O47">
        <v>49.167690866635347</v>
      </c>
      <c r="P47" s="7">
        <f>$O47/(VLOOKUP($I47,'population census 2011'!F$2:H$333,3,FALSE))</f>
        <v>2.2314666951063977E-4</v>
      </c>
      <c r="Q47" s="7">
        <f t="shared" si="3"/>
        <v>12</v>
      </c>
      <c r="R47">
        <f t="shared" si="4"/>
        <v>12</v>
      </c>
    </row>
    <row r="48" spans="1:18" x14ac:dyDescent="0.25">
      <c r="A48" t="s">
        <v>44</v>
      </c>
      <c r="B48">
        <v>124.48144013229644</v>
      </c>
      <c r="C48" t="e">
        <f>$B48/(VLOOKUP($A48,'population census 2011'!$A$1:$C$348,2,FALSE))</f>
        <v>#VALUE!</v>
      </c>
      <c r="E48">
        <v>49.167690866635347</v>
      </c>
      <c r="F48" t="e">
        <f>$E48/(VLOOKUP($A48,'population census 2011'!$A$1:$C$348,2,FALSE))</f>
        <v>#VALUE!</v>
      </c>
      <c r="I48" t="s">
        <v>45</v>
      </c>
      <c r="J48" t="str">
        <f>VLOOKUP(I48,rurality!A$2:B$327,2,FALSE)</f>
        <v>SR</v>
      </c>
      <c r="K48">
        <v>70.238267975428116</v>
      </c>
      <c r="L48">
        <f>$K48/(VLOOKUP($I48,'population census 2011'!F$2:H$333,3,FALSE))</f>
        <v>7.2067336988188339E-4</v>
      </c>
      <c r="M48" s="20">
        <f t="shared" si="1"/>
        <v>230</v>
      </c>
      <c r="N48">
        <f t="shared" si="2"/>
        <v>230</v>
      </c>
      <c r="O48">
        <v>32.229192035267403</v>
      </c>
      <c r="P48" s="7">
        <f>$O48/(VLOOKUP($I48,'population census 2011'!F$2:H$333,3,FALSE))</f>
        <v>3.3068469798759929E-4</v>
      </c>
      <c r="Q48" s="7">
        <f t="shared" si="3"/>
        <v>66</v>
      </c>
      <c r="R48">
        <f t="shared" si="4"/>
        <v>66</v>
      </c>
    </row>
    <row r="49" spans="1:18" x14ac:dyDescent="0.25">
      <c r="A49" t="s">
        <v>45</v>
      </c>
      <c r="B49">
        <v>70.238267975428116</v>
      </c>
      <c r="C49" t="e">
        <f>$B49/(VLOOKUP($A49,'population census 2011'!$A$1:$C$348,2,FALSE))</f>
        <v>#VALUE!</v>
      </c>
      <c r="E49">
        <v>32.229192035267403</v>
      </c>
      <c r="F49" t="e">
        <f>$E49/(VLOOKUP($A49,'population census 2011'!$A$1:$C$348,2,FALSE))</f>
        <v>#VALUE!</v>
      </c>
      <c r="I49" t="s">
        <v>46</v>
      </c>
      <c r="J49" t="str">
        <f>VLOOKUP(I49,rurality!A$2:B$327,2,FALSE)</f>
        <v>OU</v>
      </c>
      <c r="K49">
        <v>97.775389742089459</v>
      </c>
      <c r="L49">
        <f>$K49/(VLOOKUP($I49,'population census 2011'!F$2:H$333,3,FALSE))</f>
        <v>6.4689794397492114E-4</v>
      </c>
      <c r="M49" s="20">
        <f t="shared" si="1"/>
        <v>98</v>
      </c>
      <c r="N49">
        <f t="shared" si="2"/>
        <v>98</v>
      </c>
      <c r="O49">
        <v>69.447241263519558</v>
      </c>
      <c r="P49" s="7">
        <f>$O49/(VLOOKUP($I49,'population census 2011'!F$2:H$333,3,FALSE))</f>
        <v>4.5947428802487383E-4</v>
      </c>
      <c r="Q49" s="7">
        <f t="shared" si="3"/>
        <v>127</v>
      </c>
      <c r="R49">
        <f t="shared" si="4"/>
        <v>127</v>
      </c>
    </row>
    <row r="50" spans="1:18" x14ac:dyDescent="0.25">
      <c r="A50" t="s">
        <v>46</v>
      </c>
      <c r="B50">
        <v>97.775389742089459</v>
      </c>
      <c r="C50" t="e">
        <f>$B50/(VLOOKUP($A50,'population census 2011'!$A$1:$C$348,2,FALSE))</f>
        <v>#VALUE!</v>
      </c>
      <c r="E50">
        <v>69.447241263519558</v>
      </c>
      <c r="F50" t="e">
        <f>$E50/(VLOOKUP($A50,'population census 2011'!$A$1:$C$348,2,FALSE))</f>
        <v>#VALUE!</v>
      </c>
      <c r="I50" t="s">
        <v>47</v>
      </c>
      <c r="J50" t="str">
        <f>VLOOKUP(I50,rurality!A$2:B$327,2,FALSE)</f>
        <v>SR</v>
      </c>
      <c r="K50">
        <v>81.628477942485603</v>
      </c>
      <c r="L50">
        <f>$K50/(VLOOKUP($I50,'population census 2011'!F$2:H$333,3,FALSE))</f>
        <v>7.5916519049222129E-4</v>
      </c>
      <c r="M50" s="20">
        <f t="shared" si="1"/>
        <v>284</v>
      </c>
      <c r="N50">
        <f t="shared" si="2"/>
        <v>284</v>
      </c>
      <c r="O50">
        <v>83.633280207329861</v>
      </c>
      <c r="P50" s="7">
        <f>$O50/(VLOOKUP($I50,'population census 2011'!F$2:H$333,3,FALSE))</f>
        <v>7.778103512455811E-4</v>
      </c>
      <c r="Q50" s="7">
        <f t="shared" si="3"/>
        <v>250</v>
      </c>
      <c r="R50">
        <f t="shared" si="4"/>
        <v>250</v>
      </c>
    </row>
    <row r="51" spans="1:18" x14ac:dyDescent="0.25">
      <c r="A51" t="s">
        <v>47</v>
      </c>
      <c r="B51">
        <v>81.628477942485603</v>
      </c>
      <c r="C51" t="e">
        <f>$B51/(VLOOKUP($A51,'population census 2011'!$A$1:$C$348,2,FALSE))</f>
        <v>#VALUE!</v>
      </c>
      <c r="E51">
        <v>83.633280207329861</v>
      </c>
      <c r="F51" t="e">
        <f>$E51/(VLOOKUP($A51,'population census 2011'!$A$1:$C$348,2,FALSE))</f>
        <v>#VALUE!</v>
      </c>
      <c r="I51" t="s">
        <v>48</v>
      </c>
      <c r="J51" t="str">
        <f>VLOOKUP(I51,rurality!A$2:B$327,2,FALSE)</f>
        <v>LU</v>
      </c>
      <c r="K51">
        <v>65.268422638966371</v>
      </c>
      <c r="L51">
        <f>$K51/(VLOOKUP($I51,'population census 2011'!F$2:H$333,3,FALSE))</f>
        <v>7.4159392165713801E-4</v>
      </c>
      <c r="M51" s="20">
        <f t="shared" si="1"/>
        <v>259</v>
      </c>
      <c r="N51">
        <f t="shared" si="2"/>
        <v>259</v>
      </c>
      <c r="O51">
        <v>29.781114616798465</v>
      </c>
      <c r="P51" s="7">
        <f>$O51/(VLOOKUP($I51,'population census 2011'!F$2:H$333,3,FALSE))</f>
        <v>3.3837945957662641E-4</v>
      </c>
      <c r="Q51" s="7">
        <f t="shared" si="3"/>
        <v>70</v>
      </c>
      <c r="R51">
        <f t="shared" si="4"/>
        <v>70</v>
      </c>
    </row>
    <row r="52" spans="1:18" x14ac:dyDescent="0.25">
      <c r="A52" t="s">
        <v>48</v>
      </c>
      <c r="B52">
        <v>65.268422638966371</v>
      </c>
      <c r="C52" t="e">
        <f>$B52/(VLOOKUP($A52,'population census 2011'!$A$1:$C$348,2,FALSE))</f>
        <v>#VALUE!</v>
      </c>
      <c r="E52">
        <v>29.781114616798465</v>
      </c>
      <c r="F52" t="e">
        <f>$E52/(VLOOKUP($A52,'population census 2011'!$A$1:$C$348,2,FALSE))</f>
        <v>#VALUE!</v>
      </c>
      <c r="I52" t="s">
        <v>49</v>
      </c>
      <c r="J52" t="str">
        <f>VLOOKUP(I52,rurality!A$2:B$327,2,FALSE)</f>
        <v>R50</v>
      </c>
      <c r="K52">
        <v>167.96788576031423</v>
      </c>
      <c r="L52">
        <f>$K52/(VLOOKUP($I52,'population census 2011'!F$2:H$333,3,FALSE))</f>
        <v>6.6030043816289047E-4</v>
      </c>
      <c r="M52" s="20">
        <f t="shared" si="1"/>
        <v>124</v>
      </c>
      <c r="N52">
        <f t="shared" si="2"/>
        <v>124</v>
      </c>
      <c r="O52">
        <v>207.39739375649094</v>
      </c>
      <c r="P52" s="7">
        <f>$O52/(VLOOKUP($I52,'population census 2011'!F$2:H$333,3,FALSE))</f>
        <v>8.1530221894123749E-4</v>
      </c>
      <c r="Q52" s="7">
        <f t="shared" si="3"/>
        <v>255</v>
      </c>
      <c r="R52">
        <f t="shared" si="4"/>
        <v>255</v>
      </c>
    </row>
    <row r="53" spans="1:18" x14ac:dyDescent="0.25">
      <c r="A53" t="s">
        <v>49</v>
      </c>
      <c r="B53">
        <v>167.96788576031423</v>
      </c>
      <c r="C53" t="e">
        <f>$B53/(VLOOKUP($A53,'population census 2011'!$A$1:$C$348,2,FALSE))</f>
        <v>#VALUE!</v>
      </c>
      <c r="E53">
        <v>207.39739375649094</v>
      </c>
      <c r="F53" t="e">
        <f>$E53/(VLOOKUP($A53,'population census 2011'!$A$1:$C$348,2,FALSE))</f>
        <v>#VALUE!</v>
      </c>
      <c r="I53" t="s">
        <v>50</v>
      </c>
      <c r="J53" t="str">
        <f>VLOOKUP(I53,rurality!A$2:B$327,2,FALSE)</f>
        <v>OU</v>
      </c>
      <c r="K53">
        <v>112.70692718735182</v>
      </c>
      <c r="L53">
        <f>$K53/(VLOOKUP($I53,'population census 2011'!F$2:H$333,3,FALSE))</f>
        <v>6.7854862846087791E-4</v>
      </c>
      <c r="M53" s="20">
        <f t="shared" si="1"/>
        <v>156</v>
      </c>
      <c r="N53">
        <f t="shared" si="2"/>
        <v>156</v>
      </c>
      <c r="O53">
        <v>87.106494514089377</v>
      </c>
      <c r="P53" s="7">
        <f>$O53/(VLOOKUP($I53,'population census 2011'!F$2:H$333,3,FALSE))</f>
        <v>5.2442200189096555E-4</v>
      </c>
      <c r="Q53" s="7">
        <f t="shared" si="3"/>
        <v>152</v>
      </c>
      <c r="R53">
        <f t="shared" si="4"/>
        <v>152</v>
      </c>
    </row>
    <row r="54" spans="1:18" x14ac:dyDescent="0.25">
      <c r="A54" t="s">
        <v>50</v>
      </c>
      <c r="B54">
        <v>112.70692718735182</v>
      </c>
      <c r="C54" t="e">
        <f>$B54/(VLOOKUP($A54,'population census 2011'!$A$1:$C$348,2,FALSE))</f>
        <v>#VALUE!</v>
      </c>
      <c r="E54">
        <v>87.106494514089377</v>
      </c>
      <c r="F54" t="e">
        <f>$E54/(VLOOKUP($A54,'population census 2011'!$A$1:$C$348,2,FALSE))</f>
        <v>#VALUE!</v>
      </c>
      <c r="I54" t="s">
        <v>51</v>
      </c>
      <c r="J54" t="str">
        <f>VLOOKUP(I54,rurality!A$2:B$327,2,FALSE)</f>
        <v>OU</v>
      </c>
      <c r="K54">
        <v>111.60540752172108</v>
      </c>
      <c r="L54">
        <f>$K54/(VLOOKUP($I54,'population census 2011'!F$2:H$333,3,FALSE))</f>
        <v>6.6309433498735115E-4</v>
      </c>
      <c r="M54" s="20">
        <f t="shared" si="1"/>
        <v>130</v>
      </c>
      <c r="N54">
        <f t="shared" si="2"/>
        <v>130</v>
      </c>
      <c r="O54">
        <v>106.77954003128166</v>
      </c>
      <c r="P54" s="7">
        <f>$O54/(VLOOKUP($I54,'population census 2011'!F$2:H$333,3,FALSE))</f>
        <v>6.3442184083703675E-4</v>
      </c>
      <c r="Q54" s="7">
        <f t="shared" si="3"/>
        <v>195</v>
      </c>
      <c r="R54">
        <f t="shared" si="4"/>
        <v>195</v>
      </c>
    </row>
    <row r="55" spans="1:18" x14ac:dyDescent="0.25">
      <c r="A55" t="s">
        <v>51</v>
      </c>
      <c r="B55">
        <v>111.60540752172108</v>
      </c>
      <c r="C55" t="e">
        <f>$B55/(VLOOKUP($A55,'population census 2011'!$A$1:$C$348,2,FALSE))</f>
        <v>#VALUE!</v>
      </c>
      <c r="E55">
        <v>106.77954003128166</v>
      </c>
      <c r="F55" t="e">
        <f>$E55/(VLOOKUP($A55,'population census 2011'!$A$1:$C$348,2,FALSE))</f>
        <v>#VALUE!</v>
      </c>
      <c r="I55" t="s">
        <v>52</v>
      </c>
      <c r="J55" t="str">
        <f>VLOOKUP(I55,rurality!A$2:B$327,2,FALSE)</f>
        <v>OU</v>
      </c>
      <c r="K55">
        <v>75.612092600970257</v>
      </c>
      <c r="L55">
        <f>$K55/(VLOOKUP($I55,'population census 2011'!F$2:H$333,3,FALSE))</f>
        <v>6.5333782014456037E-4</v>
      </c>
      <c r="M55" s="20">
        <f t="shared" si="1"/>
        <v>113</v>
      </c>
      <c r="N55">
        <f t="shared" si="2"/>
        <v>113</v>
      </c>
      <c r="O55">
        <v>27.182043705126272</v>
      </c>
      <c r="P55" s="7">
        <f>$O55/(VLOOKUP($I55,'population census 2011'!F$2:H$333,3,FALSE))</f>
        <v>2.3487059503962839E-4</v>
      </c>
      <c r="Q55" s="7">
        <f t="shared" si="3"/>
        <v>15</v>
      </c>
      <c r="R55">
        <f t="shared" si="4"/>
        <v>15</v>
      </c>
    </row>
    <row r="56" spans="1:18" x14ac:dyDescent="0.25">
      <c r="A56" t="s">
        <v>52</v>
      </c>
      <c r="B56">
        <v>75.612092600970257</v>
      </c>
      <c r="C56" t="e">
        <f>$B56/(VLOOKUP($A56,'population census 2011'!$A$1:$C$348,2,FALSE))</f>
        <v>#VALUE!</v>
      </c>
      <c r="E56">
        <v>27.182043705126272</v>
      </c>
      <c r="F56" t="e">
        <f>$E56/(VLOOKUP($A56,'population census 2011'!$A$1:$C$348,2,FALSE))</f>
        <v>#VALUE!</v>
      </c>
      <c r="I56" t="s">
        <v>53</v>
      </c>
      <c r="J56" t="str">
        <f>VLOOKUP(I56,rurality!A$2:B$327,2,FALSE)</f>
        <v>SR</v>
      </c>
      <c r="K56">
        <v>94.721052772217249</v>
      </c>
      <c r="L56">
        <f>$K56/(VLOOKUP($I56,'population census 2011'!F$2:H$333,3,FALSE))</f>
        <v>6.6767031869214514E-4</v>
      </c>
      <c r="M56" s="20">
        <f t="shared" si="1"/>
        <v>135</v>
      </c>
      <c r="N56">
        <f t="shared" si="2"/>
        <v>135</v>
      </c>
      <c r="O56">
        <v>182.6272609537593</v>
      </c>
      <c r="P56" s="7">
        <f>$O56/(VLOOKUP($I56,'population census 2011'!F$2:H$333,3,FALSE))</f>
        <v>1.2873041204060063E-3</v>
      </c>
      <c r="Q56" s="7">
        <f t="shared" si="3"/>
        <v>312</v>
      </c>
      <c r="R56">
        <f t="shared" si="4"/>
        <v>312</v>
      </c>
    </row>
    <row r="57" spans="1:18" x14ac:dyDescent="0.25">
      <c r="A57" t="s">
        <v>53</v>
      </c>
      <c r="B57">
        <v>94.721052772217249</v>
      </c>
      <c r="C57" t="e">
        <f>$B57/(VLOOKUP($A57,'population census 2011'!$A$1:$C$348,2,FALSE))</f>
        <v>#VALUE!</v>
      </c>
      <c r="E57">
        <v>182.6272609537593</v>
      </c>
      <c r="F57" t="e">
        <f>$E57/(VLOOKUP($A57,'population census 2011'!$A$1:$C$348,2,FALSE))</f>
        <v>#VALUE!</v>
      </c>
      <c r="I57" t="s">
        <v>359</v>
      </c>
      <c r="J57" t="str">
        <f>VLOOKUP(I57,rurality!A$2:B$327,2,FALSE)</f>
        <v>R50</v>
      </c>
      <c r="K57">
        <v>305.40438615162003</v>
      </c>
      <c r="L57">
        <f>$K57/(VLOOKUP($I57,'population census 2011'!F$2:H$333,3,FALSE))</f>
        <v>8.2513403818586597E-4</v>
      </c>
      <c r="M57" s="20">
        <f t="shared" si="1"/>
        <v>323</v>
      </c>
      <c r="N57">
        <f t="shared" si="2"/>
        <v>323</v>
      </c>
      <c r="O57">
        <v>344.95107646082067</v>
      </c>
      <c r="P57" s="7">
        <f>$O57/(VLOOKUP($I57,'population census 2011'!F$2:H$333,3,FALSE))</f>
        <v>9.3198031070638098E-4</v>
      </c>
      <c r="Q57" s="7">
        <f t="shared" si="3"/>
        <v>274</v>
      </c>
      <c r="R57">
        <f t="shared" si="4"/>
        <v>274</v>
      </c>
    </row>
    <row r="58" spans="1:18" x14ac:dyDescent="0.25">
      <c r="A58" t="s">
        <v>359</v>
      </c>
      <c r="B58">
        <v>305.40438615162003</v>
      </c>
      <c r="C58" t="e">
        <f>$B58/(VLOOKUP($A58,'population census 2011'!$A$1:$C$348,2,FALSE))</f>
        <v>#VALUE!</v>
      </c>
      <c r="E58">
        <v>344.95107646082067</v>
      </c>
      <c r="F58" t="e">
        <f>$E58/(VLOOKUP($A58,'population census 2011'!$A$1:$C$348,2,FALSE))</f>
        <v>#VALUE!</v>
      </c>
      <c r="I58" t="s">
        <v>54</v>
      </c>
      <c r="J58" t="str">
        <f>VLOOKUP(I58,rurality!A$2:B$327,2,FALSE)</f>
        <v>SR</v>
      </c>
      <c r="K58">
        <v>244.76157236172071</v>
      </c>
      <c r="L58">
        <f>$K58/(VLOOKUP($I58,'population census 2011'!F$2:H$333,3,FALSE))</f>
        <v>7.4258383401410377E-4</v>
      </c>
      <c r="M58" s="20">
        <f t="shared" si="1"/>
        <v>260</v>
      </c>
      <c r="N58">
        <f t="shared" si="2"/>
        <v>260</v>
      </c>
      <c r="O58">
        <v>272.55001804264089</v>
      </c>
      <c r="P58" s="7">
        <f>$O58/(VLOOKUP($I58,'population census 2011'!F$2:H$333,3,FALSE))</f>
        <v>8.26891392328587E-4</v>
      </c>
      <c r="Q58" s="7">
        <f t="shared" si="3"/>
        <v>258</v>
      </c>
      <c r="R58">
        <f t="shared" si="4"/>
        <v>258</v>
      </c>
    </row>
    <row r="59" spans="1:18" x14ac:dyDescent="0.25">
      <c r="A59" t="s">
        <v>54</v>
      </c>
      <c r="B59">
        <v>244.76157236172071</v>
      </c>
      <c r="C59" t="e">
        <f>$B59/(VLOOKUP($A59,'population census 2011'!$A$1:$C$348,2,FALSE))</f>
        <v>#VALUE!</v>
      </c>
      <c r="E59">
        <v>272.55001804264089</v>
      </c>
      <c r="F59" t="e">
        <f>$E59/(VLOOKUP($A59,'population census 2011'!$A$1:$C$348,2,FALSE))</f>
        <v>#VALUE!</v>
      </c>
      <c r="I59" t="s">
        <v>55</v>
      </c>
      <c r="J59" t="str">
        <f>VLOOKUP(I59,rurality!A$2:B$327,2,FALSE)</f>
        <v>OU</v>
      </c>
      <c r="K59">
        <v>72.911089226894333</v>
      </c>
      <c r="L59">
        <f>$K59/(VLOOKUP($I59,'population census 2011'!F$2:H$333,3,FALSE))</f>
        <v>7.0250018525161223E-4</v>
      </c>
      <c r="M59" s="20">
        <f t="shared" si="1"/>
        <v>202</v>
      </c>
      <c r="N59">
        <f t="shared" si="2"/>
        <v>202</v>
      </c>
      <c r="O59">
        <v>43.696967405403669</v>
      </c>
      <c r="P59" s="7">
        <f>$O59/(VLOOKUP($I59,'population census 2011'!F$2:H$333,3,FALSE))</f>
        <v>4.210213840270905E-4</v>
      </c>
      <c r="Q59" s="7">
        <f t="shared" si="3"/>
        <v>109</v>
      </c>
      <c r="R59">
        <f t="shared" si="4"/>
        <v>109</v>
      </c>
    </row>
    <row r="60" spans="1:18" x14ac:dyDescent="0.25">
      <c r="A60" t="s">
        <v>55</v>
      </c>
      <c r="B60">
        <v>72.911089226894333</v>
      </c>
      <c r="C60" t="e">
        <f>$B60/(VLOOKUP($A60,'population census 2011'!$A$1:$C$348,2,FALSE))</f>
        <v>#VALUE!</v>
      </c>
      <c r="E60">
        <v>43.696967405403669</v>
      </c>
      <c r="F60" t="e">
        <f>$E60/(VLOOKUP($A60,'population census 2011'!$A$1:$C$348,2,FALSE))</f>
        <v>#VALUE!</v>
      </c>
      <c r="I60" t="s">
        <v>56</v>
      </c>
      <c r="J60" t="str">
        <f>VLOOKUP(I60,rurality!A$2:B$327,2,FALSE)</f>
        <v>R80</v>
      </c>
      <c r="K60">
        <v>88.078955556390127</v>
      </c>
      <c r="L60">
        <f>$K60/(VLOOKUP($I60,'population census 2011'!F$2:H$333,3,FALSE))</f>
        <v>7.7402108684456231E-4</v>
      </c>
      <c r="M60" s="20">
        <f t="shared" si="1"/>
        <v>301</v>
      </c>
      <c r="N60">
        <f t="shared" si="2"/>
        <v>301</v>
      </c>
      <c r="O60">
        <v>89.929578133999115</v>
      </c>
      <c r="P60" s="7">
        <f>$O60/(VLOOKUP($I60,'population census 2011'!F$2:H$333,3,FALSE))</f>
        <v>7.9028400560661471E-4</v>
      </c>
      <c r="Q60" s="7">
        <f t="shared" si="3"/>
        <v>252</v>
      </c>
      <c r="R60">
        <f t="shared" si="4"/>
        <v>252</v>
      </c>
    </row>
    <row r="61" spans="1:18" x14ac:dyDescent="0.25">
      <c r="A61" t="s">
        <v>410</v>
      </c>
      <c r="B61">
        <v>40.808507396204817</v>
      </c>
      <c r="C61" t="e">
        <f>$B61/(VLOOKUP($A61,'population census 2011'!$A$1:$C$348,2,FALSE))</f>
        <v>#N/A</v>
      </c>
      <c r="E61">
        <v>30.168588167595065</v>
      </c>
      <c r="F61" t="e">
        <f>$E61/(VLOOKUP($A61,'population census 2011'!$A$1:$C$348,2,FALSE))</f>
        <v>#N/A</v>
      </c>
      <c r="I61" t="s">
        <v>57</v>
      </c>
      <c r="J61" t="str">
        <f>VLOOKUP(I61,rurality!A$2:B$327,2,FALSE)</f>
        <v>SR</v>
      </c>
      <c r="K61">
        <v>81.351192305031162</v>
      </c>
      <c r="L61">
        <f>$K61/(VLOOKUP($I61,'population census 2011'!F$2:H$333,3,FALSE))</f>
        <v>8.781906655695057E-4</v>
      </c>
      <c r="M61" s="20">
        <f t="shared" si="1"/>
        <v>330</v>
      </c>
      <c r="N61">
        <f t="shared" si="2"/>
        <v>330</v>
      </c>
      <c r="O61">
        <v>43.931244595995494</v>
      </c>
      <c r="P61" s="7">
        <f>$O61/(VLOOKUP($I61,'population census 2011'!F$2:H$333,3,FALSE))</f>
        <v>4.7424023960701133E-4</v>
      </c>
      <c r="Q61" s="7">
        <f t="shared" si="3"/>
        <v>133</v>
      </c>
      <c r="R61">
        <f t="shared" si="4"/>
        <v>133</v>
      </c>
    </row>
    <row r="62" spans="1:18" x14ac:dyDescent="0.25">
      <c r="A62" t="s">
        <v>56</v>
      </c>
      <c r="B62">
        <v>88.078955556390127</v>
      </c>
      <c r="C62" t="e">
        <f>$B62/(VLOOKUP($A62,'population census 2011'!$A$1:$C$348,2,FALSE))</f>
        <v>#VALUE!</v>
      </c>
      <c r="E62">
        <v>89.929578133999115</v>
      </c>
      <c r="F62" t="e">
        <f>$E62/(VLOOKUP($A62,'population census 2011'!$A$1:$C$348,2,FALSE))</f>
        <v>#VALUE!</v>
      </c>
      <c r="I62" t="s">
        <v>58</v>
      </c>
      <c r="J62" t="str">
        <f>VLOOKUP(I62,rurality!A$2:B$327,2,FALSE)</f>
        <v>SR</v>
      </c>
      <c r="K62">
        <v>79.720076207058511</v>
      </c>
      <c r="L62">
        <f>$K62/(VLOOKUP($I62,'population census 2011'!F$2:H$333,3,FALSE))</f>
        <v>7.4396972803003603E-4</v>
      </c>
      <c r="M62" s="20">
        <f t="shared" si="1"/>
        <v>263</v>
      </c>
      <c r="N62">
        <f t="shared" si="2"/>
        <v>263</v>
      </c>
      <c r="O62">
        <v>109.55969444450984</v>
      </c>
      <c r="P62" s="7">
        <f>$O62/(VLOOKUP($I62,'population census 2011'!F$2:H$333,3,FALSE))</f>
        <v>1.022441271471325E-3</v>
      </c>
      <c r="Q62" s="7">
        <f t="shared" si="3"/>
        <v>294</v>
      </c>
      <c r="R62">
        <f t="shared" si="4"/>
        <v>294</v>
      </c>
    </row>
    <row r="63" spans="1:18" x14ac:dyDescent="0.25">
      <c r="A63" t="s">
        <v>57</v>
      </c>
      <c r="B63">
        <v>81.351192305031162</v>
      </c>
      <c r="C63" t="e">
        <f>$B63/(VLOOKUP($A63,'population census 2011'!$A$1:$C$348,2,FALSE))</f>
        <v>#VALUE!</v>
      </c>
      <c r="E63">
        <v>43.931244595995494</v>
      </c>
      <c r="F63" t="e">
        <f>$E63/(VLOOKUP($A63,'population census 2011'!$A$1:$C$348,2,FALSE))</f>
        <v>#VALUE!</v>
      </c>
      <c r="I63" t="s">
        <v>59</v>
      </c>
      <c r="J63" t="str">
        <f>VLOOKUP(I63,rurality!A$2:B$327,2,FALSE)</f>
        <v>LU</v>
      </c>
      <c r="K63">
        <v>32.994264060151096</v>
      </c>
      <c r="L63">
        <f>$K63/(VLOOKUP($I63,'population census 2011'!F$2:H$333,3,FALSE))</f>
        <v>6.9095041171366844E-4</v>
      </c>
      <c r="M63" s="20">
        <f t="shared" si="1"/>
        <v>184</v>
      </c>
      <c r="N63">
        <f t="shared" si="2"/>
        <v>184</v>
      </c>
      <c r="O63">
        <v>23.431176853800711</v>
      </c>
      <c r="P63" s="7">
        <f>$O63/(VLOOKUP($I63,'population census 2011'!F$2:H$333,3,FALSE))</f>
        <v>4.9068472218547312E-4</v>
      </c>
      <c r="Q63" s="7">
        <f t="shared" si="3"/>
        <v>138</v>
      </c>
      <c r="R63">
        <f t="shared" si="4"/>
        <v>138</v>
      </c>
    </row>
    <row r="64" spans="1:18" x14ac:dyDescent="0.25">
      <c r="A64" t="s">
        <v>58</v>
      </c>
      <c r="B64">
        <v>79.720076207058511</v>
      </c>
      <c r="C64" t="e">
        <f>$B64/(VLOOKUP($A64,'population census 2011'!$A$1:$C$348,2,FALSE))</f>
        <v>#VALUE!</v>
      </c>
      <c r="E64">
        <v>109.55969444450984</v>
      </c>
      <c r="F64" t="e">
        <f>$E64/(VLOOKUP($A64,'population census 2011'!$A$1:$C$348,2,FALSE))</f>
        <v>#VALUE!</v>
      </c>
      <c r="I64" t="s">
        <v>60</v>
      </c>
      <c r="J64" t="str">
        <f>VLOOKUP(I64,rurality!A$2:B$327,2,FALSE)</f>
        <v>MU</v>
      </c>
      <c r="K64">
        <v>5.2798540184547029</v>
      </c>
      <c r="L64">
        <f>$K64/(VLOOKUP($I64,'population census 2011'!F$2:H$333,3,FALSE))</f>
        <v>7.1591240928199358E-4</v>
      </c>
      <c r="M64" s="20">
        <f t="shared" si="1"/>
        <v>224</v>
      </c>
      <c r="N64">
        <f t="shared" si="2"/>
        <v>224</v>
      </c>
      <c r="O64">
        <v>16.737667703035768</v>
      </c>
      <c r="P64" s="7">
        <f>$O64/(VLOOKUP($I64,'population census 2011'!F$2:H$333,3,FALSE))</f>
        <v>2.2695142648184092E-3</v>
      </c>
      <c r="Q64" s="7">
        <f t="shared" si="3"/>
        <v>330</v>
      </c>
      <c r="R64">
        <f t="shared" si="4"/>
        <v>330</v>
      </c>
    </row>
    <row r="65" spans="1:18" x14ac:dyDescent="0.25">
      <c r="A65" t="s">
        <v>59</v>
      </c>
      <c r="B65">
        <v>32.994264060151096</v>
      </c>
      <c r="C65" t="e">
        <f>$B65/(VLOOKUP($A65,'population census 2011'!$A$1:$C$348,2,FALSE))</f>
        <v>#VALUE!</v>
      </c>
      <c r="E65">
        <v>23.431176853800711</v>
      </c>
      <c r="F65" t="e">
        <f>$E65/(VLOOKUP($A65,'population census 2011'!$A$1:$C$348,2,FALSE))</f>
        <v>#VALUE!</v>
      </c>
      <c r="I65" t="s">
        <v>61</v>
      </c>
      <c r="J65" t="str">
        <f>VLOOKUP(I65,rurality!A$2:B$327,2,FALSE)</f>
        <v>SR</v>
      </c>
      <c r="K65">
        <v>108.02520503859587</v>
      </c>
      <c r="L65">
        <f>$K65/(VLOOKUP($I65,'population census 2011'!F$2:H$333,3,FALSE))</f>
        <v>6.2415617041609872E-4</v>
      </c>
      <c r="M65" s="20">
        <f t="shared" si="1"/>
        <v>65</v>
      </c>
      <c r="N65">
        <f t="shared" si="2"/>
        <v>65</v>
      </c>
      <c r="O65">
        <v>97.041217017777839</v>
      </c>
      <c r="P65" s="7">
        <f>$O65/(VLOOKUP($I65,'population census 2011'!F$2:H$333,3,FALSE))</f>
        <v>5.6069205667967365E-4</v>
      </c>
      <c r="Q65" s="7">
        <f t="shared" si="3"/>
        <v>164</v>
      </c>
      <c r="R65">
        <f t="shared" si="4"/>
        <v>164</v>
      </c>
    </row>
    <row r="66" spans="1:18" x14ac:dyDescent="0.25">
      <c r="A66" t="s">
        <v>60</v>
      </c>
      <c r="B66">
        <v>5.2798540184547029</v>
      </c>
      <c r="C66" t="e">
        <f>$B66/(VLOOKUP($A66,'population census 2011'!$A$1:$C$348,2,FALSE))</f>
        <v>#VALUE!</v>
      </c>
      <c r="E66">
        <v>16.737667703035768</v>
      </c>
      <c r="F66" t="e">
        <f>$E66/(VLOOKUP($A66,'population census 2011'!$A$1:$C$348,2,FALSE))</f>
        <v>#VALUE!</v>
      </c>
      <c r="I66" t="s">
        <v>62</v>
      </c>
      <c r="J66" t="str">
        <f>VLOOKUP(I66,rurality!A$2:B$327,2,FALSE)</f>
        <v>R80</v>
      </c>
      <c r="K66">
        <v>53.338310240442063</v>
      </c>
      <c r="L66">
        <f>$K66/(VLOOKUP($I66,'population census 2011'!F$2:H$333,3,FALSE))</f>
        <v>7.5546804300726683E-4</v>
      </c>
      <c r="M66" s="20">
        <f t="shared" si="1"/>
        <v>279</v>
      </c>
      <c r="N66">
        <f t="shared" si="2"/>
        <v>279</v>
      </c>
      <c r="O66">
        <v>23.715289431400311</v>
      </c>
      <c r="P66" s="7">
        <f>$O66/(VLOOKUP($I66,'population census 2011'!F$2:H$333,3,FALSE))</f>
        <v>3.3589634195997777E-4</v>
      </c>
      <c r="Q66" s="7">
        <f t="shared" si="3"/>
        <v>68</v>
      </c>
      <c r="R66">
        <f t="shared" si="4"/>
        <v>68</v>
      </c>
    </row>
    <row r="67" spans="1:18" x14ac:dyDescent="0.25">
      <c r="A67" t="s">
        <v>61</v>
      </c>
      <c r="B67">
        <v>108.02520503859587</v>
      </c>
      <c r="C67" t="e">
        <f>$B67/(VLOOKUP($A67,'population census 2011'!$A$1:$C$348,2,FALSE))</f>
        <v>#VALUE!</v>
      </c>
      <c r="E67">
        <v>97.041217017777839</v>
      </c>
      <c r="F67" t="e">
        <f>$E67/(VLOOKUP($A67,'population census 2011'!$A$1:$C$348,2,FALSE))</f>
        <v>#VALUE!</v>
      </c>
      <c r="I67" t="s">
        <v>63</v>
      </c>
      <c r="J67" t="str">
        <f>VLOOKUP(I67,rurality!A$2:B$327,2,FALSE)</f>
        <v>OU</v>
      </c>
      <c r="K67">
        <v>42.192318765407776</v>
      </c>
      <c r="L67">
        <f>$K67/(VLOOKUP($I67,'population census 2011'!F$2:H$333,3,FALSE))</f>
        <v>6.8879795552049259E-4</v>
      </c>
      <c r="M67" s="20">
        <f t="shared" si="1"/>
        <v>179</v>
      </c>
      <c r="N67">
        <f t="shared" si="2"/>
        <v>179</v>
      </c>
      <c r="O67">
        <v>24.301704497060481</v>
      </c>
      <c r="P67" s="7">
        <f>$O67/(VLOOKUP($I67,'population census 2011'!F$2:H$333,3,FALSE))</f>
        <v>3.9673013626741459E-4</v>
      </c>
      <c r="Q67" s="7">
        <f t="shared" si="3"/>
        <v>98</v>
      </c>
      <c r="R67">
        <f t="shared" si="4"/>
        <v>98</v>
      </c>
    </row>
    <row r="68" spans="1:18" x14ac:dyDescent="0.25">
      <c r="A68" t="s">
        <v>62</v>
      </c>
      <c r="B68">
        <v>53.338310240442063</v>
      </c>
      <c r="C68" t="e">
        <f>$B68/(VLOOKUP($A68,'population census 2011'!$A$1:$C$348,2,FALSE))</f>
        <v>#VALUE!</v>
      </c>
      <c r="E68">
        <v>23.715289431400311</v>
      </c>
      <c r="F68" t="e">
        <f>$E68/(VLOOKUP($A68,'population census 2011'!$A$1:$C$348,2,FALSE))</f>
        <v>#VALUE!</v>
      </c>
      <c r="I68" t="s">
        <v>64</v>
      </c>
      <c r="J68" t="str">
        <f>VLOOKUP(I68,rurality!A$2:B$327,2,FALSE)</f>
        <v>R80</v>
      </c>
      <c r="K68">
        <v>364.35445641819609</v>
      </c>
      <c r="L68">
        <f>$K68/(VLOOKUP($I68,'population census 2011'!F$2:H$333,3,FALSE))</f>
        <v>6.8452552809967083E-4</v>
      </c>
      <c r="M68" s="20">
        <f t="shared" si="1"/>
        <v>171</v>
      </c>
      <c r="N68">
        <f t="shared" si="2"/>
        <v>171</v>
      </c>
      <c r="O68">
        <v>296.04462584552181</v>
      </c>
      <c r="P68" s="7">
        <f>$O68/(VLOOKUP($I68,'population census 2011'!F$2:H$333,3,FALSE))</f>
        <v>5.5618944760587479E-4</v>
      </c>
      <c r="Q68" s="7">
        <f t="shared" si="3"/>
        <v>160</v>
      </c>
      <c r="R68">
        <f t="shared" si="4"/>
        <v>160</v>
      </c>
    </row>
    <row r="69" spans="1:18" x14ac:dyDescent="0.25">
      <c r="A69" t="s">
        <v>63</v>
      </c>
      <c r="B69">
        <v>42.192318765407776</v>
      </c>
      <c r="C69" t="e">
        <f>$B69/(VLOOKUP($A69,'population census 2011'!$A$1:$C$348,2,FALSE))</f>
        <v>#VALUE!</v>
      </c>
      <c r="E69">
        <v>24.301704497060481</v>
      </c>
      <c r="F69" t="e">
        <f>$E69/(VLOOKUP($A69,'population census 2011'!$A$1:$C$348,2,FALSE))</f>
        <v>#VALUE!</v>
      </c>
      <c r="I69" t="s">
        <v>65</v>
      </c>
      <c r="J69" t="str">
        <f>VLOOKUP(I69,rurality!A$2:B$327,2,FALSE)</f>
        <v>R80</v>
      </c>
      <c r="K69">
        <v>70.031253016287081</v>
      </c>
      <c r="L69">
        <f>$K69/(VLOOKUP($I69,'population census 2011'!F$2:H$333,3,FALSE))</f>
        <v>8.4496148714768263E-4</v>
      </c>
      <c r="M69" s="20">
        <f t="shared" ref="M69:M132" si="5">RANK(L69,L$4:L$335,1)</f>
        <v>327</v>
      </c>
      <c r="N69">
        <f t="shared" ref="N69:N132" si="6">RANK(L69,L$4:L$335,1)</f>
        <v>327</v>
      </c>
      <c r="O69">
        <v>85.766066243238797</v>
      </c>
      <c r="P69" s="7">
        <f>$O69/(VLOOKUP($I69,'population census 2011'!F$2:H$333,3,FALSE))</f>
        <v>1.0348097421995245E-3</v>
      </c>
      <c r="Q69" s="7">
        <f t="shared" ref="Q69:Q132" si="7">RANK(P69,P$4:P$335,1)</f>
        <v>296</v>
      </c>
      <c r="R69">
        <f t="shared" ref="R69:R132" si="8">RANK(P69,P$4:P$335,1)</f>
        <v>296</v>
      </c>
    </row>
    <row r="70" spans="1:18" x14ac:dyDescent="0.25">
      <c r="A70" t="s">
        <v>64</v>
      </c>
      <c r="B70">
        <v>364.35445641819609</v>
      </c>
      <c r="C70" t="e">
        <f>$B70/(VLOOKUP($A70,'population census 2011'!$A$1:$C$348,2,FALSE))</f>
        <v>#VALUE!</v>
      </c>
      <c r="E70">
        <v>296.04462584552181</v>
      </c>
      <c r="F70" t="e">
        <f>$E70/(VLOOKUP($A70,'population census 2011'!$A$1:$C$348,2,FALSE))</f>
        <v>#VALUE!</v>
      </c>
      <c r="I70" t="s">
        <v>66</v>
      </c>
      <c r="J70" t="str">
        <f>VLOOKUP(I70,rurality!A$2:B$327,2,FALSE)</f>
        <v>LU</v>
      </c>
      <c r="K70">
        <v>197.36864325576636</v>
      </c>
      <c r="L70">
        <f>$K70/(VLOOKUP($I70,'population census 2011'!F$2:H$333,3,FALSE))</f>
        <v>6.2269258977715278E-4</v>
      </c>
      <c r="M70" s="20">
        <f t="shared" si="5"/>
        <v>61</v>
      </c>
      <c r="N70">
        <f t="shared" si="6"/>
        <v>61</v>
      </c>
      <c r="O70">
        <v>123.86649753691424</v>
      </c>
      <c r="P70" s="7">
        <f>$O70/(VLOOKUP($I70,'population census 2011'!F$2:H$333,3,FALSE))</f>
        <v>3.9079536072978999E-4</v>
      </c>
      <c r="Q70" s="7">
        <f t="shared" si="7"/>
        <v>94</v>
      </c>
      <c r="R70">
        <f t="shared" si="8"/>
        <v>94</v>
      </c>
    </row>
    <row r="71" spans="1:18" x14ac:dyDescent="0.25">
      <c r="A71" t="s">
        <v>65</v>
      </c>
      <c r="B71">
        <v>70.031253016287081</v>
      </c>
      <c r="C71" t="e">
        <f>$B71/(VLOOKUP($A71,'population census 2011'!$A$1:$C$348,2,FALSE))</f>
        <v>#VALUE!</v>
      </c>
      <c r="E71">
        <v>85.766066243238797</v>
      </c>
      <c r="F71" t="e">
        <f>$E71/(VLOOKUP($A71,'population census 2011'!$A$1:$C$348,2,FALSE))</f>
        <v>#VALUE!</v>
      </c>
      <c r="I71" t="s">
        <v>67</v>
      </c>
      <c r="J71" t="str">
        <f>VLOOKUP(I71,rurality!A$2:B$327,2,FALSE)</f>
        <v>R80</v>
      </c>
      <c r="K71">
        <v>44.33290616435422</v>
      </c>
      <c r="L71">
        <f>$K71/(VLOOKUP($I71,'population census 2011'!F$2:H$333,3,FALSE))</f>
        <v>8.0010298262654482E-4</v>
      </c>
      <c r="M71" s="20">
        <f t="shared" si="5"/>
        <v>314</v>
      </c>
      <c r="N71">
        <f t="shared" si="6"/>
        <v>314</v>
      </c>
      <c r="O71">
        <v>42.618079378317645</v>
      </c>
      <c r="P71" s="7">
        <f>$O71/(VLOOKUP($I71,'population census 2011'!F$2:H$333,3,FALSE))</f>
        <v>7.6915445827063561E-4</v>
      </c>
      <c r="Q71" s="7">
        <f t="shared" si="7"/>
        <v>245</v>
      </c>
      <c r="R71">
        <f t="shared" si="8"/>
        <v>245</v>
      </c>
    </row>
    <row r="72" spans="1:18" x14ac:dyDescent="0.25">
      <c r="A72" t="s">
        <v>66</v>
      </c>
      <c r="B72">
        <v>197.36864325576636</v>
      </c>
      <c r="C72" t="e">
        <f>$B72/(VLOOKUP($A72,'population census 2011'!$A$1:$C$348,2,FALSE))</f>
        <v>#VALUE!</v>
      </c>
      <c r="E72">
        <v>123.86649753691424</v>
      </c>
      <c r="F72" t="e">
        <f>$E72/(VLOOKUP($A72,'population census 2011'!$A$1:$C$348,2,FALSE))</f>
        <v>#VALUE!</v>
      </c>
      <c r="I72" t="s">
        <v>68</v>
      </c>
      <c r="J72" t="str">
        <f>VLOOKUP(I72,rurality!A$2:B$327,2,FALSE)</f>
        <v>OU</v>
      </c>
      <c r="K72">
        <v>62.705276356788268</v>
      </c>
      <c r="L72">
        <f>$K72/(VLOOKUP($I72,'population census 2011'!F$2:H$333,3,FALSE))</f>
        <v>5.8824616412083146E-4</v>
      </c>
      <c r="M72" s="20">
        <f t="shared" si="5"/>
        <v>26</v>
      </c>
      <c r="N72">
        <f t="shared" si="6"/>
        <v>26</v>
      </c>
      <c r="O72">
        <v>58.08225153835901</v>
      </c>
      <c r="P72" s="7">
        <f>$O72/(VLOOKUP($I72,'population census 2011'!F$2:H$333,3,FALSE))</f>
        <v>5.4487698095029887E-4</v>
      </c>
      <c r="Q72" s="7">
        <f t="shared" si="7"/>
        <v>154</v>
      </c>
      <c r="R72">
        <f t="shared" si="8"/>
        <v>154</v>
      </c>
    </row>
    <row r="73" spans="1:18" x14ac:dyDescent="0.25">
      <c r="A73" t="s">
        <v>67</v>
      </c>
      <c r="B73">
        <v>44.33290616435422</v>
      </c>
      <c r="C73" t="e">
        <f>$B73/(VLOOKUP($A73,'population census 2011'!$A$1:$C$348,2,FALSE))</f>
        <v>#VALUE!</v>
      </c>
      <c r="E73">
        <v>42.618079378317645</v>
      </c>
      <c r="F73" t="e">
        <f>$E73/(VLOOKUP($A73,'population census 2011'!$A$1:$C$348,2,FALSE))</f>
        <v>#VALUE!</v>
      </c>
      <c r="I73" t="s">
        <v>69</v>
      </c>
      <c r="J73" t="str">
        <f>VLOOKUP(I73,rurality!A$2:B$327,2,FALSE)</f>
        <v>MU</v>
      </c>
      <c r="K73">
        <v>245.89264519268124</v>
      </c>
      <c r="L73">
        <f>$K73/(VLOOKUP($I73,'population census 2011'!F$2:H$333,3,FALSE))</f>
        <v>6.7668555936980569E-4</v>
      </c>
      <c r="M73" s="20">
        <f t="shared" si="5"/>
        <v>152</v>
      </c>
      <c r="N73">
        <f t="shared" si="6"/>
        <v>152</v>
      </c>
      <c r="O73">
        <v>89.361974235511653</v>
      </c>
      <c r="P73" s="7">
        <f>$O73/(VLOOKUP($I73,'population census 2011'!F$2:H$333,3,FALSE))</f>
        <v>2.4592015541808157E-4</v>
      </c>
      <c r="Q73" s="7">
        <f t="shared" si="7"/>
        <v>21</v>
      </c>
      <c r="R73">
        <f t="shared" si="8"/>
        <v>21</v>
      </c>
    </row>
    <row r="74" spans="1:18" x14ac:dyDescent="0.25">
      <c r="A74" t="s">
        <v>68</v>
      </c>
      <c r="B74">
        <v>62.705276356788268</v>
      </c>
      <c r="C74" t="e">
        <f>$B74/(VLOOKUP($A74,'population census 2011'!$A$1:$C$348,2,FALSE))</f>
        <v>#VALUE!</v>
      </c>
      <c r="E74">
        <v>58.08225153835901</v>
      </c>
      <c r="F74" t="e">
        <f>$E74/(VLOOKUP($A74,'population census 2011'!$A$1:$C$348,2,FALSE))</f>
        <v>#VALUE!</v>
      </c>
      <c r="I74" t="s">
        <v>70</v>
      </c>
      <c r="J74" t="str">
        <f>VLOOKUP(I74,rurality!A$2:B$327,2,FALSE)</f>
        <v>SR</v>
      </c>
      <c r="K74">
        <v>102.43267836374208</v>
      </c>
      <c r="L74">
        <f>$K74/(VLOOKUP($I74,'population census 2011'!F$2:H$333,3,FALSE))</f>
        <v>7.0717845977992012E-4</v>
      </c>
      <c r="M74" s="20">
        <f t="shared" si="5"/>
        <v>213</v>
      </c>
      <c r="N74">
        <f t="shared" si="6"/>
        <v>213</v>
      </c>
      <c r="O74">
        <v>80.497678710186051</v>
      </c>
      <c r="P74" s="7">
        <f>$O74/(VLOOKUP($I74,'population census 2011'!F$2:H$333,3,FALSE))</f>
        <v>5.5574280937945595E-4</v>
      </c>
      <c r="Q74" s="7">
        <f t="shared" si="7"/>
        <v>159</v>
      </c>
      <c r="R74">
        <f t="shared" si="8"/>
        <v>159</v>
      </c>
    </row>
    <row r="75" spans="1:18" x14ac:dyDescent="0.25">
      <c r="A75" t="s">
        <v>69</v>
      </c>
      <c r="B75">
        <v>245.89264519268124</v>
      </c>
      <c r="C75" t="e">
        <f>$B75/(VLOOKUP($A75,'population census 2011'!$A$1:$C$348,2,FALSE))</f>
        <v>#VALUE!</v>
      </c>
      <c r="E75">
        <v>89.361974235511653</v>
      </c>
      <c r="F75" t="e">
        <f>$E75/(VLOOKUP($A75,'population census 2011'!$A$1:$C$348,2,FALSE))</f>
        <v>#VALUE!</v>
      </c>
      <c r="I75" t="s">
        <v>71</v>
      </c>
      <c r="J75" t="str">
        <f>VLOOKUP(I75,rurality!A$2:B$327,2,FALSE)</f>
        <v>OU</v>
      </c>
      <c r="K75">
        <v>83.567197755444695</v>
      </c>
      <c r="L75">
        <f>$K75/(VLOOKUP($I75,'population census 2011'!F$2:H$333,3,FALSE))</f>
        <v>7.9162591182074088E-4</v>
      </c>
      <c r="M75" s="20">
        <f t="shared" si="5"/>
        <v>312</v>
      </c>
      <c r="N75">
        <f t="shared" si="6"/>
        <v>312</v>
      </c>
      <c r="O75">
        <v>59.212138049375255</v>
      </c>
      <c r="P75" s="7">
        <f>$O75/(VLOOKUP($I75,'population census 2011'!F$2:H$333,3,FALSE))</f>
        <v>5.6091222433192424E-4</v>
      </c>
      <c r="Q75" s="7">
        <f t="shared" si="7"/>
        <v>166</v>
      </c>
      <c r="R75">
        <f t="shared" si="8"/>
        <v>166</v>
      </c>
    </row>
    <row r="76" spans="1:18" x14ac:dyDescent="0.25">
      <c r="A76" t="s">
        <v>70</v>
      </c>
      <c r="B76">
        <v>102.43267836374208</v>
      </c>
      <c r="C76" t="e">
        <f>$B76/(VLOOKUP($A76,'population census 2011'!$A$1:$C$348,2,FALSE))</f>
        <v>#VALUE!</v>
      </c>
      <c r="E76">
        <v>80.497678710186051</v>
      </c>
      <c r="F76" t="e">
        <f>$E76/(VLOOKUP($A76,'population census 2011'!$A$1:$C$348,2,FALSE))</f>
        <v>#VALUE!</v>
      </c>
      <c r="I76" t="s">
        <v>72</v>
      </c>
      <c r="J76" t="str">
        <f>VLOOKUP(I76,rurality!A$2:B$327,2,FALSE)</f>
        <v>MU</v>
      </c>
      <c r="K76">
        <v>61.107737544362564</v>
      </c>
      <c r="L76">
        <f>$K76/(VLOOKUP($I76,'population census 2011'!F$2:H$333,3,FALSE))</f>
        <v>6.2761503152429065E-4</v>
      </c>
      <c r="M76" s="20">
        <f t="shared" si="5"/>
        <v>70</v>
      </c>
      <c r="N76">
        <f t="shared" si="6"/>
        <v>70</v>
      </c>
      <c r="O76">
        <v>93.281411789407471</v>
      </c>
      <c r="P76" s="7">
        <f>$O76/(VLOOKUP($I76,'population census 2011'!F$2:H$333,3,FALSE))</f>
        <v>9.5805897180103192E-4</v>
      </c>
      <c r="Q76" s="7">
        <f t="shared" si="7"/>
        <v>279</v>
      </c>
      <c r="R76">
        <f t="shared" si="8"/>
        <v>279</v>
      </c>
    </row>
    <row r="77" spans="1:18" x14ac:dyDescent="0.25">
      <c r="A77" t="s">
        <v>71</v>
      </c>
      <c r="B77">
        <v>83.567197755444695</v>
      </c>
      <c r="C77" t="e">
        <f>$B77/(VLOOKUP($A77,'population census 2011'!$A$1:$C$348,2,FALSE))</f>
        <v>#VALUE!</v>
      </c>
      <c r="E77">
        <v>59.212138049375255</v>
      </c>
      <c r="F77" t="e">
        <f>$E77/(VLOOKUP($A77,'population census 2011'!$A$1:$C$348,2,FALSE))</f>
        <v>#VALUE!</v>
      </c>
      <c r="I77" t="s">
        <v>73</v>
      </c>
      <c r="J77" t="str">
        <f>VLOOKUP(I77,rurality!A$2:B$327,2,FALSE)</f>
        <v>R80</v>
      </c>
      <c r="K77">
        <v>49.052873367381643</v>
      </c>
      <c r="L77">
        <f>$K77/(VLOOKUP($I77,'population census 2011'!F$2:H$333,3,FALSE))</f>
        <v>6.3015137350027164E-4</v>
      </c>
      <c r="M77" s="20">
        <f t="shared" si="5"/>
        <v>79</v>
      </c>
      <c r="N77">
        <f t="shared" si="6"/>
        <v>79</v>
      </c>
      <c r="O77">
        <v>156.1958365226088</v>
      </c>
      <c r="P77" s="7">
        <f>$O77/(VLOOKUP($I77,'population census 2011'!F$2:H$333,3,FALSE))</f>
        <v>2.0065495487405264E-3</v>
      </c>
      <c r="Q77" s="7">
        <f t="shared" si="7"/>
        <v>328</v>
      </c>
      <c r="R77">
        <f t="shared" si="8"/>
        <v>328</v>
      </c>
    </row>
    <row r="78" spans="1:18" x14ac:dyDescent="0.25">
      <c r="A78" t="s">
        <v>72</v>
      </c>
      <c r="B78">
        <v>61.107737544362564</v>
      </c>
      <c r="C78" t="e">
        <f>$B78/(VLOOKUP($A78,'population census 2011'!$A$1:$C$348,2,FALSE))</f>
        <v>#VALUE!</v>
      </c>
      <c r="E78">
        <v>93.281411789407471</v>
      </c>
      <c r="F78" t="e">
        <f>$E78/(VLOOKUP($A78,'population census 2011'!$A$1:$C$348,2,FALSE))</f>
        <v>#VALUE!</v>
      </c>
      <c r="I78" t="s">
        <v>74</v>
      </c>
      <c r="J78" t="str">
        <f>VLOOKUP(I78,rurality!A$2:B$327,2,FALSE)</f>
        <v>OU</v>
      </c>
      <c r="K78">
        <v>159.39292174618691</v>
      </c>
      <c r="L78">
        <f>$K78/(VLOOKUP($I78,'population census 2011'!F$2:H$333,3,FALSE))</f>
        <v>6.4077041288587396E-4</v>
      </c>
      <c r="M78" s="20">
        <f t="shared" si="5"/>
        <v>89</v>
      </c>
      <c r="N78">
        <f t="shared" si="6"/>
        <v>89</v>
      </c>
      <c r="O78">
        <v>107.18574468791694</v>
      </c>
      <c r="P78" s="7">
        <f>$O78/(VLOOKUP($I78,'population census 2011'!F$2:H$333,3,FALSE))</f>
        <v>4.3089400160769333E-4</v>
      </c>
      <c r="Q78" s="7">
        <f t="shared" si="7"/>
        <v>113</v>
      </c>
      <c r="R78">
        <f t="shared" si="8"/>
        <v>113</v>
      </c>
    </row>
    <row r="79" spans="1:18" x14ac:dyDescent="0.25">
      <c r="A79" t="s">
        <v>73</v>
      </c>
      <c r="B79">
        <v>49.052873367381643</v>
      </c>
      <c r="C79" t="e">
        <f>$B79/(VLOOKUP($A79,'population census 2011'!$A$1:$C$348,2,FALSE))</f>
        <v>#VALUE!</v>
      </c>
      <c r="E79">
        <v>156.1958365226088</v>
      </c>
      <c r="F79" t="e">
        <f>$E79/(VLOOKUP($A79,'population census 2011'!$A$1:$C$348,2,FALSE))</f>
        <v>#VALUE!</v>
      </c>
      <c r="I79" t="s">
        <v>75</v>
      </c>
      <c r="J79" t="str">
        <f>VLOOKUP(I79,rurality!A$2:B$327,2,FALSE)</f>
        <v>R80</v>
      </c>
      <c r="K79">
        <v>53.671883538353143</v>
      </c>
      <c r="L79">
        <f>$K79/(VLOOKUP($I79,'population census 2011'!F$2:H$333,3,FALSE))</f>
        <v>7.5470897601599002E-4</v>
      </c>
      <c r="M79" s="20">
        <f t="shared" si="5"/>
        <v>278</v>
      </c>
      <c r="N79">
        <f t="shared" si="6"/>
        <v>278</v>
      </c>
      <c r="O79">
        <v>67.821010399525449</v>
      </c>
      <c r="P79" s="7">
        <f>$O79/(VLOOKUP($I79,'population census 2011'!F$2:H$333,3,FALSE))</f>
        <v>9.5366739410998158E-4</v>
      </c>
      <c r="Q79" s="7">
        <f t="shared" si="7"/>
        <v>278</v>
      </c>
      <c r="R79">
        <f t="shared" si="8"/>
        <v>278</v>
      </c>
    </row>
    <row r="80" spans="1:18" x14ac:dyDescent="0.25">
      <c r="A80" t="s">
        <v>74</v>
      </c>
      <c r="B80">
        <v>159.39292174618691</v>
      </c>
      <c r="C80" t="e">
        <f>$B80/(VLOOKUP($A80,'population census 2011'!$A$1:$C$348,2,FALSE))</f>
        <v>#VALUE!</v>
      </c>
      <c r="E80">
        <v>107.18574468791694</v>
      </c>
      <c r="F80" t="e">
        <f>$E80/(VLOOKUP($A80,'population census 2011'!$A$1:$C$348,2,FALSE))</f>
        <v>#VALUE!</v>
      </c>
      <c r="I80" t="s">
        <v>76</v>
      </c>
      <c r="J80" t="str">
        <f>VLOOKUP(I80,rurality!A$2:B$327,2,FALSE)</f>
        <v>OU</v>
      </c>
      <c r="K80">
        <v>231.55647778593763</v>
      </c>
      <c r="L80">
        <f>$K80/(VLOOKUP($I80,'population census 2011'!F$2:H$333,3,FALSE))</f>
        <v>7.6572402889510535E-4</v>
      </c>
      <c r="M80" s="20">
        <f t="shared" si="5"/>
        <v>293</v>
      </c>
      <c r="N80">
        <f t="shared" si="6"/>
        <v>293</v>
      </c>
      <c r="O80">
        <v>249.47592335295863</v>
      </c>
      <c r="P80" s="7">
        <f>$O80/(VLOOKUP($I80,'population census 2011'!F$2:H$333,3,FALSE))</f>
        <v>8.2498106280037376E-4</v>
      </c>
      <c r="Q80" s="7">
        <f t="shared" si="7"/>
        <v>257</v>
      </c>
      <c r="R80">
        <f t="shared" si="8"/>
        <v>257</v>
      </c>
    </row>
    <row r="81" spans="1:18" x14ac:dyDescent="0.25">
      <c r="A81" t="s">
        <v>75</v>
      </c>
      <c r="B81">
        <v>53.671883538353143</v>
      </c>
      <c r="C81" t="e">
        <f>$B81/(VLOOKUP($A81,'population census 2011'!$A$1:$C$348,2,FALSE))</f>
        <v>#VALUE!</v>
      </c>
      <c r="E81">
        <v>67.821010399525449</v>
      </c>
      <c r="F81" t="e">
        <f>$E81/(VLOOKUP($A81,'population census 2011'!$A$1:$C$348,2,FALSE))</f>
        <v>#VALUE!</v>
      </c>
      <c r="I81" t="s">
        <v>77</v>
      </c>
      <c r="J81" t="str">
        <f>VLOOKUP(I81,rurality!A$2:B$327,2,FALSE)</f>
        <v>R50</v>
      </c>
      <c r="K81">
        <v>69.061743458503969</v>
      </c>
      <c r="L81">
        <f>$K81/(VLOOKUP($I81,'population census 2011'!F$2:H$333,3,FALSE))</f>
        <v>6.184227614171962E-4</v>
      </c>
      <c r="M81" s="20">
        <f t="shared" si="5"/>
        <v>54</v>
      </c>
      <c r="N81">
        <f t="shared" si="6"/>
        <v>54</v>
      </c>
      <c r="O81">
        <v>49.463513714722879</v>
      </c>
      <c r="P81" s="7">
        <f>$O81/(VLOOKUP($I81,'population census 2011'!F$2:H$333,3,FALSE))</f>
        <v>4.4292775144369218E-4</v>
      </c>
      <c r="Q81" s="7">
        <f t="shared" si="7"/>
        <v>117</v>
      </c>
      <c r="R81">
        <f t="shared" si="8"/>
        <v>117</v>
      </c>
    </row>
    <row r="82" spans="1:18" x14ac:dyDescent="0.25">
      <c r="A82" t="s">
        <v>411</v>
      </c>
      <c r="B82">
        <v>78.329199803800364</v>
      </c>
      <c r="C82" t="e">
        <f>$B82/(VLOOKUP($A82,'population census 2011'!$A$1:$C$348,2,FALSE))</f>
        <v>#N/A</v>
      </c>
      <c r="E82">
        <v>34.40225958823342</v>
      </c>
      <c r="F82" t="e">
        <f>$E82/(VLOOKUP($A82,'population census 2011'!$A$1:$C$348,2,FALSE))</f>
        <v>#N/A</v>
      </c>
      <c r="I82" t="s">
        <v>78</v>
      </c>
      <c r="J82" t="str">
        <f>VLOOKUP(I82,rurality!A$2:B$327,2,FALSE)</f>
        <v>MU</v>
      </c>
      <c r="K82">
        <v>212.55789486935598</v>
      </c>
      <c r="L82">
        <f>$K82/(VLOOKUP($I82,'population census 2011'!F$2:H$333,3,FALSE))</f>
        <v>6.7926146798547883E-4</v>
      </c>
      <c r="M82" s="20">
        <f t="shared" si="5"/>
        <v>160</v>
      </c>
      <c r="N82">
        <f t="shared" si="6"/>
        <v>160</v>
      </c>
      <c r="O82">
        <v>119.28915588431417</v>
      </c>
      <c r="P82" s="7">
        <f>$O82/(VLOOKUP($I82,'population census 2011'!F$2:H$333,3,FALSE))</f>
        <v>3.8120685750360044E-4</v>
      </c>
      <c r="Q82" s="7">
        <f t="shared" si="7"/>
        <v>88</v>
      </c>
      <c r="R82">
        <f t="shared" si="8"/>
        <v>88</v>
      </c>
    </row>
    <row r="83" spans="1:18" x14ac:dyDescent="0.25">
      <c r="A83" t="s">
        <v>76</v>
      </c>
      <c r="B83">
        <v>231.55647778593763</v>
      </c>
      <c r="C83" t="e">
        <f>$B83/(VLOOKUP($A83,'population census 2011'!$A$1:$C$348,2,FALSE))</f>
        <v>#VALUE!</v>
      </c>
      <c r="E83">
        <v>249.47592335295863</v>
      </c>
      <c r="F83" t="e">
        <f>$E83/(VLOOKUP($A83,'population census 2011'!$A$1:$C$348,2,FALSE))</f>
        <v>#VALUE!</v>
      </c>
      <c r="I83" t="s">
        <v>79</v>
      </c>
      <c r="J83" t="str">
        <f>VLOOKUP(I83,rurality!A$2:B$327,2,FALSE)</f>
        <v>R50</v>
      </c>
      <c r="K83">
        <v>69.180867551960119</v>
      </c>
      <c r="L83">
        <f>$K83/(VLOOKUP($I83,'population census 2011'!F$2:H$333,3,FALSE))</f>
        <v>1.3479190625856832E-4</v>
      </c>
      <c r="M83" s="20">
        <f t="shared" si="5"/>
        <v>1</v>
      </c>
      <c r="N83">
        <f t="shared" si="6"/>
        <v>1</v>
      </c>
      <c r="O83">
        <v>60.412094835124876</v>
      </c>
      <c r="P83" s="7">
        <f>$O83/(VLOOKUP($I83,'population census 2011'!F$2:H$333,3,FALSE))</f>
        <v>1.1770684167532056E-4</v>
      </c>
      <c r="Q83" s="7">
        <f t="shared" si="7"/>
        <v>2</v>
      </c>
      <c r="R83">
        <f t="shared" si="8"/>
        <v>2</v>
      </c>
    </row>
    <row r="84" spans="1:18" x14ac:dyDescent="0.25">
      <c r="A84" t="s">
        <v>77</v>
      </c>
      <c r="B84">
        <v>69.061743458503969</v>
      </c>
      <c r="C84" t="e">
        <f>$B84/(VLOOKUP($A84,'population census 2011'!$A$1:$C$348,2,FALSE))</f>
        <v>#VALUE!</v>
      </c>
      <c r="E84">
        <v>49.463513714722879</v>
      </c>
      <c r="F84" t="e">
        <f>$E84/(VLOOKUP($A84,'population census 2011'!$A$1:$C$348,2,FALSE))</f>
        <v>#VALUE!</v>
      </c>
      <c r="I84" t="s">
        <v>80</v>
      </c>
      <c r="J84" t="str">
        <f>VLOOKUP(I84,rurality!A$2:B$327,2,FALSE)</f>
        <v>MU</v>
      </c>
      <c r="K84">
        <v>204.61747671234551</v>
      </c>
      <c r="L84">
        <f>$K84/(VLOOKUP($I84,'population census 2011'!F$2:H$333,3,FALSE))</f>
        <v>6.0457403246085971E-4</v>
      </c>
      <c r="M84" s="20">
        <f t="shared" si="5"/>
        <v>38</v>
      </c>
      <c r="N84">
        <f t="shared" si="6"/>
        <v>38</v>
      </c>
      <c r="O84">
        <v>96.908279708125676</v>
      </c>
      <c r="P84" s="7">
        <f>$O84/(VLOOKUP($I84,'population census 2011'!F$2:H$333,3,FALSE))</f>
        <v>2.8633052456389493E-4</v>
      </c>
      <c r="Q84" s="7">
        <f t="shared" si="7"/>
        <v>43</v>
      </c>
      <c r="R84">
        <f t="shared" si="8"/>
        <v>43</v>
      </c>
    </row>
    <row r="85" spans="1:18" x14ac:dyDescent="0.25">
      <c r="A85" t="s">
        <v>78</v>
      </c>
      <c r="B85">
        <v>212.55789486935598</v>
      </c>
      <c r="C85" t="e">
        <f>$B85/(VLOOKUP($A85,'population census 2011'!$A$1:$C$348,2,FALSE))</f>
        <v>#VALUE!</v>
      </c>
      <c r="E85">
        <v>119.28915588431417</v>
      </c>
      <c r="F85" t="e">
        <f>$E85/(VLOOKUP($A85,'population census 2011'!$A$1:$C$348,2,FALSE))</f>
        <v>#VALUE!</v>
      </c>
      <c r="I85" t="s">
        <v>81</v>
      </c>
      <c r="J85" t="str">
        <f>VLOOKUP(I85,rurality!A$2:B$327,2,FALSE)</f>
        <v>R80</v>
      </c>
      <c r="K85">
        <v>51.478364502837181</v>
      </c>
      <c r="L85">
        <f>$K85/(VLOOKUP($I85,'population census 2011'!F$2:H$333,3,FALSE))</f>
        <v>6.1416837078953428E-4</v>
      </c>
      <c r="M85" s="20">
        <f t="shared" si="5"/>
        <v>49</v>
      </c>
      <c r="N85">
        <f t="shared" si="6"/>
        <v>49</v>
      </c>
      <c r="O85">
        <v>71.14164098085493</v>
      </c>
      <c r="P85" s="7">
        <f>$O85/(VLOOKUP($I85,'population census 2011'!F$2:H$333,3,FALSE))</f>
        <v>8.4876328450756322E-4</v>
      </c>
      <c r="Q85" s="7">
        <f t="shared" si="7"/>
        <v>261</v>
      </c>
      <c r="R85">
        <f t="shared" si="8"/>
        <v>261</v>
      </c>
    </row>
    <row r="86" spans="1:18" x14ac:dyDescent="0.25">
      <c r="A86" t="s">
        <v>79</v>
      </c>
      <c r="B86">
        <v>69.180867551960119</v>
      </c>
      <c r="C86" t="e">
        <f>$B86/(VLOOKUP($A86,'population census 2011'!$A$1:$C$348,2,FALSE))</f>
        <v>#VALUE!</v>
      </c>
      <c r="E86">
        <v>60.412094835124876</v>
      </c>
      <c r="F86" t="e">
        <f>$E86/(VLOOKUP($A86,'population census 2011'!$A$1:$C$348,2,FALSE))</f>
        <v>#VALUE!</v>
      </c>
      <c r="I86" t="s">
        <v>82</v>
      </c>
      <c r="J86" t="str">
        <f>VLOOKUP(I86,rurality!A$2:B$327,2,FALSE)</f>
        <v>R50</v>
      </c>
      <c r="K86">
        <v>98.09498338534685</v>
      </c>
      <c r="L86">
        <f>$K86/(VLOOKUP($I86,'population census 2011'!F$2:H$333,3,FALSE))</f>
        <v>7.4057983636460778E-4</v>
      </c>
      <c r="M86" s="20">
        <f t="shared" si="5"/>
        <v>257</v>
      </c>
      <c r="N86">
        <f t="shared" si="6"/>
        <v>257</v>
      </c>
      <c r="O86">
        <v>90.898125171498663</v>
      </c>
      <c r="P86" s="7">
        <f>$O86/(VLOOKUP($I86,'population census 2011'!F$2:H$333,3,FALSE))</f>
        <v>6.862462925439853E-4</v>
      </c>
      <c r="Q86" s="7">
        <f t="shared" si="7"/>
        <v>216</v>
      </c>
      <c r="R86">
        <f t="shared" si="8"/>
        <v>216</v>
      </c>
    </row>
    <row r="87" spans="1:18" x14ac:dyDescent="0.25">
      <c r="A87" t="s">
        <v>80</v>
      </c>
      <c r="B87">
        <v>204.61747671234551</v>
      </c>
      <c r="C87" t="e">
        <f>$B87/(VLOOKUP($A87,'population census 2011'!$A$1:$C$348,2,FALSE))</f>
        <v>#VALUE!</v>
      </c>
      <c r="E87">
        <v>96.908279708125676</v>
      </c>
      <c r="F87" t="e">
        <f>$E87/(VLOOKUP($A87,'population census 2011'!$A$1:$C$348,2,FALSE))</f>
        <v>#VALUE!</v>
      </c>
      <c r="I87" t="s">
        <v>83</v>
      </c>
      <c r="J87" t="str">
        <f>VLOOKUP(I87,rurality!A$2:B$327,2,FALSE)</f>
        <v>R50</v>
      </c>
      <c r="K87">
        <v>68.525568903065505</v>
      </c>
      <c r="L87">
        <f>$K87/(VLOOKUP($I87,'population census 2011'!F$2:H$333,3,FALSE))</f>
        <v>7.8615020653770393E-4</v>
      </c>
      <c r="M87" s="20">
        <f t="shared" si="5"/>
        <v>307</v>
      </c>
      <c r="N87">
        <f t="shared" si="6"/>
        <v>307</v>
      </c>
      <c r="O87">
        <v>51.481195068924471</v>
      </c>
      <c r="P87" s="7">
        <f>$O87/(VLOOKUP($I87,'population census 2011'!F$2:H$333,3,FALSE))</f>
        <v>5.9061096148641066E-4</v>
      </c>
      <c r="Q87" s="7">
        <f t="shared" si="7"/>
        <v>178</v>
      </c>
      <c r="R87">
        <f t="shared" si="8"/>
        <v>178</v>
      </c>
    </row>
    <row r="88" spans="1:18" x14ac:dyDescent="0.25">
      <c r="A88" t="s">
        <v>412</v>
      </c>
      <c r="B88">
        <v>79.866576073163571</v>
      </c>
      <c r="C88" t="e">
        <f>$B88/(VLOOKUP($A88,'population census 2011'!$A$1:$C$348,2,FALSE))</f>
        <v>#N/A</v>
      </c>
      <c r="E88">
        <v>51.631655548631585</v>
      </c>
      <c r="F88" t="e">
        <f>$E88/(VLOOKUP($A88,'population census 2011'!$A$1:$C$348,2,FALSE))</f>
        <v>#N/A</v>
      </c>
      <c r="I88" t="s">
        <v>84</v>
      </c>
      <c r="J88" t="str">
        <f>VLOOKUP(I88,rurality!A$2:B$327,2,FALSE)</f>
        <v>R50</v>
      </c>
      <c r="K88">
        <v>87.487533584883465</v>
      </c>
      <c r="L88">
        <f>$K88/(VLOOKUP($I88,'population census 2011'!F$2:H$333,3,FALSE))</f>
        <v>7.5676020331537147E-4</v>
      </c>
      <c r="M88" s="20">
        <f t="shared" si="5"/>
        <v>282</v>
      </c>
      <c r="N88">
        <f t="shared" si="6"/>
        <v>282</v>
      </c>
      <c r="O88">
        <v>93.847749070933347</v>
      </c>
      <c r="P88" s="7">
        <f>$O88/(VLOOKUP($I88,'population census 2011'!F$2:H$333,3,FALSE))</f>
        <v>8.1177556112841103E-4</v>
      </c>
      <c r="Q88" s="7">
        <f t="shared" si="7"/>
        <v>254</v>
      </c>
      <c r="R88">
        <f t="shared" si="8"/>
        <v>254</v>
      </c>
    </row>
    <row r="89" spans="1:18" x14ac:dyDescent="0.25">
      <c r="A89" t="s">
        <v>81</v>
      </c>
      <c r="B89">
        <v>51.478364502837181</v>
      </c>
      <c r="C89" t="e">
        <f>$B89/(VLOOKUP($A89,'population census 2011'!$A$1:$C$348,2,FALSE))</f>
        <v>#VALUE!</v>
      </c>
      <c r="E89">
        <v>71.14164098085493</v>
      </c>
      <c r="F89" t="e">
        <f>$E89/(VLOOKUP($A89,'population census 2011'!$A$1:$C$348,2,FALSE))</f>
        <v>#VALUE!</v>
      </c>
      <c r="I89" t="s">
        <v>85</v>
      </c>
      <c r="J89" t="str">
        <f>VLOOKUP(I89,rurality!A$2:B$327,2,FALSE)</f>
        <v>SR</v>
      </c>
      <c r="K89">
        <v>94.152381376803405</v>
      </c>
      <c r="L89">
        <f>$K89/(VLOOKUP($I89,'population census 2011'!F$2:H$333,3,FALSE))</f>
        <v>6.8381460396989844E-4</v>
      </c>
      <c r="M89" s="20">
        <f t="shared" si="5"/>
        <v>169</v>
      </c>
      <c r="N89">
        <f t="shared" si="6"/>
        <v>169</v>
      </c>
      <c r="O89">
        <v>81.850275016905627</v>
      </c>
      <c r="P89" s="7">
        <f>$O89/(VLOOKUP($I89,'population census 2011'!F$2:H$333,3,FALSE))</f>
        <v>5.9446625329120126E-4</v>
      </c>
      <c r="Q89" s="7">
        <f t="shared" si="7"/>
        <v>181</v>
      </c>
      <c r="R89">
        <f t="shared" si="8"/>
        <v>181</v>
      </c>
    </row>
    <row r="90" spans="1:18" x14ac:dyDescent="0.25">
      <c r="A90" t="s">
        <v>82</v>
      </c>
      <c r="B90">
        <v>98.09498338534685</v>
      </c>
      <c r="C90" t="e">
        <f>$B90/(VLOOKUP($A90,'population census 2011'!$A$1:$C$348,2,FALSE))</f>
        <v>#VALUE!</v>
      </c>
      <c r="E90">
        <v>90.898125171498663</v>
      </c>
      <c r="F90" t="e">
        <f>$E90/(VLOOKUP($A90,'population census 2011'!$A$1:$C$348,2,FALSE))</f>
        <v>#VALUE!</v>
      </c>
      <c r="I90" t="s">
        <v>86</v>
      </c>
      <c r="J90" t="str">
        <f>VLOOKUP(I90,rurality!A$2:B$327,2,FALSE)</f>
        <v>R80</v>
      </c>
      <c r="K90">
        <v>91.281953620435985</v>
      </c>
      <c r="L90">
        <f>$K90/(VLOOKUP($I90,'population census 2011'!F$2:H$333,3,FALSE))</f>
        <v>6.6921762758657185E-4</v>
      </c>
      <c r="M90" s="20">
        <f t="shared" si="5"/>
        <v>138</v>
      </c>
      <c r="N90">
        <f t="shared" si="6"/>
        <v>138</v>
      </c>
      <c r="O90">
        <v>84.538035258519528</v>
      </c>
      <c r="P90" s="7">
        <f>$O90/(VLOOKUP($I90,'population census 2011'!F$2:H$333,3,FALSE))</f>
        <v>6.1977577333391636E-4</v>
      </c>
      <c r="Q90" s="7">
        <f t="shared" si="7"/>
        <v>190</v>
      </c>
      <c r="R90">
        <f t="shared" si="8"/>
        <v>190</v>
      </c>
    </row>
    <row r="91" spans="1:18" x14ac:dyDescent="0.25">
      <c r="A91" t="s">
        <v>83</v>
      </c>
      <c r="B91">
        <v>68.525568903065505</v>
      </c>
      <c r="C91" t="e">
        <f>$B91/(VLOOKUP($A91,'population census 2011'!$A$1:$C$348,2,FALSE))</f>
        <v>#VALUE!</v>
      </c>
      <c r="E91">
        <v>51.481195068924471</v>
      </c>
      <c r="F91" t="e">
        <f>$E91/(VLOOKUP($A91,'population census 2011'!$A$1:$C$348,2,FALSE))</f>
        <v>#VALUE!</v>
      </c>
      <c r="I91" t="s">
        <v>87</v>
      </c>
      <c r="J91" t="str">
        <f>VLOOKUP(I91,rurality!A$2:B$327,2,FALSE)</f>
        <v>R50</v>
      </c>
      <c r="K91">
        <v>56.031964602288539</v>
      </c>
      <c r="L91">
        <f>$K91/(VLOOKUP($I91,'population census 2011'!F$2:H$333,3,FALSE))</f>
        <v>6.4578994528079919E-4</v>
      </c>
      <c r="M91" s="20">
        <f t="shared" si="5"/>
        <v>96</v>
      </c>
      <c r="N91">
        <f t="shared" si="6"/>
        <v>96</v>
      </c>
      <c r="O91">
        <v>67.616029858353102</v>
      </c>
      <c r="P91" s="7">
        <f>$O91/(VLOOKUP($I91,'population census 2011'!F$2:H$333,3,FALSE))</f>
        <v>7.7930075328016017E-4</v>
      </c>
      <c r="Q91" s="7">
        <f t="shared" si="7"/>
        <v>251</v>
      </c>
      <c r="R91">
        <f t="shared" si="8"/>
        <v>251</v>
      </c>
    </row>
    <row r="92" spans="1:18" x14ac:dyDescent="0.25">
      <c r="A92" t="s">
        <v>84</v>
      </c>
      <c r="B92">
        <v>87.487533584883465</v>
      </c>
      <c r="C92" t="e">
        <f>$B92/(VLOOKUP($A92,'population census 2011'!$A$1:$C$348,2,FALSE))</f>
        <v>#VALUE!</v>
      </c>
      <c r="E92">
        <v>93.847749070933347</v>
      </c>
      <c r="F92" t="e">
        <f>$E92/(VLOOKUP($A92,'population census 2011'!$A$1:$C$348,2,FALSE))</f>
        <v>#VALUE!</v>
      </c>
      <c r="I92" t="s">
        <v>88</v>
      </c>
      <c r="J92" t="str">
        <f>VLOOKUP(I92,rurality!A$2:B$327,2,FALSE)</f>
        <v>R50</v>
      </c>
      <c r="K92">
        <v>250.60908383510764</v>
      </c>
      <c r="L92">
        <f>$K92/(VLOOKUP($I92,'population census 2011'!F$2:H$333,3,FALSE))</f>
        <v>7.4992469256029743E-4</v>
      </c>
      <c r="M92" s="20">
        <f t="shared" si="5"/>
        <v>272</v>
      </c>
      <c r="N92">
        <f t="shared" si="6"/>
        <v>272</v>
      </c>
      <c r="O92">
        <v>232.7548424983685</v>
      </c>
      <c r="P92" s="7">
        <f>$O92/(VLOOKUP($I92,'population census 2011'!F$2:H$333,3,FALSE))</f>
        <v>6.9649751330385366E-4</v>
      </c>
      <c r="Q92" s="7">
        <f t="shared" si="7"/>
        <v>223</v>
      </c>
      <c r="R92">
        <f t="shared" si="8"/>
        <v>223</v>
      </c>
    </row>
    <row r="93" spans="1:18" x14ac:dyDescent="0.25">
      <c r="A93" t="s">
        <v>85</v>
      </c>
      <c r="B93">
        <v>94.152381376803405</v>
      </c>
      <c r="C93" t="e">
        <f>$B93/(VLOOKUP($A93,'population census 2011'!$A$1:$C$348,2,FALSE))</f>
        <v>#VALUE!</v>
      </c>
      <c r="E93">
        <v>81.850275016905627</v>
      </c>
      <c r="F93" t="e">
        <f>$E93/(VLOOKUP($A93,'population census 2011'!$A$1:$C$348,2,FALSE))</f>
        <v>#VALUE!</v>
      </c>
      <c r="I93" t="s">
        <v>89</v>
      </c>
      <c r="J93" t="str">
        <f>VLOOKUP(I93,rurality!A$2:B$327,2,FALSE)</f>
        <v>SR</v>
      </c>
      <c r="K93">
        <v>73.825099739803065</v>
      </c>
      <c r="L93">
        <f>$K93/(VLOOKUP($I93,'population census 2011'!F$2:H$333,3,FALSE))</f>
        <v>6.4996610179166839E-4</v>
      </c>
      <c r="M93" s="20">
        <f t="shared" si="5"/>
        <v>106</v>
      </c>
      <c r="N93">
        <f t="shared" si="6"/>
        <v>106</v>
      </c>
      <c r="O93">
        <v>67.430956212355923</v>
      </c>
      <c r="P93" s="7">
        <f>$O93/(VLOOKUP($I93,'population census 2011'!F$2:H$333,3,FALSE))</f>
        <v>5.9367120266550389E-4</v>
      </c>
      <c r="Q93" s="7">
        <f t="shared" si="7"/>
        <v>180</v>
      </c>
      <c r="R93">
        <f t="shared" si="8"/>
        <v>180</v>
      </c>
    </row>
    <row r="94" spans="1:18" x14ac:dyDescent="0.25">
      <c r="A94" t="s">
        <v>86</v>
      </c>
      <c r="B94">
        <v>91.281953620435985</v>
      </c>
      <c r="C94" t="e">
        <f>$B94/(VLOOKUP($A94,'population census 2011'!$A$1:$C$348,2,FALSE))</f>
        <v>#VALUE!</v>
      </c>
      <c r="E94">
        <v>84.538035258519528</v>
      </c>
      <c r="F94" t="e">
        <f>$E94/(VLOOKUP($A94,'population census 2011'!$A$1:$C$348,2,FALSE))</f>
        <v>#VALUE!</v>
      </c>
      <c r="I94" t="s">
        <v>90</v>
      </c>
      <c r="J94" t="str">
        <f>VLOOKUP(I94,rurality!A$2:B$327,2,FALSE)</f>
        <v>OU</v>
      </c>
      <c r="K94">
        <v>60.685069946858214</v>
      </c>
      <c r="L94">
        <f>$K94/(VLOOKUP($I94,'population census 2011'!F$2:H$333,3,FALSE))</f>
        <v>6.1044008718120764E-4</v>
      </c>
      <c r="M94" s="20">
        <f t="shared" si="5"/>
        <v>43</v>
      </c>
      <c r="N94">
        <f t="shared" si="6"/>
        <v>43</v>
      </c>
      <c r="O94">
        <v>25.592796133171721</v>
      </c>
      <c r="P94" s="7">
        <f>$O94/(VLOOKUP($I94,'population census 2011'!F$2:H$333,3,FALSE))</f>
        <v>2.5744171863730458E-4</v>
      </c>
      <c r="Q94" s="7">
        <f t="shared" si="7"/>
        <v>29</v>
      </c>
      <c r="R94">
        <f t="shared" si="8"/>
        <v>29</v>
      </c>
    </row>
    <row r="95" spans="1:18" x14ac:dyDescent="0.25">
      <c r="A95" t="s">
        <v>87</v>
      </c>
      <c r="B95">
        <v>56.031964602288539</v>
      </c>
      <c r="C95" t="e">
        <f>$B95/(VLOOKUP($A95,'population census 2011'!$A$1:$C$348,2,FALSE))</f>
        <v>#VALUE!</v>
      </c>
      <c r="E95">
        <v>67.616029858353102</v>
      </c>
      <c r="F95" t="e">
        <f>$E95/(VLOOKUP($A95,'population census 2011'!$A$1:$C$348,2,FALSE))</f>
        <v>#VALUE!</v>
      </c>
      <c r="I95" t="s">
        <v>91</v>
      </c>
      <c r="J95" t="str">
        <f>VLOOKUP(I95,rurality!A$2:B$327,2,FALSE)</f>
        <v>SR</v>
      </c>
      <c r="K95">
        <v>79.147944061872892</v>
      </c>
      <c r="L95">
        <f>$K95/(VLOOKUP($I95,'population census 2011'!F$2:H$333,3,FALSE))</f>
        <v>6.3217712650957987E-4</v>
      </c>
      <c r="M95" s="20">
        <f t="shared" si="5"/>
        <v>81</v>
      </c>
      <c r="N95">
        <f t="shared" si="6"/>
        <v>81</v>
      </c>
      <c r="O95">
        <v>75.106340317347701</v>
      </c>
      <c r="P95" s="7">
        <f>$O95/(VLOOKUP($I95,'population census 2011'!F$2:H$333,3,FALSE))</f>
        <v>5.9989568860252637E-4</v>
      </c>
      <c r="Q95" s="7">
        <f t="shared" si="7"/>
        <v>184</v>
      </c>
      <c r="R95">
        <f t="shared" si="8"/>
        <v>184</v>
      </c>
    </row>
    <row r="96" spans="1:18" x14ac:dyDescent="0.25">
      <c r="A96" t="s">
        <v>88</v>
      </c>
      <c r="B96">
        <v>250.60908383510764</v>
      </c>
      <c r="C96" t="e">
        <f>$B96/(VLOOKUP($A96,'population census 2011'!$A$1:$C$348,2,FALSE))</f>
        <v>#VALUE!</v>
      </c>
      <c r="E96">
        <v>232.7548424983685</v>
      </c>
      <c r="F96" t="e">
        <f>$E96/(VLOOKUP($A96,'population census 2011'!$A$1:$C$348,2,FALSE))</f>
        <v>#VALUE!</v>
      </c>
      <c r="I96" t="s">
        <v>92</v>
      </c>
      <c r="J96" t="str">
        <f>VLOOKUP(I96,rurality!A$2:B$327,2,FALSE)</f>
        <v>R80</v>
      </c>
      <c r="K96">
        <v>43.32793861382077</v>
      </c>
      <c r="L96">
        <f>$K96/(VLOOKUP($I96,'population census 2011'!F$2:H$333,3,FALSE))</f>
        <v>8.2428922102238743E-4</v>
      </c>
      <c r="M96" s="20">
        <f t="shared" si="5"/>
        <v>322</v>
      </c>
      <c r="N96">
        <f t="shared" si="6"/>
        <v>322</v>
      </c>
      <c r="O96">
        <v>137.78264706335958</v>
      </c>
      <c r="P96" s="7">
        <f>$O96/(VLOOKUP($I96,'population census 2011'!F$2:H$333,3,FALSE))</f>
        <v>2.6212359611779844E-3</v>
      </c>
      <c r="Q96" s="7">
        <f t="shared" si="7"/>
        <v>331</v>
      </c>
      <c r="R96">
        <f t="shared" si="8"/>
        <v>331</v>
      </c>
    </row>
    <row r="97" spans="1:18" x14ac:dyDescent="0.25">
      <c r="A97" t="s">
        <v>89</v>
      </c>
      <c r="B97">
        <v>73.825099739803065</v>
      </c>
      <c r="C97" t="e">
        <f>$B97/(VLOOKUP($A97,'population census 2011'!$A$1:$C$348,2,FALSE))</f>
        <v>#VALUE!</v>
      </c>
      <c r="E97">
        <v>67.430956212355923</v>
      </c>
      <c r="F97" t="e">
        <f>$E97/(VLOOKUP($A97,'population census 2011'!$A$1:$C$348,2,FALSE))</f>
        <v>#VALUE!</v>
      </c>
      <c r="I97" t="s">
        <v>93</v>
      </c>
      <c r="J97" t="str">
        <f>VLOOKUP(I97,rurality!A$2:B$327,2,FALSE)</f>
        <v>MU</v>
      </c>
      <c r="K97">
        <v>114.4976275244466</v>
      </c>
      <c r="L97">
        <f>$K97/(VLOOKUP($I97,'population census 2011'!F$2:H$333,3,FALSE))</f>
        <v>8.7486248347237131E-4</v>
      </c>
      <c r="M97" s="20">
        <f t="shared" si="5"/>
        <v>329</v>
      </c>
      <c r="N97">
        <f t="shared" si="6"/>
        <v>329</v>
      </c>
      <c r="O97">
        <v>86.148035511813262</v>
      </c>
      <c r="P97" s="7">
        <f>$O97/(VLOOKUP($I97,'population census 2011'!F$2:H$333,3,FALSE))</f>
        <v>6.5824668967956652E-4</v>
      </c>
      <c r="Q97" s="7">
        <f t="shared" si="7"/>
        <v>204</v>
      </c>
      <c r="R97">
        <f t="shared" si="8"/>
        <v>204</v>
      </c>
    </row>
    <row r="98" spans="1:18" x14ac:dyDescent="0.25">
      <c r="A98" t="s">
        <v>90</v>
      </c>
      <c r="B98">
        <v>60.685069946858214</v>
      </c>
      <c r="C98" t="e">
        <f>$B98/(VLOOKUP($A98,'population census 2011'!$A$1:$C$348,2,FALSE))</f>
        <v>#VALUE!</v>
      </c>
      <c r="E98">
        <v>25.592796133171721</v>
      </c>
      <c r="F98" t="e">
        <f>$E98/(VLOOKUP($A98,'population census 2011'!$A$1:$C$348,2,FALSE))</f>
        <v>#VALUE!</v>
      </c>
      <c r="I98" t="s">
        <v>94</v>
      </c>
      <c r="J98" t="str">
        <f>VLOOKUP(I98,rurality!A$2:B$327,2,FALSE)</f>
        <v>MU</v>
      </c>
      <c r="K98">
        <v>194.81671952027557</v>
      </c>
      <c r="L98">
        <f>$K98/(VLOOKUP($I98,'population census 2011'!F$2:H$333,3,FALSE))</f>
        <v>6.2348133723437297E-4</v>
      </c>
      <c r="M98" s="20">
        <f t="shared" si="5"/>
        <v>63</v>
      </c>
      <c r="N98">
        <f t="shared" si="6"/>
        <v>63</v>
      </c>
      <c r="O98">
        <v>119.27553644651562</v>
      </c>
      <c r="P98" s="7">
        <f>$O98/(VLOOKUP($I98,'population census 2011'!F$2:H$333,3,FALSE))</f>
        <v>3.8172324811824523E-4</v>
      </c>
      <c r="Q98" s="7">
        <f t="shared" si="7"/>
        <v>90</v>
      </c>
      <c r="R98">
        <f t="shared" si="8"/>
        <v>90</v>
      </c>
    </row>
    <row r="99" spans="1:18" x14ac:dyDescent="0.25">
      <c r="A99" t="s">
        <v>91</v>
      </c>
      <c r="B99">
        <v>79.147944061872892</v>
      </c>
      <c r="C99" t="e">
        <f>$B99/(VLOOKUP($A99,'population census 2011'!$A$1:$C$348,2,FALSE))</f>
        <v>#VALUE!</v>
      </c>
      <c r="E99">
        <v>75.106340317347701</v>
      </c>
      <c r="F99" t="e">
        <f>$E99/(VLOOKUP($A99,'population census 2011'!$A$1:$C$348,2,FALSE))</f>
        <v>#VALUE!</v>
      </c>
      <c r="I99" t="s">
        <v>95</v>
      </c>
      <c r="J99" t="str">
        <f>VLOOKUP(I99,rurality!A$2:B$327,2,FALSE)</f>
        <v>SR</v>
      </c>
      <c r="K99">
        <v>96.767638464032686</v>
      </c>
      <c r="L99">
        <f>$K99/(VLOOKUP($I99,'population census 2011'!F$2:H$333,3,FALSE))</f>
        <v>7.7625874155923507E-4</v>
      </c>
      <c r="M99" s="20">
        <f t="shared" si="5"/>
        <v>303</v>
      </c>
      <c r="N99">
        <f t="shared" si="6"/>
        <v>303</v>
      </c>
      <c r="O99">
        <v>180.55210255155117</v>
      </c>
      <c r="P99" s="7">
        <f>$O99/(VLOOKUP($I99,'population census 2011'!F$2:H$333,3,FALSE))</f>
        <v>1.4483679682297402E-3</v>
      </c>
      <c r="Q99" s="7">
        <f t="shared" si="7"/>
        <v>324</v>
      </c>
      <c r="R99">
        <f t="shared" si="8"/>
        <v>324</v>
      </c>
    </row>
    <row r="100" spans="1:18" x14ac:dyDescent="0.25">
      <c r="A100" t="s">
        <v>92</v>
      </c>
      <c r="B100">
        <v>43.32793861382077</v>
      </c>
      <c r="C100" t="e">
        <f>$B100/(VLOOKUP($A100,'population census 2011'!$A$1:$C$348,2,FALSE))</f>
        <v>#VALUE!</v>
      </c>
      <c r="E100">
        <v>137.78264706335958</v>
      </c>
      <c r="F100" t="e">
        <f>$E100/(VLOOKUP($A100,'population census 2011'!$A$1:$C$348,2,FALSE))</f>
        <v>#VALUE!</v>
      </c>
      <c r="I100" t="s">
        <v>96</v>
      </c>
      <c r="J100" t="str">
        <f>VLOOKUP(I100,rurality!A$2:B$327,2,FALSE)</f>
        <v>MU</v>
      </c>
      <c r="K100">
        <v>57.434393507812786</v>
      </c>
      <c r="L100">
        <f>$K100/(VLOOKUP($I100,'population census 2011'!F$2:H$333,3,FALSE))</f>
        <v>7.6475185092025227E-4</v>
      </c>
      <c r="M100" s="20">
        <f t="shared" si="5"/>
        <v>290</v>
      </c>
      <c r="N100">
        <f t="shared" si="6"/>
        <v>290</v>
      </c>
      <c r="O100">
        <v>23.54807899007869</v>
      </c>
      <c r="P100" s="7">
        <f>$O100/(VLOOKUP($I100,'population census 2011'!F$2:H$333,3,FALSE))</f>
        <v>3.1354796130700498E-4</v>
      </c>
      <c r="Q100" s="7">
        <f t="shared" si="7"/>
        <v>56</v>
      </c>
      <c r="R100">
        <f t="shared" si="8"/>
        <v>56</v>
      </c>
    </row>
    <row r="101" spans="1:18" x14ac:dyDescent="0.25">
      <c r="A101" t="s">
        <v>93</v>
      </c>
      <c r="B101">
        <v>114.4976275244466</v>
      </c>
      <c r="C101" t="e">
        <f>$B101/(VLOOKUP($A101,'population census 2011'!$A$1:$C$348,2,FALSE))</f>
        <v>#VALUE!</v>
      </c>
      <c r="E101">
        <v>86.148035511813262</v>
      </c>
      <c r="F101" t="e">
        <f>$E101/(VLOOKUP($A101,'population census 2011'!$A$1:$C$348,2,FALSE))</f>
        <v>#VALUE!</v>
      </c>
      <c r="I101" t="s">
        <v>97</v>
      </c>
      <c r="J101" t="str">
        <f>VLOOKUP(I101,rurality!A$2:B$327,2,FALSE)</f>
        <v>LU</v>
      </c>
      <c r="K101">
        <v>78.295783766040188</v>
      </c>
      <c r="L101">
        <f>$K101/(VLOOKUP($I101,'population census 2011'!F$2:H$333,3,FALSE))</f>
        <v>6.9856428623977466E-4</v>
      </c>
      <c r="M101" s="20">
        <f t="shared" si="5"/>
        <v>196</v>
      </c>
      <c r="N101">
        <f t="shared" si="6"/>
        <v>196</v>
      </c>
      <c r="O101">
        <v>71.520247633154952</v>
      </c>
      <c r="P101" s="7">
        <f>$O101/(VLOOKUP($I101,'population census 2011'!F$2:H$333,3,FALSE))</f>
        <v>6.3811214776059231E-4</v>
      </c>
      <c r="Q101" s="7">
        <f t="shared" si="7"/>
        <v>197</v>
      </c>
      <c r="R101">
        <f t="shared" si="8"/>
        <v>197</v>
      </c>
    </row>
    <row r="102" spans="1:18" x14ac:dyDescent="0.25">
      <c r="A102" t="s">
        <v>94</v>
      </c>
      <c r="B102">
        <v>194.81671952027557</v>
      </c>
      <c r="C102" t="e">
        <f>$B102/(VLOOKUP($A102,'population census 2011'!$A$1:$C$348,2,FALSE))</f>
        <v>#VALUE!</v>
      </c>
      <c r="E102">
        <v>119.27553644651562</v>
      </c>
      <c r="F102" t="e">
        <f>$E102/(VLOOKUP($A102,'population census 2011'!$A$1:$C$348,2,FALSE))</f>
        <v>#VALUE!</v>
      </c>
      <c r="I102" t="s">
        <v>98</v>
      </c>
      <c r="J102" t="str">
        <f>VLOOKUP(I102,rurality!A$2:B$327,2,FALSE)</f>
        <v>OU</v>
      </c>
      <c r="K102">
        <v>63.962889753392638</v>
      </c>
      <c r="L102">
        <f>$K102/(VLOOKUP($I102,'population census 2011'!F$2:H$333,3,FALSE))</f>
        <v>5.4310317095932544E-4</v>
      </c>
      <c r="M102" s="20">
        <f t="shared" si="5"/>
        <v>11</v>
      </c>
      <c r="N102">
        <f t="shared" si="6"/>
        <v>11</v>
      </c>
      <c r="O102">
        <v>32.593204337915374</v>
      </c>
      <c r="P102" s="7">
        <f>$O102/(VLOOKUP($I102,'population census 2011'!F$2:H$333,3,FALSE))</f>
        <v>2.7674598030036915E-4</v>
      </c>
      <c r="Q102" s="7">
        <f t="shared" si="7"/>
        <v>39</v>
      </c>
      <c r="R102">
        <f t="shared" si="8"/>
        <v>39</v>
      </c>
    </row>
    <row r="103" spans="1:18" x14ac:dyDescent="0.25">
      <c r="A103" t="s">
        <v>95</v>
      </c>
      <c r="B103">
        <v>96.767638464032686</v>
      </c>
      <c r="C103" t="e">
        <f>$B103/(VLOOKUP($A103,'population census 2011'!$A$1:$C$348,2,FALSE))</f>
        <v>#VALUE!</v>
      </c>
      <c r="E103">
        <v>180.55210255155117</v>
      </c>
      <c r="F103" t="e">
        <f>$E103/(VLOOKUP($A103,'population census 2011'!$A$1:$C$348,2,FALSE))</f>
        <v>#VALUE!</v>
      </c>
      <c r="I103" t="s">
        <v>99</v>
      </c>
      <c r="J103" t="str">
        <f>VLOOKUP(I103,rurality!A$2:B$327,2,FALSE)</f>
        <v>LU</v>
      </c>
      <c r="K103">
        <v>72.50021316974113</v>
      </c>
      <c r="L103">
        <f>$K103/(VLOOKUP($I103,'population census 2011'!F$2:H$333,3,FALSE))</f>
        <v>6.497541084032329E-4</v>
      </c>
      <c r="M103" s="20">
        <f t="shared" si="5"/>
        <v>105</v>
      </c>
      <c r="N103">
        <f t="shared" si="6"/>
        <v>105</v>
      </c>
      <c r="O103">
        <v>62.584841920594506</v>
      </c>
      <c r="P103" s="7">
        <f>$O103/(VLOOKUP($I103,'population census 2011'!F$2:H$333,3,FALSE))</f>
        <v>5.6089156684914552E-4</v>
      </c>
      <c r="Q103" s="7">
        <f t="shared" si="7"/>
        <v>165</v>
      </c>
      <c r="R103">
        <f t="shared" si="8"/>
        <v>165</v>
      </c>
    </row>
    <row r="104" spans="1:18" x14ac:dyDescent="0.25">
      <c r="A104" t="s">
        <v>96</v>
      </c>
      <c r="B104">
        <v>57.434393507812786</v>
      </c>
      <c r="C104" t="e">
        <f>$B104/(VLOOKUP($A104,'population census 2011'!$A$1:$C$348,2,FALSE))</f>
        <v>#VALUE!</v>
      </c>
      <c r="E104">
        <v>23.54807899007869</v>
      </c>
      <c r="F104" t="e">
        <f>$E104/(VLOOKUP($A104,'population census 2011'!$A$1:$C$348,2,FALSE))</f>
        <v>#VALUE!</v>
      </c>
      <c r="I104" t="s">
        <v>100</v>
      </c>
      <c r="J104" t="str">
        <f>VLOOKUP(I104,rurality!A$2:B$327,2,FALSE)</f>
        <v>R80</v>
      </c>
      <c r="K104">
        <v>62.78483398611214</v>
      </c>
      <c r="L104">
        <f>$K104/(VLOOKUP($I104,'population census 2011'!F$2:H$333,3,FALSE))</f>
        <v>6.5907532894661188E-4</v>
      </c>
      <c r="M104" s="20">
        <f t="shared" si="5"/>
        <v>123</v>
      </c>
      <c r="N104">
        <f t="shared" si="6"/>
        <v>123</v>
      </c>
      <c r="O104">
        <v>52.760714573370635</v>
      </c>
      <c r="P104" s="7">
        <f>$O104/(VLOOKUP($I104,'population census 2011'!F$2:H$333,3,FALSE))</f>
        <v>5.5384848705014209E-4</v>
      </c>
      <c r="Q104" s="7">
        <f t="shared" si="7"/>
        <v>158</v>
      </c>
      <c r="R104">
        <f t="shared" si="8"/>
        <v>158</v>
      </c>
    </row>
    <row r="105" spans="1:18" x14ac:dyDescent="0.25">
      <c r="A105" t="s">
        <v>97</v>
      </c>
      <c r="B105">
        <v>78.295783766040188</v>
      </c>
      <c r="C105" t="e">
        <f>$B105/(VLOOKUP($A105,'population census 2011'!$A$1:$C$348,2,FALSE))</f>
        <v>#VALUE!</v>
      </c>
      <c r="E105">
        <v>71.520247633154952</v>
      </c>
      <c r="F105" t="e">
        <f>$E105/(VLOOKUP($A105,'population census 2011'!$A$1:$C$348,2,FALSE))</f>
        <v>#VALUE!</v>
      </c>
      <c r="I105" t="s">
        <v>101</v>
      </c>
      <c r="J105" t="str">
        <f>VLOOKUP(I105,rurality!A$2:B$327,2,FALSE)</f>
        <v>R80</v>
      </c>
      <c r="K105">
        <v>39.153595350489148</v>
      </c>
      <c r="L105">
        <f>$K105/(VLOOKUP($I105,'population census 2011'!F$2:H$333,3,FALSE))</f>
        <v>6.5531223389049249E-4</v>
      </c>
      <c r="M105" s="20">
        <f t="shared" si="5"/>
        <v>118</v>
      </c>
      <c r="N105">
        <f t="shared" si="6"/>
        <v>118</v>
      </c>
      <c r="O105">
        <v>52.307938717403736</v>
      </c>
      <c r="P105" s="7">
        <f>$O105/(VLOOKUP($I105,'population census 2011'!F$2:H$333,3,FALSE))</f>
        <v>8.7547597772986107E-4</v>
      </c>
      <c r="Q105" s="7">
        <f t="shared" si="7"/>
        <v>266</v>
      </c>
      <c r="R105">
        <f t="shared" si="8"/>
        <v>266</v>
      </c>
    </row>
    <row r="106" spans="1:18" x14ac:dyDescent="0.25">
      <c r="A106" t="s">
        <v>98</v>
      </c>
      <c r="B106">
        <v>63.962889753392638</v>
      </c>
      <c r="C106" t="e">
        <f>$B106/(VLOOKUP($A106,'population census 2011'!$A$1:$C$348,2,FALSE))</f>
        <v>#VALUE!</v>
      </c>
      <c r="E106">
        <v>32.593204337915374</v>
      </c>
      <c r="F106" t="e">
        <f>$E106/(VLOOKUP($A106,'population census 2011'!$A$1:$C$348,2,FALSE))</f>
        <v>#VALUE!</v>
      </c>
      <c r="I106" t="s">
        <v>102</v>
      </c>
      <c r="J106" t="str">
        <f>VLOOKUP(I106,rurality!A$2:B$327,2,FALSE)</f>
        <v>R80</v>
      </c>
      <c r="K106">
        <v>59.607489899251952</v>
      </c>
      <c r="L106">
        <f>$K106/(VLOOKUP($I106,'population census 2011'!F$2:H$333,3,FALSE))</f>
        <v>7.2726650357184456E-4</v>
      </c>
      <c r="M106" s="20">
        <f t="shared" si="5"/>
        <v>240</v>
      </c>
      <c r="N106">
        <f t="shared" si="6"/>
        <v>240</v>
      </c>
      <c r="O106">
        <v>49.446790908947555</v>
      </c>
      <c r="P106" s="7">
        <f>$O106/(VLOOKUP($I106,'population census 2011'!F$2:H$333,3,FALSE))</f>
        <v>6.0329657896984604E-4</v>
      </c>
      <c r="Q106" s="7">
        <f t="shared" si="7"/>
        <v>185</v>
      </c>
      <c r="R106">
        <f t="shared" si="8"/>
        <v>185</v>
      </c>
    </row>
    <row r="107" spans="1:18" x14ac:dyDescent="0.25">
      <c r="A107" t="s">
        <v>99</v>
      </c>
      <c r="B107">
        <v>72.50021316974113</v>
      </c>
      <c r="C107" t="e">
        <f>$B107/(VLOOKUP($A107,'population census 2011'!$A$1:$C$348,2,FALSE))</f>
        <v>#VALUE!</v>
      </c>
      <c r="E107">
        <v>62.584841920594506</v>
      </c>
      <c r="F107" t="e">
        <f>$E107/(VLOOKUP($A107,'population census 2011'!$A$1:$C$348,2,FALSE))</f>
        <v>#VALUE!</v>
      </c>
      <c r="I107" t="s">
        <v>103</v>
      </c>
      <c r="J107" t="str">
        <f>VLOOKUP(I107,rurality!A$2:B$327,2,FALSE)</f>
        <v>SR</v>
      </c>
      <c r="K107">
        <v>62.016597169217647</v>
      </c>
      <c r="L107">
        <f>$K107/(VLOOKUP($I107,'population census 2011'!F$2:H$333,3,FALSE))</f>
        <v>8.1862530418598479E-4</v>
      </c>
      <c r="M107" s="20">
        <f t="shared" si="5"/>
        <v>320</v>
      </c>
      <c r="N107">
        <f t="shared" si="6"/>
        <v>320</v>
      </c>
      <c r="O107">
        <v>51.728162292955382</v>
      </c>
      <c r="P107" s="7">
        <f>$O107/(VLOOKUP($I107,'population census 2011'!F$2:H$333,3,FALSE))</f>
        <v>6.8281693167569183E-4</v>
      </c>
      <c r="Q107" s="7">
        <f t="shared" si="7"/>
        <v>215</v>
      </c>
      <c r="R107">
        <f t="shared" si="8"/>
        <v>215</v>
      </c>
    </row>
    <row r="108" spans="1:18" x14ac:dyDescent="0.25">
      <c r="A108" t="s">
        <v>100</v>
      </c>
      <c r="B108">
        <v>62.78483398611214</v>
      </c>
      <c r="C108" t="e">
        <f>$B108/(VLOOKUP($A108,'population census 2011'!$A$1:$C$348,2,FALSE))</f>
        <v>#VALUE!</v>
      </c>
      <c r="E108">
        <v>52.760714573370635</v>
      </c>
      <c r="F108" t="e">
        <f>$E108/(VLOOKUP($A108,'population census 2011'!$A$1:$C$348,2,FALSE))</f>
        <v>#VALUE!</v>
      </c>
      <c r="I108" t="s">
        <v>104</v>
      </c>
      <c r="J108" t="str">
        <f>VLOOKUP(I108,rurality!A$2:B$327,2,FALSE)</f>
        <v>MU</v>
      </c>
      <c r="K108">
        <v>144.75225932906903</v>
      </c>
      <c r="L108">
        <f>$K108/(VLOOKUP($I108,'population census 2011'!F$2:H$333,3,FALSE))</f>
        <v>7.2298769980655214E-4</v>
      </c>
      <c r="M108" s="20">
        <f t="shared" si="5"/>
        <v>235</v>
      </c>
      <c r="N108">
        <f t="shared" si="6"/>
        <v>235</v>
      </c>
      <c r="O108">
        <v>135.11800908087315</v>
      </c>
      <c r="P108" s="7">
        <f>$O108/(VLOOKUP($I108,'population census 2011'!F$2:H$333,3,FALSE))</f>
        <v>6.7486793671208388E-4</v>
      </c>
      <c r="Q108" s="7">
        <f t="shared" si="7"/>
        <v>212</v>
      </c>
      <c r="R108">
        <f t="shared" si="8"/>
        <v>212</v>
      </c>
    </row>
    <row r="109" spans="1:18" x14ac:dyDescent="0.25">
      <c r="A109" t="s">
        <v>101</v>
      </c>
      <c r="B109">
        <v>39.153595350489148</v>
      </c>
      <c r="C109" t="e">
        <f>$B109/(VLOOKUP($A109,'population census 2011'!$A$1:$C$348,2,FALSE))</f>
        <v>#VALUE!</v>
      </c>
      <c r="E109">
        <v>52.307938717403736</v>
      </c>
      <c r="F109" t="e">
        <f>$E109/(VLOOKUP($A109,'population census 2011'!$A$1:$C$348,2,FALSE))</f>
        <v>#VALUE!</v>
      </c>
      <c r="I109" t="s">
        <v>105</v>
      </c>
      <c r="J109" t="str">
        <f>VLOOKUP(I109,rurality!A$2:B$327,2,FALSE)</f>
        <v>LU</v>
      </c>
      <c r="K109">
        <v>85.215927984285841</v>
      </c>
      <c r="L109">
        <f>$K109/(VLOOKUP($I109,'population census 2011'!F$2:H$333,3,FALSE))</f>
        <v>7.5051679085708361E-4</v>
      </c>
      <c r="M109" s="20">
        <f t="shared" si="5"/>
        <v>273</v>
      </c>
      <c r="N109">
        <f t="shared" si="6"/>
        <v>273</v>
      </c>
      <c r="O109">
        <v>29.102686581926875</v>
      </c>
      <c r="P109" s="7">
        <f>$O109/(VLOOKUP($I109,'population census 2011'!F$2:H$333,3,FALSE))</f>
        <v>2.5631422969207151E-4</v>
      </c>
      <c r="Q109" s="7">
        <f t="shared" si="7"/>
        <v>27</v>
      </c>
      <c r="R109">
        <f t="shared" si="8"/>
        <v>27</v>
      </c>
    </row>
    <row r="110" spans="1:18" x14ac:dyDescent="0.25">
      <c r="A110" t="s">
        <v>102</v>
      </c>
      <c r="B110">
        <v>59.607489899251952</v>
      </c>
      <c r="C110" t="e">
        <f>$B110/(VLOOKUP($A110,'population census 2011'!$A$1:$C$348,2,FALSE))</f>
        <v>#VALUE!</v>
      </c>
      <c r="E110">
        <v>49.446790908947555</v>
      </c>
      <c r="F110" t="e">
        <f>$E110/(VLOOKUP($A110,'population census 2011'!$A$1:$C$348,2,FALSE))</f>
        <v>#VALUE!</v>
      </c>
      <c r="I110" t="s">
        <v>106</v>
      </c>
      <c r="J110" t="str">
        <f>VLOOKUP(I110,rurality!A$2:B$327,2,FALSE)</f>
        <v>OU</v>
      </c>
      <c r="K110">
        <v>72.706405724488505</v>
      </c>
      <c r="L110">
        <f>$K110/(VLOOKUP($I110,'population census 2011'!F$2:H$333,3,FALSE))</f>
        <v>5.9748213237532466E-4</v>
      </c>
      <c r="M110" s="20">
        <f t="shared" si="5"/>
        <v>32</v>
      </c>
      <c r="N110">
        <f t="shared" si="6"/>
        <v>32</v>
      </c>
      <c r="O110">
        <v>33.642870776669817</v>
      </c>
      <c r="P110" s="7">
        <f>$O110/(VLOOKUP($I110,'population census 2011'!F$2:H$333,3,FALSE))</f>
        <v>2.7646826948154145E-4</v>
      </c>
      <c r="Q110" s="7">
        <f t="shared" si="7"/>
        <v>38</v>
      </c>
      <c r="R110">
        <f t="shared" si="8"/>
        <v>38</v>
      </c>
    </row>
    <row r="111" spans="1:18" x14ac:dyDescent="0.25">
      <c r="A111" t="s">
        <v>103</v>
      </c>
      <c r="B111">
        <v>62.016597169217647</v>
      </c>
      <c r="C111" t="e">
        <f>$B111/(VLOOKUP($A111,'population census 2011'!$A$1:$C$348,2,FALSE))</f>
        <v>#VALUE!</v>
      </c>
      <c r="E111">
        <v>51.728162292955382</v>
      </c>
      <c r="F111" t="e">
        <f>$E111/(VLOOKUP($A111,'population census 2011'!$A$1:$C$348,2,FALSE))</f>
        <v>#VALUE!</v>
      </c>
      <c r="I111" t="s">
        <v>107</v>
      </c>
      <c r="J111" t="str">
        <f>VLOOKUP(I111,rurality!A$2:B$327,2,FALSE)</f>
        <v>LU</v>
      </c>
      <c r="K111">
        <v>46.333679097149215</v>
      </c>
      <c r="L111">
        <f>$K111/(VLOOKUP($I111,'population census 2011'!F$2:H$333,3,FALSE))</f>
        <v>5.6079106166819024E-4</v>
      </c>
      <c r="M111" s="20">
        <f t="shared" si="5"/>
        <v>13</v>
      </c>
      <c r="N111">
        <f t="shared" si="6"/>
        <v>13</v>
      </c>
      <c r="O111">
        <v>16.861838429254295</v>
      </c>
      <c r="P111" s="7">
        <f>$O111/(VLOOKUP($I111,'population census 2011'!F$2:H$333,3,FALSE))</f>
        <v>2.0408412322691651E-4</v>
      </c>
      <c r="Q111" s="7">
        <f t="shared" si="7"/>
        <v>8</v>
      </c>
      <c r="R111">
        <f t="shared" si="8"/>
        <v>8</v>
      </c>
    </row>
    <row r="112" spans="1:18" x14ac:dyDescent="0.25">
      <c r="A112" t="s">
        <v>104</v>
      </c>
      <c r="B112">
        <v>144.75225932906903</v>
      </c>
      <c r="C112" t="e">
        <f>$B112/(VLOOKUP($A112,'population census 2011'!$A$1:$C$348,2,FALSE))</f>
        <v>#VALUE!</v>
      </c>
      <c r="E112">
        <v>135.11800908087315</v>
      </c>
      <c r="F112" t="e">
        <f>$E112/(VLOOKUP($A112,'population census 2011'!$A$1:$C$348,2,FALSE))</f>
        <v>#VALUE!</v>
      </c>
      <c r="I112" t="s">
        <v>108</v>
      </c>
      <c r="J112" t="str">
        <f>VLOOKUP(I112,rurality!A$2:B$327,2,FALSE)</f>
        <v>MU</v>
      </c>
      <c r="K112">
        <v>63.662722524204192</v>
      </c>
      <c r="L112">
        <f>$K112/(VLOOKUP($I112,'population census 2011'!F$2:H$333,3,FALSE))</f>
        <v>6.2586239209795711E-4</v>
      </c>
      <c r="M112" s="20">
        <f t="shared" si="5"/>
        <v>68</v>
      </c>
      <c r="N112">
        <f t="shared" si="6"/>
        <v>68</v>
      </c>
      <c r="O112">
        <v>51.154006940725637</v>
      </c>
      <c r="P112" s="7">
        <f>$O112/(VLOOKUP($I112,'population census 2011'!F$2:H$333,3,FALSE))</f>
        <v>5.0289035529616237E-4</v>
      </c>
      <c r="Q112" s="7">
        <f t="shared" si="7"/>
        <v>145</v>
      </c>
      <c r="R112">
        <f t="shared" si="8"/>
        <v>145</v>
      </c>
    </row>
    <row r="113" spans="1:18" x14ac:dyDescent="0.25">
      <c r="A113" t="s">
        <v>105</v>
      </c>
      <c r="B113">
        <v>85.215927984285841</v>
      </c>
      <c r="C113" t="e">
        <f>$B113/(VLOOKUP($A113,'population census 2011'!$A$1:$C$348,2,FALSE))</f>
        <v>#VALUE!</v>
      </c>
      <c r="E113">
        <v>29.102686581926875</v>
      </c>
      <c r="F113" t="e">
        <f>$E113/(VLOOKUP($A113,'population census 2011'!$A$1:$C$348,2,FALSE))</f>
        <v>#VALUE!</v>
      </c>
      <c r="I113" t="s">
        <v>109</v>
      </c>
      <c r="J113" t="str">
        <f>VLOOKUP(I113,rurality!A$2:B$327,2,FALSE)</f>
        <v>SR</v>
      </c>
      <c r="K113">
        <v>60.459729445131501</v>
      </c>
      <c r="L113">
        <f>$K113/(VLOOKUP($I113,'population census 2011'!F$2:H$333,3,FALSE))</f>
        <v>6.2152131999477264E-4</v>
      </c>
      <c r="M113" s="20">
        <f t="shared" si="5"/>
        <v>59</v>
      </c>
      <c r="N113">
        <f t="shared" si="6"/>
        <v>59</v>
      </c>
      <c r="O113">
        <v>33.687023425187611</v>
      </c>
      <c r="P113" s="7">
        <f>$O113/(VLOOKUP($I113,'population census 2011'!F$2:H$333,3,FALSE))</f>
        <v>3.4629998278305882E-4</v>
      </c>
      <c r="Q113" s="7">
        <f t="shared" si="7"/>
        <v>77</v>
      </c>
      <c r="R113">
        <f t="shared" si="8"/>
        <v>77</v>
      </c>
    </row>
    <row r="114" spans="1:18" x14ac:dyDescent="0.25">
      <c r="A114" t="s">
        <v>106</v>
      </c>
      <c r="B114">
        <v>72.706405724488505</v>
      </c>
      <c r="C114" t="e">
        <f>$B114/(VLOOKUP($A114,'population census 2011'!$A$1:$C$348,2,FALSE))</f>
        <v>#VALUE!</v>
      </c>
      <c r="E114">
        <v>33.642870776669817</v>
      </c>
      <c r="F114" t="e">
        <f>$E114/(VLOOKUP($A114,'population census 2011'!$A$1:$C$348,2,FALSE))</f>
        <v>#VALUE!</v>
      </c>
      <c r="I114" t="s">
        <v>110</v>
      </c>
      <c r="J114" t="str">
        <f>VLOOKUP(I114,rurality!A$2:B$327,2,FALSE)</f>
        <v>MU</v>
      </c>
      <c r="K114">
        <v>143.54273396810819</v>
      </c>
      <c r="L114">
        <f>$K114/(VLOOKUP($I114,'population census 2011'!F$2:H$333,3,FALSE))</f>
        <v>5.6389230690221911E-4</v>
      </c>
      <c r="M114" s="20">
        <f t="shared" si="5"/>
        <v>14</v>
      </c>
      <c r="N114">
        <f t="shared" si="6"/>
        <v>14</v>
      </c>
      <c r="O114">
        <v>82.240198983468588</v>
      </c>
      <c r="P114" s="7">
        <f>$O114/(VLOOKUP($I114,'population census 2011'!F$2:H$333,3,FALSE))</f>
        <v>3.2307184239077532E-4</v>
      </c>
      <c r="Q114" s="7">
        <f t="shared" si="7"/>
        <v>60</v>
      </c>
      <c r="R114">
        <f t="shared" si="8"/>
        <v>60</v>
      </c>
    </row>
    <row r="115" spans="1:18" x14ac:dyDescent="0.25">
      <c r="A115" t="s">
        <v>107</v>
      </c>
      <c r="B115">
        <v>46.333679097149215</v>
      </c>
      <c r="C115" t="e">
        <f>$B115/(VLOOKUP($A115,'population census 2011'!$A$1:$C$348,2,FALSE))</f>
        <v>#VALUE!</v>
      </c>
      <c r="E115">
        <v>16.861838429254295</v>
      </c>
      <c r="F115" t="e">
        <f>$E115/(VLOOKUP($A115,'population census 2011'!$A$1:$C$348,2,FALSE))</f>
        <v>#VALUE!</v>
      </c>
      <c r="I115" t="s">
        <v>111</v>
      </c>
      <c r="J115" t="str">
        <f>VLOOKUP(I115,rurality!A$2:B$327,2,FALSE)</f>
        <v>SR</v>
      </c>
      <c r="K115">
        <v>100.92287097064369</v>
      </c>
      <c r="L115">
        <f>$K115/(VLOOKUP($I115,'population census 2011'!F$2:H$333,3,FALSE))</f>
        <v>7.3568059432031437E-4</v>
      </c>
      <c r="M115" s="20">
        <f t="shared" si="5"/>
        <v>251</v>
      </c>
      <c r="N115">
        <f t="shared" si="6"/>
        <v>251</v>
      </c>
      <c r="O115">
        <v>120.58628267277507</v>
      </c>
      <c r="P115" s="7">
        <f>$O115/(VLOOKUP($I115,'population census 2011'!F$2:H$333,3,FALSE))</f>
        <v>8.790176820216431E-4</v>
      </c>
      <c r="Q115" s="7">
        <f t="shared" si="7"/>
        <v>267</v>
      </c>
      <c r="R115">
        <f t="shared" si="8"/>
        <v>267</v>
      </c>
    </row>
    <row r="116" spans="1:18" x14ac:dyDescent="0.25">
      <c r="A116" t="s">
        <v>108</v>
      </c>
      <c r="B116">
        <v>63.662722524204192</v>
      </c>
      <c r="C116" t="e">
        <f>$B116/(VLOOKUP($A116,'population census 2011'!$A$1:$C$348,2,FALSE))</f>
        <v>#VALUE!</v>
      </c>
      <c r="E116">
        <v>51.154006940725637</v>
      </c>
      <c r="F116" t="e">
        <f>$E116/(VLOOKUP($A116,'population census 2011'!$A$1:$C$348,2,FALSE))</f>
        <v>#VALUE!</v>
      </c>
      <c r="I116" t="s">
        <v>112</v>
      </c>
      <c r="J116" t="str">
        <f>VLOOKUP(I116,rurality!A$2:B$327,2,FALSE)</f>
        <v>MU</v>
      </c>
      <c r="K116">
        <v>125.56212511767473</v>
      </c>
      <c r="L116">
        <f>$K116/(VLOOKUP($I116,'population census 2011'!F$2:H$333,3,FALSE))</f>
        <v>5.0985554520515991E-4</v>
      </c>
      <c r="M116" s="20">
        <f t="shared" si="5"/>
        <v>6</v>
      </c>
      <c r="N116">
        <f t="shared" si="6"/>
        <v>6</v>
      </c>
      <c r="O116">
        <v>48.989760356896603</v>
      </c>
      <c r="P116" s="7">
        <f>$O116/(VLOOKUP($I116,'population census 2011'!F$2:H$333,3,FALSE))</f>
        <v>1.9892703275631058E-4</v>
      </c>
      <c r="Q116" s="7">
        <f t="shared" si="7"/>
        <v>6</v>
      </c>
      <c r="R116">
        <f t="shared" si="8"/>
        <v>6</v>
      </c>
    </row>
    <row r="117" spans="1:18" x14ac:dyDescent="0.25">
      <c r="A117" t="s">
        <v>109</v>
      </c>
      <c r="B117">
        <v>60.459729445131501</v>
      </c>
      <c r="C117" t="e">
        <f>$B117/(VLOOKUP($A117,'population census 2011'!$A$1:$C$348,2,FALSE))</f>
        <v>#VALUE!</v>
      </c>
      <c r="E117">
        <v>33.687023425187611</v>
      </c>
      <c r="F117" t="e">
        <f>$E117/(VLOOKUP($A117,'population census 2011'!$A$1:$C$348,2,FALSE))</f>
        <v>#VALUE!</v>
      </c>
      <c r="I117" t="s">
        <v>113</v>
      </c>
      <c r="J117" t="str">
        <f>VLOOKUP(I117,rurality!A$2:B$327,2,FALSE)</f>
        <v>OU</v>
      </c>
      <c r="K117">
        <v>94.55261178546526</v>
      </c>
      <c r="L117">
        <f>$K117/(VLOOKUP($I117,'population census 2011'!F$2:H$333,3,FALSE))</f>
        <v>7.5193335601502441E-4</v>
      </c>
      <c r="M117" s="20">
        <f t="shared" si="5"/>
        <v>275</v>
      </c>
      <c r="N117">
        <f t="shared" si="6"/>
        <v>275</v>
      </c>
      <c r="O117">
        <v>73.664020324193572</v>
      </c>
      <c r="P117" s="7">
        <f>$O117/(VLOOKUP($I117,'population census 2011'!F$2:H$333,3,FALSE))</f>
        <v>5.8581601263017172E-4</v>
      </c>
      <c r="Q117" s="7">
        <f t="shared" si="7"/>
        <v>175</v>
      </c>
      <c r="R117">
        <f t="shared" si="8"/>
        <v>175</v>
      </c>
    </row>
    <row r="118" spans="1:18" x14ac:dyDescent="0.25">
      <c r="A118" t="s">
        <v>110</v>
      </c>
      <c r="B118">
        <v>143.54273396810819</v>
      </c>
      <c r="C118" t="e">
        <f>$B118/(VLOOKUP($A118,'population census 2011'!$A$1:$C$348,2,FALSE))</f>
        <v>#VALUE!</v>
      </c>
      <c r="E118">
        <v>82.240198983468588</v>
      </c>
      <c r="F118" t="e">
        <f>$E118/(VLOOKUP($A118,'population census 2011'!$A$1:$C$348,2,FALSE))</f>
        <v>#VALUE!</v>
      </c>
      <c r="I118" t="s">
        <v>114</v>
      </c>
      <c r="J118" t="str">
        <f>VLOOKUP(I118,rurality!A$2:B$327,2,FALSE)</f>
        <v>R80</v>
      </c>
      <c r="K118">
        <v>65.683777829522882</v>
      </c>
      <c r="L118">
        <f>$K118/(VLOOKUP($I118,'population census 2011'!F$2:H$333,3,FALSE))</f>
        <v>7.3686086862825764E-4</v>
      </c>
      <c r="M118" s="20">
        <f t="shared" si="5"/>
        <v>253</v>
      </c>
      <c r="N118">
        <f t="shared" si="6"/>
        <v>253</v>
      </c>
      <c r="O118">
        <v>128.2116874005709</v>
      </c>
      <c r="P118" s="7">
        <f>$O118/(VLOOKUP($I118,'population census 2011'!F$2:H$333,3,FALSE))</f>
        <v>1.4383182342446814E-3</v>
      </c>
      <c r="Q118" s="7">
        <f t="shared" si="7"/>
        <v>323</v>
      </c>
      <c r="R118">
        <f t="shared" si="8"/>
        <v>323</v>
      </c>
    </row>
    <row r="119" spans="1:18" x14ac:dyDescent="0.25">
      <c r="A119" t="s">
        <v>111</v>
      </c>
      <c r="B119">
        <v>100.92287097064369</v>
      </c>
      <c r="C119" t="e">
        <f>$B119/(VLOOKUP($A119,'population census 2011'!$A$1:$C$348,2,FALSE))</f>
        <v>#VALUE!</v>
      </c>
      <c r="E119">
        <v>120.58628267277507</v>
      </c>
      <c r="F119" t="e">
        <f>$E119/(VLOOKUP($A119,'population census 2011'!$A$1:$C$348,2,FALSE))</f>
        <v>#VALUE!</v>
      </c>
      <c r="I119" t="s">
        <v>115</v>
      </c>
      <c r="J119" t="str">
        <f>VLOOKUP(I119,rurality!A$2:B$327,2,FALSE)</f>
        <v>MU</v>
      </c>
      <c r="K119">
        <v>112.1855468963798</v>
      </c>
      <c r="L119">
        <f>$K119/(VLOOKUP($I119,'population census 2011'!F$2:H$333,3,FALSE))</f>
        <v>6.1473890448608876E-4</v>
      </c>
      <c r="M119" s="20">
        <f t="shared" si="5"/>
        <v>50</v>
      </c>
      <c r="N119">
        <f t="shared" si="6"/>
        <v>50</v>
      </c>
      <c r="O119">
        <v>52.233110182574826</v>
      </c>
      <c r="P119" s="7">
        <f>$O119/(VLOOKUP($I119,'population census 2011'!F$2:H$333,3,FALSE))</f>
        <v>2.8621980121196336E-4</v>
      </c>
      <c r="Q119" s="7">
        <f t="shared" si="7"/>
        <v>42</v>
      </c>
      <c r="R119">
        <f t="shared" si="8"/>
        <v>42</v>
      </c>
    </row>
    <row r="120" spans="1:18" x14ac:dyDescent="0.25">
      <c r="A120" t="s">
        <v>112</v>
      </c>
      <c r="B120">
        <v>125.56212511767473</v>
      </c>
      <c r="C120" t="e">
        <f>$B120/(VLOOKUP($A120,'population census 2011'!$A$1:$C$348,2,FALSE))</f>
        <v>#VALUE!</v>
      </c>
      <c r="E120">
        <v>48.989760356896603</v>
      </c>
      <c r="F120" t="e">
        <f>$E120/(VLOOKUP($A120,'population census 2011'!$A$1:$C$348,2,FALSE))</f>
        <v>#VALUE!</v>
      </c>
      <c r="I120" t="s">
        <v>116</v>
      </c>
      <c r="J120" t="str">
        <f>VLOOKUP(I120,rurality!A$2:B$327,2,FALSE)</f>
        <v>R80</v>
      </c>
      <c r="K120">
        <v>59.957560609579815</v>
      </c>
      <c r="L120">
        <f>$K120/(VLOOKUP($I120,'population census 2011'!F$2:H$333,3,FALSE))</f>
        <v>7.0222717445808029E-4</v>
      </c>
      <c r="M120" s="20">
        <f t="shared" si="5"/>
        <v>201</v>
      </c>
      <c r="N120">
        <f t="shared" si="6"/>
        <v>201</v>
      </c>
      <c r="O120">
        <v>95.032301741845089</v>
      </c>
      <c r="P120" s="7">
        <f>$O120/(VLOOKUP($I120,'population census 2011'!F$2:H$333,3,FALSE))</f>
        <v>1.1130250139589736E-3</v>
      </c>
      <c r="Q120" s="7">
        <f t="shared" si="7"/>
        <v>302</v>
      </c>
      <c r="R120">
        <f t="shared" si="8"/>
        <v>302</v>
      </c>
    </row>
    <row r="121" spans="1:18" x14ac:dyDescent="0.25">
      <c r="A121" t="s">
        <v>113</v>
      </c>
      <c r="B121">
        <v>94.55261178546526</v>
      </c>
      <c r="C121" t="e">
        <f>$B121/(VLOOKUP($A121,'population census 2011'!$A$1:$C$348,2,FALSE))</f>
        <v>#VALUE!</v>
      </c>
      <c r="E121">
        <v>73.664020324193572</v>
      </c>
      <c r="F121" t="e">
        <f>$E121/(VLOOKUP($A121,'population census 2011'!$A$1:$C$348,2,FALSE))</f>
        <v>#VALUE!</v>
      </c>
      <c r="I121" t="s">
        <v>117</v>
      </c>
      <c r="J121" t="str">
        <f>VLOOKUP(I121,rurality!A$2:B$327,2,FALSE)</f>
        <v>MU</v>
      </c>
      <c r="K121">
        <v>158.10177921836029</v>
      </c>
      <c r="L121">
        <f>$K121/(VLOOKUP($I121,'population census 2011'!F$2:H$333,3,FALSE))</f>
        <v>6.2018695314860117E-4</v>
      </c>
      <c r="M121" s="20">
        <f t="shared" si="5"/>
        <v>56</v>
      </c>
      <c r="N121">
        <f t="shared" si="6"/>
        <v>56</v>
      </c>
      <c r="O121">
        <v>52.159127204444523</v>
      </c>
      <c r="P121" s="7">
        <f>$O121/(VLOOKUP($I121,'population census 2011'!F$2:H$333,3,FALSE))</f>
        <v>2.0460497244080447E-4</v>
      </c>
      <c r="Q121" s="7">
        <f t="shared" si="7"/>
        <v>9</v>
      </c>
      <c r="R121">
        <f t="shared" si="8"/>
        <v>9</v>
      </c>
    </row>
    <row r="122" spans="1:18" x14ac:dyDescent="0.25">
      <c r="A122" t="s">
        <v>114</v>
      </c>
      <c r="B122">
        <v>65.683777829522882</v>
      </c>
      <c r="C122" t="e">
        <f>$B122/(VLOOKUP($A122,'population census 2011'!$A$1:$C$348,2,FALSE))</f>
        <v>#VALUE!</v>
      </c>
      <c r="E122">
        <v>128.2116874005709</v>
      </c>
      <c r="F122" t="e">
        <f>$E122/(VLOOKUP($A122,'population census 2011'!$A$1:$C$348,2,FALSE))</f>
        <v>#VALUE!</v>
      </c>
      <c r="I122" t="s">
        <v>118</v>
      </c>
      <c r="J122" t="str">
        <f>VLOOKUP(I122,rurality!A$2:B$327,2,FALSE)</f>
        <v>OU</v>
      </c>
      <c r="K122">
        <v>51.555525677403885</v>
      </c>
      <c r="L122">
        <f>$K122/(VLOOKUP($I122,'population census 2011'!F$2:H$333,3,FALSE))</f>
        <v>6.2915559012745152E-4</v>
      </c>
      <c r="M122" s="20">
        <f t="shared" si="5"/>
        <v>74</v>
      </c>
      <c r="N122">
        <f t="shared" si="6"/>
        <v>74</v>
      </c>
      <c r="O122">
        <v>28.865299317503396</v>
      </c>
      <c r="P122" s="7">
        <f>$O122/(VLOOKUP($I122,'population census 2011'!F$2:H$333,3,FALSE))</f>
        <v>3.5225641068904859E-4</v>
      </c>
      <c r="Q122" s="7">
        <f t="shared" si="7"/>
        <v>80</v>
      </c>
      <c r="R122">
        <f t="shared" si="8"/>
        <v>80</v>
      </c>
    </row>
    <row r="123" spans="1:18" x14ac:dyDescent="0.25">
      <c r="A123" t="s">
        <v>115</v>
      </c>
      <c r="B123">
        <v>112.1855468963798</v>
      </c>
      <c r="C123" t="e">
        <f>$B123/(VLOOKUP($A123,'population census 2011'!$A$1:$C$348,2,FALSE))</f>
        <v>#VALUE!</v>
      </c>
      <c r="E123">
        <v>52.233110182574826</v>
      </c>
      <c r="F123" t="e">
        <f>$E123/(VLOOKUP($A123,'population census 2011'!$A$1:$C$348,2,FALSE))</f>
        <v>#VALUE!</v>
      </c>
      <c r="I123" t="s">
        <v>119</v>
      </c>
      <c r="J123" t="str">
        <f>VLOOKUP(I123,rurality!A$2:B$327,2,FALSE)</f>
        <v>SR</v>
      </c>
      <c r="K123">
        <v>128.70442213839658</v>
      </c>
      <c r="L123">
        <f>$K123/(VLOOKUP($I123,'population census 2011'!F$2:H$333,3,FALSE))</f>
        <v>8.1526089440229924E-4</v>
      </c>
      <c r="M123" s="20">
        <f t="shared" si="5"/>
        <v>318</v>
      </c>
      <c r="N123">
        <f t="shared" si="6"/>
        <v>318</v>
      </c>
      <c r="O123">
        <v>155.44640651512569</v>
      </c>
      <c r="P123" s="7">
        <f>$O123/(VLOOKUP($I123,'population census 2011'!F$2:H$333,3,FALSE))</f>
        <v>9.8465440659740479E-4</v>
      </c>
      <c r="Q123" s="7">
        <f t="shared" si="7"/>
        <v>287</v>
      </c>
      <c r="R123">
        <f t="shared" si="8"/>
        <v>287</v>
      </c>
    </row>
    <row r="124" spans="1:18" x14ac:dyDescent="0.25">
      <c r="A124" t="s">
        <v>116</v>
      </c>
      <c r="B124">
        <v>59.957560609579815</v>
      </c>
      <c r="C124" t="e">
        <f>$B124/(VLOOKUP($A124,'population census 2011'!$A$1:$C$348,2,FALSE))</f>
        <v>#VALUE!</v>
      </c>
      <c r="E124">
        <v>95.032301741845089</v>
      </c>
      <c r="F124" t="e">
        <f>$E124/(VLOOKUP($A124,'population census 2011'!$A$1:$C$348,2,FALSE))</f>
        <v>#VALUE!</v>
      </c>
      <c r="I124" t="s">
        <v>120</v>
      </c>
      <c r="J124" t="str">
        <f>VLOOKUP(I124,rurality!A$2:B$327,2,FALSE)</f>
        <v>MU</v>
      </c>
      <c r="K124">
        <v>164.1105021834411</v>
      </c>
      <c r="L124">
        <f>$K124/(VLOOKUP($I124,'population census 2011'!F$2:H$333,3,FALSE))</f>
        <v>6.8649396870792241E-4</v>
      </c>
      <c r="M124" s="20">
        <f t="shared" si="5"/>
        <v>176</v>
      </c>
      <c r="N124">
        <f t="shared" si="6"/>
        <v>176</v>
      </c>
      <c r="O124">
        <v>44.130966735716655</v>
      </c>
      <c r="P124" s="7">
        <f>$O124/(VLOOKUP($I124,'population census 2011'!F$2:H$333,3,FALSE))</f>
        <v>1.846051416225347E-4</v>
      </c>
      <c r="Q124" s="7">
        <f t="shared" si="7"/>
        <v>3</v>
      </c>
      <c r="R124">
        <f t="shared" si="8"/>
        <v>3</v>
      </c>
    </row>
    <row r="125" spans="1:18" x14ac:dyDescent="0.25">
      <c r="A125" t="s">
        <v>117</v>
      </c>
      <c r="B125">
        <v>158.10177921836029</v>
      </c>
      <c r="C125" t="e">
        <f>$B125/(VLOOKUP($A125,'population census 2011'!$A$1:$C$348,2,FALSE))</f>
        <v>#VALUE!</v>
      </c>
      <c r="E125">
        <v>52.159127204444523</v>
      </c>
      <c r="F125" t="e">
        <f>$E125/(VLOOKUP($A125,'population census 2011'!$A$1:$C$348,2,FALSE))</f>
        <v>#VALUE!</v>
      </c>
      <c r="I125" t="s">
        <v>121</v>
      </c>
      <c r="J125" t="str">
        <f>VLOOKUP(I125,rurality!A$2:B$327,2,FALSE)</f>
        <v>SR</v>
      </c>
      <c r="K125">
        <v>70.224763533302692</v>
      </c>
      <c r="L125">
        <f>$K125/(VLOOKUP($I125,'population census 2011'!F$2:H$333,3,FALSE))</f>
        <v>7.7142095210860559E-4</v>
      </c>
      <c r="M125" s="20">
        <f t="shared" si="5"/>
        <v>296</v>
      </c>
      <c r="N125">
        <f t="shared" si="6"/>
        <v>296</v>
      </c>
      <c r="O125">
        <v>76.416835570680348</v>
      </c>
      <c r="P125" s="7">
        <f>$O125/(VLOOKUP($I125,'population census 2011'!F$2:H$333,3,FALSE))</f>
        <v>8.3944103314930135E-4</v>
      </c>
      <c r="Q125" s="7">
        <f t="shared" si="7"/>
        <v>259</v>
      </c>
      <c r="R125">
        <f t="shared" si="8"/>
        <v>259</v>
      </c>
    </row>
    <row r="126" spans="1:18" x14ac:dyDescent="0.25">
      <c r="A126" t="s">
        <v>118</v>
      </c>
      <c r="B126">
        <v>51.555525677403885</v>
      </c>
      <c r="C126" t="e">
        <f>$B126/(VLOOKUP($A126,'population census 2011'!$A$1:$C$348,2,FALSE))</f>
        <v>#VALUE!</v>
      </c>
      <c r="E126">
        <v>28.865299317503396</v>
      </c>
      <c r="F126" t="e">
        <f>$E126/(VLOOKUP($A126,'population census 2011'!$A$1:$C$348,2,FALSE))</f>
        <v>#VALUE!</v>
      </c>
      <c r="I126" t="s">
        <v>122</v>
      </c>
      <c r="J126" t="str">
        <f>VLOOKUP(I126,rurality!A$2:B$327,2,FALSE)</f>
        <v>OU</v>
      </c>
      <c r="K126">
        <v>70.355161710099992</v>
      </c>
      <c r="L126">
        <f>$K126/(VLOOKUP($I126,'population census 2011'!F$2:H$333,3,FALSE))</f>
        <v>7.6449734548289646E-4</v>
      </c>
      <c r="M126" s="20">
        <f t="shared" si="5"/>
        <v>289</v>
      </c>
      <c r="N126">
        <f t="shared" si="6"/>
        <v>289</v>
      </c>
      <c r="O126">
        <v>45.885069633563688</v>
      </c>
      <c r="P126" s="7">
        <f>$O126/(VLOOKUP($I126,'population census 2011'!F$2:H$333,3,FALSE))</f>
        <v>4.985990093619734E-4</v>
      </c>
      <c r="Q126" s="7">
        <f t="shared" si="7"/>
        <v>141</v>
      </c>
      <c r="R126">
        <f t="shared" si="8"/>
        <v>141</v>
      </c>
    </row>
    <row r="127" spans="1:18" x14ac:dyDescent="0.25">
      <c r="A127" t="s">
        <v>119</v>
      </c>
      <c r="B127">
        <v>128.70442213839658</v>
      </c>
      <c r="C127" t="e">
        <f>$B127/(VLOOKUP($A127,'population census 2011'!$A$1:$C$348,2,FALSE))</f>
        <v>#VALUE!</v>
      </c>
      <c r="E127">
        <v>155.44640651512569</v>
      </c>
      <c r="F127" t="e">
        <f>$E127/(VLOOKUP($A127,'population census 2011'!$A$1:$C$348,2,FALSE))</f>
        <v>#VALUE!</v>
      </c>
      <c r="I127" t="s">
        <v>123</v>
      </c>
      <c r="J127" t="str">
        <f>VLOOKUP(I127,rurality!A$2:B$327,2,FALSE)</f>
        <v>OU</v>
      </c>
      <c r="K127">
        <v>55.577578383826598</v>
      </c>
      <c r="L127">
        <f>$K127/(VLOOKUP($I127,'population census 2011'!F$2:H$333,3,FALSE))</f>
        <v>6.1579075036925345E-4</v>
      </c>
      <c r="M127" s="20">
        <f t="shared" si="5"/>
        <v>52</v>
      </c>
      <c r="N127">
        <f t="shared" si="6"/>
        <v>52</v>
      </c>
      <c r="O127">
        <v>21.263580883474926</v>
      </c>
      <c r="P127" s="7">
        <f>$O127/(VLOOKUP($I127,'population census 2011'!F$2:H$333,3,FALSE))</f>
        <v>2.3559710243839526E-4</v>
      </c>
      <c r="Q127" s="7">
        <f t="shared" si="7"/>
        <v>16</v>
      </c>
      <c r="R127">
        <f t="shared" si="8"/>
        <v>16</v>
      </c>
    </row>
    <row r="128" spans="1:18" x14ac:dyDescent="0.25">
      <c r="A128" t="s">
        <v>120</v>
      </c>
      <c r="B128">
        <v>164.1105021834411</v>
      </c>
      <c r="C128" t="e">
        <f>$B128/(VLOOKUP($A128,'population census 2011'!$A$1:$C$348,2,FALSE))</f>
        <v>#VALUE!</v>
      </c>
      <c r="E128">
        <v>44.130966735716655</v>
      </c>
      <c r="F128" t="e">
        <f>$E128/(VLOOKUP($A128,'population census 2011'!$A$1:$C$348,2,FALSE))</f>
        <v>#VALUE!</v>
      </c>
      <c r="I128" t="s">
        <v>124</v>
      </c>
      <c r="J128" t="str">
        <f>VLOOKUP(I128,rurality!A$2:B$327,2,FALSE)</f>
        <v>LU</v>
      </c>
      <c r="K128">
        <v>77.113908387357171</v>
      </c>
      <c r="L128">
        <f>$K128/(VLOOKUP($I128,'population census 2011'!F$2:H$333,3,FALSE))</f>
        <v>6.389737528368066E-4</v>
      </c>
      <c r="M128" s="20">
        <f t="shared" si="5"/>
        <v>87</v>
      </c>
      <c r="N128">
        <f t="shared" si="6"/>
        <v>87</v>
      </c>
      <c r="O128">
        <v>50.140962247375349</v>
      </c>
      <c r="P128" s="7">
        <f>$O128/(VLOOKUP($I128,'population census 2011'!F$2:H$333,3,FALSE))</f>
        <v>4.1547315507751937E-4</v>
      </c>
      <c r="Q128" s="7">
        <f t="shared" si="7"/>
        <v>105</v>
      </c>
      <c r="R128">
        <f t="shared" si="8"/>
        <v>105</v>
      </c>
    </row>
    <row r="129" spans="1:18" x14ac:dyDescent="0.25">
      <c r="A129" t="s">
        <v>121</v>
      </c>
      <c r="B129">
        <v>70.224763533302692</v>
      </c>
      <c r="C129" t="e">
        <f>$B129/(VLOOKUP($A129,'population census 2011'!$A$1:$C$348,2,FALSE))</f>
        <v>#VALUE!</v>
      </c>
      <c r="E129">
        <v>76.416835570680348</v>
      </c>
      <c r="F129" t="e">
        <f>$E129/(VLOOKUP($A129,'population census 2011'!$A$1:$C$348,2,FALSE))</f>
        <v>#VALUE!</v>
      </c>
      <c r="I129" t="s">
        <v>125</v>
      </c>
      <c r="J129" t="str">
        <f>VLOOKUP(I129,rurality!A$2:B$327,2,FALSE)</f>
        <v>MU</v>
      </c>
      <c r="K129">
        <v>167.12060356109902</v>
      </c>
      <c r="L129">
        <f>$K129/(VLOOKUP($I129,'population census 2011'!F$2:H$333,3,FALSE))</f>
        <v>7.0446062740734392E-4</v>
      </c>
      <c r="M129" s="20">
        <f t="shared" si="5"/>
        <v>207</v>
      </c>
      <c r="N129">
        <f t="shared" si="6"/>
        <v>207</v>
      </c>
      <c r="O129">
        <v>121.11322866804124</v>
      </c>
      <c r="P129" s="7">
        <f>$O129/(VLOOKUP($I129,'population census 2011'!F$2:H$333,3,FALSE))</f>
        <v>5.105265253761771E-4</v>
      </c>
      <c r="Q129" s="7">
        <f t="shared" si="7"/>
        <v>148</v>
      </c>
      <c r="R129">
        <f t="shared" si="8"/>
        <v>148</v>
      </c>
    </row>
    <row r="130" spans="1:18" x14ac:dyDescent="0.25">
      <c r="A130" t="s">
        <v>122</v>
      </c>
      <c r="B130">
        <v>70.355161710099992</v>
      </c>
      <c r="C130" t="e">
        <f>$B130/(VLOOKUP($A130,'population census 2011'!$A$1:$C$348,2,FALSE))</f>
        <v>#VALUE!</v>
      </c>
      <c r="E130">
        <v>45.885069633563688</v>
      </c>
      <c r="F130" t="e">
        <f>$E130/(VLOOKUP($A130,'population census 2011'!$A$1:$C$348,2,FALSE))</f>
        <v>#VALUE!</v>
      </c>
      <c r="I130" t="s">
        <v>126</v>
      </c>
      <c r="J130" t="str">
        <f>VLOOKUP(I130,rurality!A$2:B$327,2,FALSE)</f>
        <v>R50</v>
      </c>
      <c r="K130">
        <v>127.27208144789444</v>
      </c>
      <c r="L130">
        <f>$K130/(VLOOKUP($I130,'population census 2011'!F$2:H$333,3,FALSE))</f>
        <v>6.9366777006324735E-4</v>
      </c>
      <c r="M130" s="20">
        <f t="shared" si="5"/>
        <v>187</v>
      </c>
      <c r="N130">
        <f t="shared" si="6"/>
        <v>187</v>
      </c>
      <c r="O130">
        <v>126.09394161884836</v>
      </c>
      <c r="P130" s="7">
        <f>$O130/(VLOOKUP($I130,'population census 2011'!F$2:H$333,3,FALSE))</f>
        <v>6.8724658468826262E-4</v>
      </c>
      <c r="Q130" s="7">
        <f t="shared" si="7"/>
        <v>217</v>
      </c>
      <c r="R130">
        <f t="shared" si="8"/>
        <v>217</v>
      </c>
    </row>
    <row r="131" spans="1:18" x14ac:dyDescent="0.25">
      <c r="A131" t="s">
        <v>123</v>
      </c>
      <c r="B131">
        <v>55.577578383826598</v>
      </c>
      <c r="C131" t="e">
        <f>$B131/(VLOOKUP($A131,'population census 2011'!$A$1:$C$348,2,FALSE))</f>
        <v>#VALUE!</v>
      </c>
      <c r="E131">
        <v>21.263580883474926</v>
      </c>
      <c r="F131" t="e">
        <f>$E131/(VLOOKUP($A131,'population census 2011'!$A$1:$C$348,2,FALSE))</f>
        <v>#VALUE!</v>
      </c>
      <c r="I131" t="s">
        <v>127</v>
      </c>
      <c r="J131" t="str">
        <f>VLOOKUP(I131,rurality!A$2:B$327,2,FALSE)</f>
        <v>SR</v>
      </c>
      <c r="K131">
        <v>76.223876576869429</v>
      </c>
      <c r="L131">
        <f>$K131/(VLOOKUP($I131,'population census 2011'!F$2:H$333,3,FALSE))</f>
        <v>7.6200254497975058E-4</v>
      </c>
      <c r="M131" s="20">
        <f t="shared" si="5"/>
        <v>287</v>
      </c>
      <c r="N131">
        <f t="shared" si="6"/>
        <v>287</v>
      </c>
      <c r="O131">
        <v>101.62645199878807</v>
      </c>
      <c r="P131" s="7">
        <f>$O131/(VLOOKUP($I131,'population census 2011'!F$2:H$333,3,FALSE))</f>
        <v>1.0159495756194388E-3</v>
      </c>
      <c r="Q131" s="7">
        <f t="shared" si="7"/>
        <v>292</v>
      </c>
      <c r="R131">
        <f t="shared" si="8"/>
        <v>292</v>
      </c>
    </row>
    <row r="132" spans="1:18" x14ac:dyDescent="0.25">
      <c r="A132" t="s">
        <v>124</v>
      </c>
      <c r="B132">
        <v>77.113908387357171</v>
      </c>
      <c r="C132" t="e">
        <f>$B132/(VLOOKUP($A132,'population census 2011'!$A$1:$C$348,2,FALSE))</f>
        <v>#VALUE!</v>
      </c>
      <c r="E132">
        <v>50.140962247375349</v>
      </c>
      <c r="F132" t="e">
        <f>$E132/(VLOOKUP($A132,'population census 2011'!$A$1:$C$348,2,FALSE))</f>
        <v>#VALUE!</v>
      </c>
      <c r="I132" t="s">
        <v>128</v>
      </c>
      <c r="J132" t="str">
        <f>VLOOKUP(I132,rurality!A$2:B$327,2,FALSE)</f>
        <v>R50</v>
      </c>
      <c r="K132">
        <v>72.163383364852976</v>
      </c>
      <c r="L132">
        <f>$K132/(VLOOKUP($I132,'population census 2011'!F$2:H$333,3,FALSE))</f>
        <v>7.9394647895142563E-4</v>
      </c>
      <c r="M132" s="20">
        <f t="shared" si="5"/>
        <v>313</v>
      </c>
      <c r="N132">
        <f t="shared" si="6"/>
        <v>313</v>
      </c>
      <c r="O132">
        <v>45.091812279395349</v>
      </c>
      <c r="P132" s="7">
        <f>$O132/(VLOOKUP($I132,'population census 2011'!F$2:H$333,3,FALSE))</f>
        <v>4.9610320247541416E-4</v>
      </c>
      <c r="Q132" s="7">
        <f t="shared" si="7"/>
        <v>140</v>
      </c>
      <c r="R132">
        <f t="shared" si="8"/>
        <v>140</v>
      </c>
    </row>
    <row r="133" spans="1:18" x14ac:dyDescent="0.25">
      <c r="A133" t="s">
        <v>125</v>
      </c>
      <c r="B133">
        <v>167.12060356109902</v>
      </c>
      <c r="C133" t="e">
        <f>$B133/(VLOOKUP($A133,'population census 2011'!$A$1:$C$348,2,FALSE))</f>
        <v>#VALUE!</v>
      </c>
      <c r="E133">
        <v>121.11322866804124</v>
      </c>
      <c r="F133" t="e">
        <f>$E133/(VLOOKUP($A133,'population census 2011'!$A$1:$C$348,2,FALSE))</f>
        <v>#VALUE!</v>
      </c>
      <c r="I133" t="s">
        <v>129</v>
      </c>
      <c r="J133" t="str">
        <f>VLOOKUP(I133,rurality!A$2:B$327,2,FALSE)</f>
        <v>MU</v>
      </c>
      <c r="K133">
        <v>174.47539510555873</v>
      </c>
      <c r="L133">
        <f>$K133/(VLOOKUP($I133,'population census 2011'!F$2:H$333,3,FALSE))</f>
        <v>6.369202846853233E-4</v>
      </c>
      <c r="M133" s="20">
        <f t="shared" ref="M133:M196" si="9">RANK(L133,L$4:L$335,1)</f>
        <v>85</v>
      </c>
      <c r="N133">
        <f t="shared" ref="N133:N196" si="10">RANK(L133,L$4:L$335,1)</f>
        <v>85</v>
      </c>
      <c r="O133">
        <v>158.43895541467148</v>
      </c>
      <c r="P133" s="7">
        <f>$O133/(VLOOKUP($I133,'population census 2011'!F$2:H$333,3,FALSE))</f>
        <v>5.7837945875924117E-4</v>
      </c>
      <c r="Q133" s="7">
        <f t="shared" ref="Q133:Q196" si="11">RANK(P133,P$4:P$335,1)</f>
        <v>172</v>
      </c>
      <c r="R133">
        <f t="shared" ref="R133:R196" si="12">RANK(P133,P$4:P$335,1)</f>
        <v>172</v>
      </c>
    </row>
    <row r="134" spans="1:18" x14ac:dyDescent="0.25">
      <c r="A134" t="s">
        <v>418</v>
      </c>
      <c r="B134">
        <v>127.27208144789444</v>
      </c>
      <c r="C134" t="e">
        <f>$B134/(VLOOKUP($A134,'population census 2011'!$A$1:$C$348,2,FALSE))</f>
        <v>#N/A</v>
      </c>
      <c r="E134">
        <v>126.09394161884836</v>
      </c>
      <c r="F134" t="e">
        <f>$E134/(VLOOKUP($A134,'population census 2011'!$A$1:$C$348,2,FALSE))</f>
        <v>#N/A</v>
      </c>
      <c r="I134" t="s">
        <v>130</v>
      </c>
      <c r="J134" t="str">
        <f>VLOOKUP(I134,rurality!A$2:B$327,2,FALSE)</f>
        <v>SR</v>
      </c>
      <c r="K134">
        <v>73.308930431397073</v>
      </c>
      <c r="L134">
        <f>$K134/(VLOOKUP($I134,'population census 2011'!F$2:H$333,3,FALSE))</f>
        <v>6.9766202660306701E-4</v>
      </c>
      <c r="M134" s="20">
        <f t="shared" si="9"/>
        <v>195</v>
      </c>
      <c r="N134">
        <f t="shared" si="10"/>
        <v>195</v>
      </c>
      <c r="O134">
        <v>77.896457650671024</v>
      </c>
      <c r="P134" s="7">
        <f>$O134/(VLOOKUP($I134,'population census 2011'!F$2:H$333,3,FALSE))</f>
        <v>7.4132033014209472E-4</v>
      </c>
      <c r="Q134" s="7">
        <f t="shared" si="11"/>
        <v>234</v>
      </c>
      <c r="R134">
        <f t="shared" si="12"/>
        <v>234</v>
      </c>
    </row>
    <row r="135" spans="1:18" x14ac:dyDescent="0.25">
      <c r="A135" t="s">
        <v>127</v>
      </c>
      <c r="B135">
        <v>76.223876576869429</v>
      </c>
      <c r="C135" t="e">
        <f>$B135/(VLOOKUP($A135,'population census 2011'!$A$1:$C$348,2,FALSE))</f>
        <v>#VALUE!</v>
      </c>
      <c r="E135">
        <v>101.62645199878807</v>
      </c>
      <c r="F135" t="e">
        <f>$E135/(VLOOKUP($A135,'population census 2011'!$A$1:$C$348,2,FALSE))</f>
        <v>#VALUE!</v>
      </c>
      <c r="I135" t="s">
        <v>131</v>
      </c>
      <c r="J135" t="str">
        <f>VLOOKUP(I135,rurality!A$2:B$327,2,FALSE)</f>
        <v>R50</v>
      </c>
      <c r="K135">
        <v>88.820368177094281</v>
      </c>
      <c r="L135">
        <f>$K135/(VLOOKUP($I135,'population census 2011'!F$2:H$333,3,FALSE))</f>
        <v>6.7646376019294806E-4</v>
      </c>
      <c r="M135" s="20">
        <f t="shared" si="9"/>
        <v>150</v>
      </c>
      <c r="N135">
        <f t="shared" si="10"/>
        <v>150</v>
      </c>
      <c r="O135">
        <v>88.192257258514772</v>
      </c>
      <c r="P135" s="7">
        <f>$O135/(VLOOKUP($I135,'population census 2011'!F$2:H$333,3,FALSE))</f>
        <v>6.7168001202210772E-4</v>
      </c>
      <c r="Q135" s="7">
        <f t="shared" si="11"/>
        <v>209</v>
      </c>
      <c r="R135">
        <f t="shared" si="12"/>
        <v>209</v>
      </c>
    </row>
    <row r="136" spans="1:18" x14ac:dyDescent="0.25">
      <c r="A136" t="s">
        <v>128</v>
      </c>
      <c r="B136">
        <v>72.163383364852976</v>
      </c>
      <c r="C136" t="e">
        <f>$B136/(VLOOKUP($A136,'population census 2011'!$A$1:$C$348,2,FALSE))</f>
        <v>#VALUE!</v>
      </c>
      <c r="E136">
        <v>45.091812279395349</v>
      </c>
      <c r="F136" t="e">
        <f>$E136/(VLOOKUP($A136,'population census 2011'!$A$1:$C$348,2,FALSE))</f>
        <v>#VALUE!</v>
      </c>
      <c r="I136" t="s">
        <v>132</v>
      </c>
      <c r="J136" t="str">
        <f>VLOOKUP(I136,rurality!A$2:B$327,2,FALSE)</f>
        <v>MU</v>
      </c>
      <c r="K136">
        <v>145.07865263550264</v>
      </c>
      <c r="L136">
        <f>$K136/(VLOOKUP($I136,'population census 2011'!F$2:H$333,3,FALSE))</f>
        <v>5.7127250926535846E-4</v>
      </c>
      <c r="M136" s="20">
        <f t="shared" si="9"/>
        <v>18</v>
      </c>
      <c r="N136">
        <f t="shared" si="10"/>
        <v>18</v>
      </c>
      <c r="O136">
        <v>109.57887539751006</v>
      </c>
      <c r="P136" s="7">
        <f>$O136/(VLOOKUP($I136,'population census 2011'!F$2:H$333,3,FALSE))</f>
        <v>4.3148594209850512E-4</v>
      </c>
      <c r="Q136" s="7">
        <f t="shared" si="11"/>
        <v>114</v>
      </c>
      <c r="R136">
        <f t="shared" si="12"/>
        <v>114</v>
      </c>
    </row>
    <row r="137" spans="1:18" x14ac:dyDescent="0.25">
      <c r="A137" t="s">
        <v>129</v>
      </c>
      <c r="B137">
        <v>174.47539510555873</v>
      </c>
      <c r="C137" t="e">
        <f>$B137/(VLOOKUP($A137,'population census 2011'!$A$1:$C$348,2,FALSE))</f>
        <v>#VALUE!</v>
      </c>
      <c r="E137">
        <v>158.43895541467148</v>
      </c>
      <c r="F137" t="e">
        <f>$E137/(VLOOKUP($A137,'population census 2011'!$A$1:$C$348,2,FALSE))</f>
        <v>#VALUE!</v>
      </c>
      <c r="I137" t="s">
        <v>133</v>
      </c>
      <c r="J137" t="str">
        <f>VLOOKUP(I137,rurality!A$2:B$327,2,FALSE)</f>
        <v>R80</v>
      </c>
      <c r="K137">
        <v>110.99234012076415</v>
      </c>
      <c r="L137">
        <f>$K137/(VLOOKUP($I137,'population census 2011'!F$2:H$333,3,FALSE))</f>
        <v>6.5479116101165816E-4</v>
      </c>
      <c r="M137" s="20">
        <f t="shared" si="9"/>
        <v>117</v>
      </c>
      <c r="N137">
        <f t="shared" si="10"/>
        <v>117</v>
      </c>
      <c r="O137">
        <v>203.80581316188295</v>
      </c>
      <c r="P137" s="7">
        <f>$O137/(VLOOKUP($I137,'population census 2011'!F$2:H$333,3,FALSE))</f>
        <v>1.2023374304568691E-3</v>
      </c>
      <c r="Q137" s="7">
        <f t="shared" si="11"/>
        <v>305</v>
      </c>
      <c r="R137">
        <f t="shared" si="12"/>
        <v>305</v>
      </c>
    </row>
    <row r="138" spans="1:18" x14ac:dyDescent="0.25">
      <c r="A138" t="s">
        <v>130</v>
      </c>
      <c r="B138">
        <v>73.308930431397073</v>
      </c>
      <c r="C138" t="e">
        <f>$B138/(VLOOKUP($A138,'population census 2011'!$A$1:$C$348,2,FALSE))</f>
        <v>#VALUE!</v>
      </c>
      <c r="E138">
        <v>77.896457650671024</v>
      </c>
      <c r="F138" t="e">
        <f>$E138/(VLOOKUP($A138,'population census 2011'!$A$1:$C$348,2,FALSE))</f>
        <v>#VALUE!</v>
      </c>
      <c r="I138" t="s">
        <v>134</v>
      </c>
      <c r="J138" t="str">
        <f>VLOOKUP(I138,rurality!A$2:B$327,2,FALSE)</f>
        <v>OU</v>
      </c>
      <c r="K138">
        <v>62.332833529042254</v>
      </c>
      <c r="L138">
        <f>$K138/(VLOOKUP($I138,'population census 2011'!F$2:H$333,3,FALSE))</f>
        <v>7.7207661615976233E-4</v>
      </c>
      <c r="M138" s="20">
        <f t="shared" si="9"/>
        <v>298</v>
      </c>
      <c r="N138">
        <f t="shared" si="10"/>
        <v>298</v>
      </c>
      <c r="O138">
        <v>49.036905111162135</v>
      </c>
      <c r="P138" s="7">
        <f>$O138/(VLOOKUP($I138,'population census 2011'!F$2:H$333,3,FALSE))</f>
        <v>6.073885241801736E-4</v>
      </c>
      <c r="Q138" s="7">
        <f t="shared" si="11"/>
        <v>187</v>
      </c>
      <c r="R138">
        <f t="shared" si="12"/>
        <v>187</v>
      </c>
    </row>
    <row r="139" spans="1:18" x14ac:dyDescent="0.25">
      <c r="A139" t="s">
        <v>131</v>
      </c>
      <c r="B139">
        <v>88.820368177094281</v>
      </c>
      <c r="C139" t="e">
        <f>$B139/(VLOOKUP($A139,'population census 2011'!$A$1:$C$348,2,FALSE))</f>
        <v>#VALUE!</v>
      </c>
      <c r="E139">
        <v>88.192257258514772</v>
      </c>
      <c r="F139" t="e">
        <f>$E139/(VLOOKUP($A139,'population census 2011'!$A$1:$C$348,2,FALSE))</f>
        <v>#VALUE!</v>
      </c>
      <c r="I139" t="s">
        <v>135</v>
      </c>
      <c r="J139" t="str">
        <f>VLOOKUP(I139,rurality!A$2:B$327,2,FALSE)</f>
        <v>OU</v>
      </c>
      <c r="K139">
        <v>78.611659107837355</v>
      </c>
      <c r="L139">
        <f>$K139/(VLOOKUP($I139,'population census 2011'!F$2:H$333,3,FALSE))</f>
        <v>5.8936348518441009E-4</v>
      </c>
      <c r="M139" s="20">
        <f t="shared" si="9"/>
        <v>27</v>
      </c>
      <c r="N139">
        <f t="shared" si="10"/>
        <v>27</v>
      </c>
      <c r="O139">
        <v>34.287817471163166</v>
      </c>
      <c r="P139" s="7">
        <f>$O139/(VLOOKUP($I139,'population census 2011'!F$2:H$333,3,FALSE))</f>
        <v>2.5706094787353182E-4</v>
      </c>
      <c r="Q139" s="7">
        <f t="shared" si="11"/>
        <v>28</v>
      </c>
      <c r="R139">
        <f t="shared" si="12"/>
        <v>28</v>
      </c>
    </row>
    <row r="140" spans="1:18" x14ac:dyDescent="0.25">
      <c r="A140" t="s">
        <v>132</v>
      </c>
      <c r="B140">
        <v>145.07865263550264</v>
      </c>
      <c r="C140" t="e">
        <f>$B140/(VLOOKUP($A140,'population census 2011'!$A$1:$C$348,2,FALSE))</f>
        <v>#VALUE!</v>
      </c>
      <c r="E140">
        <v>109.57887539751006</v>
      </c>
      <c r="F140" t="e">
        <f>$E140/(VLOOKUP($A140,'population census 2011'!$A$1:$C$348,2,FALSE))</f>
        <v>#VALUE!</v>
      </c>
      <c r="I140" t="s">
        <v>136</v>
      </c>
      <c r="J140" t="str">
        <f>VLOOKUP(I140,rurality!A$2:B$327,2,FALSE)</f>
        <v>R80</v>
      </c>
      <c r="K140">
        <v>91.69347525145244</v>
      </c>
      <c r="L140">
        <f>$K140/(VLOOKUP($I140,'population census 2011'!F$2:H$333,3,FALSE))</f>
        <v>6.6317199039129528E-4</v>
      </c>
      <c r="M140" s="20">
        <f t="shared" si="9"/>
        <v>132</v>
      </c>
      <c r="N140">
        <f t="shared" si="10"/>
        <v>132</v>
      </c>
      <c r="O140">
        <v>36.217785188053092</v>
      </c>
      <c r="P140" s="7">
        <f>$O140/(VLOOKUP($I140,'population census 2011'!F$2:H$333,3,FALSE))</f>
        <v>2.6194470898675078E-4</v>
      </c>
      <c r="Q140" s="7">
        <f t="shared" si="11"/>
        <v>31</v>
      </c>
      <c r="R140">
        <f t="shared" si="12"/>
        <v>31</v>
      </c>
    </row>
    <row r="141" spans="1:18" x14ac:dyDescent="0.25">
      <c r="A141" t="s">
        <v>133</v>
      </c>
      <c r="B141">
        <v>110.99234012076415</v>
      </c>
      <c r="C141" t="e">
        <f>$B141/(VLOOKUP($A141,'population census 2011'!$A$1:$C$348,2,FALSE))</f>
        <v>#VALUE!</v>
      </c>
      <c r="E141">
        <v>203.80581316188295</v>
      </c>
      <c r="F141" t="e">
        <f>$E141/(VLOOKUP($A141,'population census 2011'!$A$1:$C$348,2,FALSE))</f>
        <v>#VALUE!</v>
      </c>
      <c r="I141" t="s">
        <v>137</v>
      </c>
      <c r="J141" t="str">
        <f>VLOOKUP(I141,rurality!A$2:B$327,2,FALSE)</f>
        <v>R80</v>
      </c>
      <c r="K141">
        <v>2.0217257369143997</v>
      </c>
      <c r="L141">
        <f>$K141/(VLOOKUP($I141,'population census 2011'!F$2:H$333,3,FALSE))</f>
        <v>9.1771481475914646E-4</v>
      </c>
      <c r="M141" s="20">
        <f t="shared" si="9"/>
        <v>331</v>
      </c>
      <c r="N141">
        <f t="shared" si="10"/>
        <v>331</v>
      </c>
      <c r="O141">
        <v>0.15327409289111371</v>
      </c>
      <c r="P141" s="7">
        <f>$O141/(VLOOKUP($I141,'population census 2011'!F$2:H$333,3,FALSE))</f>
        <v>6.9575166995512346E-5</v>
      </c>
      <c r="Q141" s="7">
        <f t="shared" si="11"/>
        <v>1</v>
      </c>
      <c r="R141">
        <f t="shared" si="12"/>
        <v>1</v>
      </c>
    </row>
    <row r="142" spans="1:18" x14ac:dyDescent="0.25">
      <c r="A142" t="s">
        <v>134</v>
      </c>
      <c r="B142">
        <v>62.332833529042254</v>
      </c>
      <c r="C142" t="e">
        <f>$B142/(VLOOKUP($A142,'population census 2011'!$A$1:$C$348,2,FALSE))</f>
        <v>#VALUE!</v>
      </c>
      <c r="E142">
        <v>49.036905111162135</v>
      </c>
      <c r="F142" t="e">
        <f>$E142/(VLOOKUP($A142,'population census 2011'!$A$1:$C$348,2,FALSE))</f>
        <v>#VALUE!</v>
      </c>
      <c r="I142" t="s">
        <v>138</v>
      </c>
      <c r="J142" t="str">
        <f>VLOOKUP(I142,rurality!A$2:B$327,2,FALSE)</f>
        <v>MU</v>
      </c>
      <c r="K142">
        <v>118.56462806902904</v>
      </c>
      <c r="L142">
        <f>$K142/(VLOOKUP($I142,'population census 2011'!F$2:H$333,3,FALSE))</f>
        <v>5.7520741331245143E-4</v>
      </c>
      <c r="M142" s="20">
        <f t="shared" si="9"/>
        <v>20</v>
      </c>
      <c r="N142">
        <f t="shared" si="10"/>
        <v>20</v>
      </c>
      <c r="O142">
        <v>39.964135996865558</v>
      </c>
      <c r="P142" s="7">
        <f>$O142/(VLOOKUP($I142,'population census 2011'!F$2:H$333,3,FALSE))</f>
        <v>1.938830127197844E-4</v>
      </c>
      <c r="Q142" s="7">
        <f t="shared" si="11"/>
        <v>5</v>
      </c>
      <c r="R142">
        <f t="shared" si="12"/>
        <v>5</v>
      </c>
    </row>
    <row r="143" spans="1:18" x14ac:dyDescent="0.25">
      <c r="A143" t="s">
        <v>135</v>
      </c>
      <c r="B143">
        <v>78.611659107837355</v>
      </c>
      <c r="C143" t="e">
        <f>$B143/(VLOOKUP($A143,'population census 2011'!$A$1:$C$348,2,FALSE))</f>
        <v>#VALUE!</v>
      </c>
      <c r="E143">
        <v>34.287817471163166</v>
      </c>
      <c r="F143" t="e">
        <f>$E143/(VLOOKUP($A143,'population census 2011'!$A$1:$C$348,2,FALSE))</f>
        <v>#VALUE!</v>
      </c>
      <c r="I143" t="s">
        <v>139</v>
      </c>
      <c r="J143" t="str">
        <f>VLOOKUP(I143,rurality!A$2:B$327,2,FALSE)</f>
        <v>MU</v>
      </c>
      <c r="K143">
        <v>118.58409541375401</v>
      </c>
      <c r="L143">
        <f>$K143/(VLOOKUP($I143,'population census 2011'!F$2:H$333,3,FALSE))</f>
        <v>7.4746197841621452E-4</v>
      </c>
      <c r="M143" s="20">
        <f t="shared" si="9"/>
        <v>269</v>
      </c>
      <c r="N143">
        <f t="shared" si="10"/>
        <v>269</v>
      </c>
      <c r="O143">
        <v>49.090854912324652</v>
      </c>
      <c r="P143" s="7">
        <f>$O143/(VLOOKUP($I143,'population census 2011'!F$2:H$333,3,FALSE))</f>
        <v>3.0943059781230673E-4</v>
      </c>
      <c r="Q143" s="7">
        <f t="shared" si="11"/>
        <v>53</v>
      </c>
      <c r="R143">
        <f t="shared" si="12"/>
        <v>53</v>
      </c>
    </row>
    <row r="144" spans="1:18" x14ac:dyDescent="0.25">
      <c r="A144" t="s">
        <v>136</v>
      </c>
      <c r="B144">
        <v>91.69347525145244</v>
      </c>
      <c r="C144" t="e">
        <f>$B144/(VLOOKUP($A144,'population census 2011'!$A$1:$C$348,2,FALSE))</f>
        <v>#VALUE!</v>
      </c>
      <c r="E144">
        <v>36.217785188053092</v>
      </c>
      <c r="F144" t="e">
        <f>$E144/(VLOOKUP($A144,'population census 2011'!$A$1:$C$348,2,FALSE))</f>
        <v>#VALUE!</v>
      </c>
      <c r="I144" t="s">
        <v>140</v>
      </c>
      <c r="J144" t="str">
        <f>VLOOKUP(I144,rurality!A$2:B$327,2,FALSE)</f>
        <v>SR</v>
      </c>
      <c r="K144">
        <v>63.298143860592944</v>
      </c>
      <c r="L144">
        <f>$K144/(VLOOKUP($I144,'population census 2011'!F$2:H$333,3,FALSE))</f>
        <v>6.7716655641179933E-4</v>
      </c>
      <c r="M144" s="20">
        <f t="shared" si="9"/>
        <v>153</v>
      </c>
      <c r="N144">
        <f t="shared" si="10"/>
        <v>153</v>
      </c>
      <c r="O144">
        <v>84.526126929171042</v>
      </c>
      <c r="P144" s="7">
        <f>$O144/(VLOOKUP($I144,'population census 2011'!F$2:H$333,3,FALSE))</f>
        <v>9.0426452986542975E-4</v>
      </c>
      <c r="Q144" s="7">
        <f t="shared" si="11"/>
        <v>271</v>
      </c>
      <c r="R144">
        <f t="shared" si="12"/>
        <v>271</v>
      </c>
    </row>
    <row r="145" spans="1:18" x14ac:dyDescent="0.25">
      <c r="A145" t="s">
        <v>137</v>
      </c>
      <c r="B145">
        <v>2.0217257369143997</v>
      </c>
      <c r="C145" t="e">
        <f>$B145/(VLOOKUP($A145,'population census 2011'!$A$1:$C$348,2,FALSE))</f>
        <v>#VALUE!</v>
      </c>
      <c r="E145">
        <v>0.15327409289111371</v>
      </c>
      <c r="F145" t="e">
        <f>$E145/(VLOOKUP($A145,'population census 2011'!$A$1:$C$348,2,FALSE))</f>
        <v>#VALUE!</v>
      </c>
      <c r="I145" t="s">
        <v>141</v>
      </c>
      <c r="J145" t="str">
        <f>VLOOKUP(I145,rurality!A$2:B$327,2,FALSE)</f>
        <v>R50</v>
      </c>
      <c r="K145">
        <v>95.747035857497707</v>
      </c>
      <c r="L145">
        <f>$K145/(VLOOKUP($I145,'population census 2011'!F$2:H$333,3,FALSE))</f>
        <v>6.4934816215215705E-4</v>
      </c>
      <c r="M145" s="20">
        <f t="shared" si="9"/>
        <v>103</v>
      </c>
      <c r="N145">
        <f t="shared" si="10"/>
        <v>103</v>
      </c>
      <c r="O145">
        <v>111.52862014380386</v>
      </c>
      <c r="P145" s="7">
        <f>$O145/(VLOOKUP($I145,'population census 2011'!F$2:H$333,3,FALSE))</f>
        <v>7.5637750943570317E-4</v>
      </c>
      <c r="Q145" s="7">
        <f t="shared" si="11"/>
        <v>237</v>
      </c>
      <c r="R145">
        <f t="shared" si="12"/>
        <v>237</v>
      </c>
    </row>
    <row r="146" spans="1:18" x14ac:dyDescent="0.25">
      <c r="A146" t="s">
        <v>138</v>
      </c>
      <c r="B146">
        <v>118.56462806902904</v>
      </c>
      <c r="C146" t="e">
        <f>$B146/(VLOOKUP($A146,'population census 2011'!$A$1:$C$348,2,FALSE))</f>
        <v>#VALUE!</v>
      </c>
      <c r="E146">
        <v>39.964135996865558</v>
      </c>
      <c r="F146" t="e">
        <f>$E146/(VLOOKUP($A146,'population census 2011'!$A$1:$C$348,2,FALSE))</f>
        <v>#VALUE!</v>
      </c>
      <c r="I146" t="s">
        <v>142</v>
      </c>
      <c r="J146" t="str">
        <f>VLOOKUP(I146,rurality!A$2:B$327,2,FALSE)</f>
        <v>LU</v>
      </c>
      <c r="K146">
        <v>163.11923573394284</v>
      </c>
      <c r="L146">
        <f>$K146/(VLOOKUP($I146,'population census 2011'!F$2:H$333,3,FALSE))</f>
        <v>6.3617557987700308E-4</v>
      </c>
      <c r="M146" s="20">
        <f t="shared" si="9"/>
        <v>83</v>
      </c>
      <c r="N146">
        <f t="shared" si="10"/>
        <v>83</v>
      </c>
      <c r="O146">
        <v>88.313284009166793</v>
      </c>
      <c r="P146" s="7">
        <f>$O146/(VLOOKUP($I146,'population census 2011'!F$2:H$333,3,FALSE))</f>
        <v>3.4442752513266767E-4</v>
      </c>
      <c r="Q146" s="7">
        <f t="shared" si="11"/>
        <v>74</v>
      </c>
      <c r="R146">
        <f t="shared" si="12"/>
        <v>74</v>
      </c>
    </row>
    <row r="147" spans="1:18" x14ac:dyDescent="0.25">
      <c r="A147" t="s">
        <v>139</v>
      </c>
      <c r="B147">
        <v>118.58409541375401</v>
      </c>
      <c r="C147" t="e">
        <f>$B147/(VLOOKUP($A147,'population census 2011'!$A$1:$C$348,2,FALSE))</f>
        <v>#VALUE!</v>
      </c>
      <c r="E147">
        <v>49.090854912324652</v>
      </c>
      <c r="F147" t="e">
        <f>$E147/(VLOOKUP($A147,'population census 2011'!$A$1:$C$348,2,FALSE))</f>
        <v>#VALUE!</v>
      </c>
      <c r="I147" t="s">
        <v>143</v>
      </c>
      <c r="J147" t="str">
        <f>VLOOKUP(I147,rurality!A$2:B$327,2,FALSE)</f>
        <v>MU</v>
      </c>
      <c r="K147">
        <v>108.54256100051306</v>
      </c>
      <c r="L147">
        <f>$K147/(VLOOKUP($I147,'population census 2011'!F$2:H$333,3,FALSE))</f>
        <v>6.7813670498883584E-4</v>
      </c>
      <c r="M147" s="20">
        <f t="shared" si="9"/>
        <v>155</v>
      </c>
      <c r="N147">
        <f t="shared" si="10"/>
        <v>155</v>
      </c>
      <c r="O147">
        <v>64.111837471491626</v>
      </c>
      <c r="P147" s="7">
        <f>$O147/(VLOOKUP($I147,'population census 2011'!F$2:H$333,3,FALSE))</f>
        <v>4.0054877840492079E-4</v>
      </c>
      <c r="Q147" s="7">
        <f t="shared" si="11"/>
        <v>100</v>
      </c>
      <c r="R147">
        <f t="shared" si="12"/>
        <v>100</v>
      </c>
    </row>
    <row r="148" spans="1:18" x14ac:dyDescent="0.25">
      <c r="A148" t="s">
        <v>140</v>
      </c>
      <c r="B148">
        <v>63.298143860592944</v>
      </c>
      <c r="C148" t="e">
        <f>$B148/(VLOOKUP($A148,'population census 2011'!$A$1:$C$348,2,FALSE))</f>
        <v>#VALUE!</v>
      </c>
      <c r="E148">
        <v>84.526126929171042</v>
      </c>
      <c r="F148" t="e">
        <f>$E148/(VLOOKUP($A148,'population census 2011'!$A$1:$C$348,2,FALSE))</f>
        <v>#VALUE!</v>
      </c>
      <c r="I148" t="s">
        <v>144</v>
      </c>
      <c r="J148" t="str">
        <f>VLOOKUP(I148,rurality!A$2:B$327,2,FALSE)</f>
        <v>MU</v>
      </c>
      <c r="K148">
        <v>300.63638723157214</v>
      </c>
      <c r="L148">
        <f>$K148/(VLOOKUP($I148,'population census 2011'!F$2:H$333,3,FALSE))</f>
        <v>7.1163615609497785E-4</v>
      </c>
      <c r="M148" s="20">
        <f t="shared" si="9"/>
        <v>221</v>
      </c>
      <c r="N148">
        <f t="shared" si="10"/>
        <v>221</v>
      </c>
      <c r="O148">
        <v>190.98514428621607</v>
      </c>
      <c r="P148" s="7">
        <f>$O148/(VLOOKUP($I148,'population census 2011'!F$2:H$333,3,FALSE))</f>
        <v>4.520807850394976E-4</v>
      </c>
      <c r="Q148" s="7">
        <f t="shared" si="11"/>
        <v>121</v>
      </c>
      <c r="R148">
        <f t="shared" si="12"/>
        <v>121</v>
      </c>
    </row>
    <row r="149" spans="1:18" x14ac:dyDescent="0.25">
      <c r="A149" t="s">
        <v>381</v>
      </c>
      <c r="B149">
        <v>95.747035857497707</v>
      </c>
      <c r="C149" t="e">
        <f>$B149/(VLOOKUP($A149,'population census 2011'!$A$1:$C$348,2,FALSE))</f>
        <v>#N/A</v>
      </c>
      <c r="E149">
        <v>111.52862014380386</v>
      </c>
      <c r="F149" t="e">
        <f>$E149/(VLOOKUP($A149,'population census 2011'!$A$1:$C$348,2,FALSE))</f>
        <v>#N/A</v>
      </c>
      <c r="I149" t="s">
        <v>145</v>
      </c>
      <c r="J149" t="str">
        <f>VLOOKUP(I149,rurality!A$2:B$327,2,FALSE)</f>
        <v>MU</v>
      </c>
      <c r="K149">
        <v>95.336768372086539</v>
      </c>
      <c r="L149">
        <f>$K149/(VLOOKUP($I149,'population census 2011'!F$2:H$333,3,FALSE))</f>
        <v>6.5347047748751856E-4</v>
      </c>
      <c r="M149" s="20">
        <f t="shared" si="9"/>
        <v>114</v>
      </c>
      <c r="N149">
        <f t="shared" si="10"/>
        <v>114</v>
      </c>
      <c r="O149">
        <v>96.478538827432999</v>
      </c>
      <c r="P149" s="7">
        <f>$O149/(VLOOKUP($I149,'population census 2011'!F$2:H$333,3,FALSE))</f>
        <v>6.6129655862469752E-4</v>
      </c>
      <c r="Q149" s="7">
        <f t="shared" si="11"/>
        <v>206</v>
      </c>
      <c r="R149">
        <f t="shared" si="12"/>
        <v>206</v>
      </c>
    </row>
    <row r="150" spans="1:18" x14ac:dyDescent="0.25">
      <c r="A150" t="s">
        <v>417</v>
      </c>
      <c r="B150">
        <v>163.11923573394284</v>
      </c>
      <c r="C150" t="e">
        <f>$B150/(VLOOKUP($A150,'population census 2011'!$A$1:$C$348,2,FALSE))</f>
        <v>#N/A</v>
      </c>
      <c r="E150">
        <v>88.313284009166793</v>
      </c>
      <c r="F150" t="e">
        <f>$E150/(VLOOKUP($A150,'population census 2011'!$A$1:$C$348,2,FALSE))</f>
        <v>#N/A</v>
      </c>
      <c r="I150" t="s">
        <v>146</v>
      </c>
      <c r="J150" t="str">
        <f>VLOOKUP(I150,rurality!A$2:B$327,2,FALSE)</f>
        <v>MU</v>
      </c>
      <c r="K150">
        <v>174.89634517496538</v>
      </c>
      <c r="L150">
        <f>$K150/(VLOOKUP($I150,'population census 2011'!F$2:H$333,3,FALSE))</f>
        <v>5.7705187694240376E-4</v>
      </c>
      <c r="M150" s="20">
        <f t="shared" si="9"/>
        <v>21</v>
      </c>
      <c r="N150">
        <f t="shared" si="10"/>
        <v>21</v>
      </c>
      <c r="O150">
        <v>73.868004772819504</v>
      </c>
      <c r="P150" s="7">
        <f>$O150/(VLOOKUP($I150,'population census 2011'!F$2:H$333,3,FALSE))</f>
        <v>2.437196200841329E-4</v>
      </c>
      <c r="Q150" s="7">
        <f t="shared" si="11"/>
        <v>19</v>
      </c>
      <c r="R150">
        <f t="shared" si="12"/>
        <v>19</v>
      </c>
    </row>
    <row r="151" spans="1:18" x14ac:dyDescent="0.25">
      <c r="A151" t="s">
        <v>143</v>
      </c>
      <c r="B151">
        <v>108.54256100051306</v>
      </c>
      <c r="C151" t="e">
        <f>$B151/(VLOOKUP($A151,'population census 2011'!$A$1:$C$348,2,FALSE))</f>
        <v>#VALUE!</v>
      </c>
      <c r="E151">
        <v>64.111837471491626</v>
      </c>
      <c r="F151" t="e">
        <f>$E151/(VLOOKUP($A151,'population census 2011'!$A$1:$C$348,2,FALSE))</f>
        <v>#VALUE!</v>
      </c>
      <c r="I151" t="s">
        <v>147</v>
      </c>
      <c r="J151" t="str">
        <f>VLOOKUP(I151,rurality!A$2:B$327,2,FALSE)</f>
        <v>SR</v>
      </c>
      <c r="K151">
        <v>97.144051979426308</v>
      </c>
      <c r="L151">
        <f>$K151/(VLOOKUP($I151,'population census 2011'!F$2:H$333,3,FALSE))</f>
        <v>7.0203470265168069E-4</v>
      </c>
      <c r="M151" s="20">
        <f t="shared" si="9"/>
        <v>199</v>
      </c>
      <c r="N151">
        <f t="shared" si="10"/>
        <v>199</v>
      </c>
      <c r="O151">
        <v>105.25091675430731</v>
      </c>
      <c r="P151" s="7">
        <f>$O151/(VLOOKUP($I151,'population census 2011'!F$2:H$333,3,FALSE))</f>
        <v>7.6062089795344038E-4</v>
      </c>
      <c r="Q151" s="7">
        <f t="shared" si="11"/>
        <v>241</v>
      </c>
      <c r="R151">
        <f t="shared" si="12"/>
        <v>241</v>
      </c>
    </row>
    <row r="152" spans="1:18" x14ac:dyDescent="0.25">
      <c r="A152" t="s">
        <v>144</v>
      </c>
      <c r="B152">
        <v>300.63638723157214</v>
      </c>
      <c r="C152" t="e">
        <f>$B152/(VLOOKUP($A152,'population census 2011'!$A$1:$C$348,2,FALSE))</f>
        <v>#VALUE!</v>
      </c>
      <c r="E152">
        <v>190.98514428621607</v>
      </c>
      <c r="F152" t="e">
        <f>$E152/(VLOOKUP($A152,'population census 2011'!$A$1:$C$348,2,FALSE))</f>
        <v>#VALUE!</v>
      </c>
      <c r="I152" t="s">
        <v>148</v>
      </c>
      <c r="J152" t="str">
        <f>VLOOKUP(I152,rurality!A$2:B$327,2,FALSE)</f>
        <v>MU</v>
      </c>
      <c r="K152">
        <v>523.56982378332327</v>
      </c>
      <c r="L152">
        <f>$K152/(VLOOKUP($I152,'population census 2011'!F$2:H$333,3,FALSE))</f>
        <v>6.9671360543899512E-4</v>
      </c>
      <c r="M152" s="20">
        <f t="shared" si="9"/>
        <v>190</v>
      </c>
      <c r="N152">
        <f t="shared" si="10"/>
        <v>190</v>
      </c>
      <c r="O152">
        <v>441.86703076912931</v>
      </c>
      <c r="P152" s="7">
        <f>$O152/(VLOOKUP($I152,'population census 2011'!F$2:H$333,3,FALSE))</f>
        <v>5.8799181722739551E-4</v>
      </c>
      <c r="Q152" s="7">
        <f t="shared" si="11"/>
        <v>176</v>
      </c>
      <c r="R152">
        <f t="shared" si="12"/>
        <v>176</v>
      </c>
    </row>
    <row r="153" spans="1:18" x14ac:dyDescent="0.25">
      <c r="A153" t="s">
        <v>145</v>
      </c>
      <c r="B153">
        <v>95.336768372086539</v>
      </c>
      <c r="C153" t="e">
        <f>$B153/(VLOOKUP($A153,'population census 2011'!$A$1:$C$348,2,FALSE))</f>
        <v>#VALUE!</v>
      </c>
      <c r="E153">
        <v>96.478538827432999</v>
      </c>
      <c r="F153" t="e">
        <f>$E153/(VLOOKUP($A153,'population census 2011'!$A$1:$C$348,2,FALSE))</f>
        <v>#VALUE!</v>
      </c>
      <c r="I153" t="s">
        <v>149</v>
      </c>
      <c r="J153" t="str">
        <f>VLOOKUP(I153,rurality!A$2:B$327,2,FALSE)</f>
        <v>LU</v>
      </c>
      <c r="K153">
        <v>194.65582740002603</v>
      </c>
      <c r="L153">
        <f>$K153/(VLOOKUP($I153,'population census 2011'!F$2:H$333,3,FALSE))</f>
        <v>5.9015406728745248E-4</v>
      </c>
      <c r="M153" s="20">
        <f t="shared" si="9"/>
        <v>28</v>
      </c>
      <c r="N153">
        <f t="shared" si="10"/>
        <v>28</v>
      </c>
      <c r="O153">
        <v>93.68263262357253</v>
      </c>
      <c r="P153" s="7">
        <f>$O153/(VLOOKUP($I153,'population census 2011'!F$2:H$333,3,FALSE))</f>
        <v>2.8402533546236961E-4</v>
      </c>
      <c r="Q153" s="7">
        <f t="shared" si="11"/>
        <v>40</v>
      </c>
      <c r="R153">
        <f t="shared" si="12"/>
        <v>40</v>
      </c>
    </row>
    <row r="154" spans="1:18" x14ac:dyDescent="0.25">
      <c r="A154" t="s">
        <v>146</v>
      </c>
      <c r="B154">
        <v>174.89634517496538</v>
      </c>
      <c r="C154" t="e">
        <f>$B154/(VLOOKUP($A154,'population census 2011'!$A$1:$C$348,2,FALSE))</f>
        <v>#VALUE!</v>
      </c>
      <c r="E154">
        <v>73.868004772819504</v>
      </c>
      <c r="F154" t="e">
        <f>$E154/(VLOOKUP($A154,'population census 2011'!$A$1:$C$348,2,FALSE))</f>
        <v>#VALUE!</v>
      </c>
      <c r="I154" t="s">
        <v>150</v>
      </c>
      <c r="J154" t="str">
        <f>VLOOKUP(I154,rurality!A$2:B$327,2,FALSE)</f>
        <v>R50</v>
      </c>
      <c r="K154">
        <v>62.682539230469466</v>
      </c>
      <c r="L154">
        <f>$K154/(VLOOKUP($I154,'population census 2011'!F$2:H$333,3,FALSE))</f>
        <v>6.4288465088377128E-4</v>
      </c>
      <c r="M154" s="20">
        <f t="shared" si="9"/>
        <v>93</v>
      </c>
      <c r="N154">
        <f t="shared" si="10"/>
        <v>93</v>
      </c>
      <c r="O154">
        <v>54.440497655879966</v>
      </c>
      <c r="P154" s="7">
        <f>$O154/(VLOOKUP($I154,'population census 2011'!F$2:H$333,3,FALSE))</f>
        <v>5.5835262513466357E-4</v>
      </c>
      <c r="Q154" s="7">
        <f t="shared" si="11"/>
        <v>161</v>
      </c>
      <c r="R154">
        <f t="shared" si="12"/>
        <v>161</v>
      </c>
    </row>
    <row r="155" spans="1:18" x14ac:dyDescent="0.25">
      <c r="A155" t="s">
        <v>147</v>
      </c>
      <c r="B155">
        <v>97.144051979426308</v>
      </c>
      <c r="C155" t="e">
        <f>$B155/(VLOOKUP($A155,'population census 2011'!$A$1:$C$348,2,FALSE))</f>
        <v>#VALUE!</v>
      </c>
      <c r="E155">
        <v>105.25091675430731</v>
      </c>
      <c r="F155" t="e">
        <f>$E155/(VLOOKUP($A155,'population census 2011'!$A$1:$C$348,2,FALSE))</f>
        <v>#VALUE!</v>
      </c>
      <c r="I155" t="s">
        <v>151</v>
      </c>
      <c r="J155" t="str">
        <f>VLOOKUP(I155,rurality!A$2:B$327,2,FALSE)</f>
        <v>MU</v>
      </c>
      <c r="K155">
        <v>165.98918469719533</v>
      </c>
      <c r="L155">
        <f>$K155/(VLOOKUP($I155,'population census 2011'!F$2:H$333,3,FALSE))</f>
        <v>6.0166078147487294E-4</v>
      </c>
      <c r="M155" s="20">
        <f t="shared" si="9"/>
        <v>36</v>
      </c>
      <c r="N155">
        <f t="shared" si="10"/>
        <v>36</v>
      </c>
      <c r="O155">
        <v>73.193663860861108</v>
      </c>
      <c r="P155" s="7">
        <f>$O155/(VLOOKUP($I155,'population census 2011'!F$2:H$333,3,FALSE))</f>
        <v>2.6530497801932368E-4</v>
      </c>
      <c r="Q155" s="7">
        <f t="shared" si="11"/>
        <v>33</v>
      </c>
      <c r="R155">
        <f t="shared" si="12"/>
        <v>33</v>
      </c>
    </row>
    <row r="156" spans="1:18" x14ac:dyDescent="0.25">
      <c r="A156" t="s">
        <v>148</v>
      </c>
      <c r="B156">
        <v>523.56982378332327</v>
      </c>
      <c r="C156" t="e">
        <f>$B156/(VLOOKUP($A156,'population census 2011'!$A$1:$C$348,2,FALSE))</f>
        <v>#VALUE!</v>
      </c>
      <c r="E156">
        <v>441.86703076912931</v>
      </c>
      <c r="F156" t="e">
        <f>$E156/(VLOOKUP($A156,'population census 2011'!$A$1:$C$348,2,FALSE))</f>
        <v>#VALUE!</v>
      </c>
      <c r="I156" t="s">
        <v>152</v>
      </c>
      <c r="J156" t="str">
        <f>VLOOKUP(I156,rurality!A$2:B$327,2,FALSE)</f>
        <v>R50</v>
      </c>
      <c r="K156">
        <v>76.152054601031907</v>
      </c>
      <c r="L156">
        <f>$K156/(VLOOKUP($I156,'population census 2011'!F$2:H$333,3,FALSE))</f>
        <v>7.5657256145838126E-4</v>
      </c>
      <c r="M156" s="20">
        <f t="shared" si="9"/>
        <v>281</v>
      </c>
      <c r="N156">
        <f t="shared" si="10"/>
        <v>281</v>
      </c>
      <c r="O156">
        <v>89.760918840654654</v>
      </c>
      <c r="P156" s="7">
        <f>$O156/(VLOOKUP($I156,'population census 2011'!F$2:H$333,3,FALSE))</f>
        <v>8.9177696704209131E-4</v>
      </c>
      <c r="Q156" s="7">
        <f t="shared" si="11"/>
        <v>269</v>
      </c>
      <c r="R156">
        <f t="shared" si="12"/>
        <v>269</v>
      </c>
    </row>
    <row r="157" spans="1:18" x14ac:dyDescent="0.25">
      <c r="A157" t="s">
        <v>149</v>
      </c>
      <c r="B157">
        <v>194.65582740002603</v>
      </c>
      <c r="C157" t="e">
        <f>$B157/(VLOOKUP($A157,'population census 2011'!$A$1:$C$348,2,FALSE))</f>
        <v>#VALUE!</v>
      </c>
      <c r="E157">
        <v>93.68263262357253</v>
      </c>
      <c r="F157" t="e">
        <f>$E157/(VLOOKUP($A157,'population census 2011'!$A$1:$C$348,2,FALSE))</f>
        <v>#VALUE!</v>
      </c>
      <c r="I157" t="s">
        <v>153</v>
      </c>
      <c r="J157" t="str">
        <f>VLOOKUP(I157,rurality!A$2:B$327,2,FALSE)</f>
        <v>OU</v>
      </c>
      <c r="K157">
        <v>58.928276379439147</v>
      </c>
      <c r="L157">
        <f>$K157/(VLOOKUP($I157,'population census 2011'!F$2:H$333,3,FALSE))</f>
        <v>6.2997270052104581E-4</v>
      </c>
      <c r="M157" s="20">
        <f t="shared" si="9"/>
        <v>77</v>
      </c>
      <c r="N157">
        <f t="shared" si="10"/>
        <v>77</v>
      </c>
      <c r="O157">
        <v>17.808572232449691</v>
      </c>
      <c r="P157" s="7">
        <f>$O157/(VLOOKUP($I157,'population census 2011'!F$2:H$333,3,FALSE))</f>
        <v>1.9038252993286035E-4</v>
      </c>
      <c r="Q157" s="7">
        <f t="shared" si="11"/>
        <v>4</v>
      </c>
      <c r="R157">
        <f t="shared" si="12"/>
        <v>4</v>
      </c>
    </row>
    <row r="158" spans="1:18" x14ac:dyDescent="0.25">
      <c r="A158" t="s">
        <v>150</v>
      </c>
      <c r="B158">
        <v>62.682539230469466</v>
      </c>
      <c r="C158" t="e">
        <f>$B158/(VLOOKUP($A158,'population census 2011'!$A$1:$C$348,2,FALSE))</f>
        <v>#VALUE!</v>
      </c>
      <c r="E158">
        <v>54.440497655879966</v>
      </c>
      <c r="F158" t="e">
        <f>$E158/(VLOOKUP($A158,'population census 2011'!$A$1:$C$348,2,FALSE))</f>
        <v>#VALUE!</v>
      </c>
      <c r="I158" t="s">
        <v>154</v>
      </c>
      <c r="J158" t="str">
        <f>VLOOKUP(I158,rurality!A$2:B$327,2,FALSE)</f>
        <v>MU</v>
      </c>
      <c r="K158">
        <v>296.96062994828185</v>
      </c>
      <c r="L158">
        <f>$K158/(VLOOKUP($I158,'population census 2011'!F$2:H$333,3,FALSE))</f>
        <v>6.3668756353951273E-4</v>
      </c>
      <c r="M158" s="20">
        <f t="shared" si="9"/>
        <v>84</v>
      </c>
      <c r="N158">
        <f t="shared" si="10"/>
        <v>84</v>
      </c>
      <c r="O158">
        <v>164.01905009479987</v>
      </c>
      <c r="P158" s="7">
        <f>$O158/(VLOOKUP($I158,'population census 2011'!F$2:H$333,3,FALSE))</f>
        <v>3.5165903775564653E-4</v>
      </c>
      <c r="Q158" s="7">
        <f t="shared" si="11"/>
        <v>79</v>
      </c>
      <c r="R158">
        <f t="shared" si="12"/>
        <v>79</v>
      </c>
    </row>
    <row r="159" spans="1:18" x14ac:dyDescent="0.25">
      <c r="A159" t="s">
        <v>151</v>
      </c>
      <c r="B159">
        <v>165.98918469719533</v>
      </c>
      <c r="C159" t="e">
        <f>$B159/(VLOOKUP($A159,'population census 2011'!$A$1:$C$348,2,FALSE))</f>
        <v>#VALUE!</v>
      </c>
      <c r="E159">
        <v>73.193663860861108</v>
      </c>
      <c r="F159" t="e">
        <f>$E159/(VLOOKUP($A159,'population census 2011'!$A$1:$C$348,2,FALSE))</f>
        <v>#VALUE!</v>
      </c>
      <c r="I159" t="s">
        <v>155</v>
      </c>
      <c r="J159" t="str">
        <f>VLOOKUP(I159,rurality!A$2:B$327,2,FALSE)</f>
        <v>OU</v>
      </c>
      <c r="K159">
        <v>120.19051203139057</v>
      </c>
      <c r="L159">
        <f>$K159/(VLOOKUP($I159,'population census 2011'!F$2:H$333,3,FALSE))</f>
        <v>5.9148582945650152E-4</v>
      </c>
      <c r="M159" s="20">
        <f t="shared" si="9"/>
        <v>29</v>
      </c>
      <c r="N159">
        <f t="shared" si="10"/>
        <v>29</v>
      </c>
      <c r="O159">
        <v>53.95114588576871</v>
      </c>
      <c r="P159" s="7">
        <f>$O159/(VLOOKUP($I159,'population census 2011'!F$2:H$333,3,FALSE))</f>
        <v>2.6550630108005725E-4</v>
      </c>
      <c r="Q159" s="7">
        <f t="shared" si="11"/>
        <v>34</v>
      </c>
      <c r="R159">
        <f t="shared" si="12"/>
        <v>34</v>
      </c>
    </row>
    <row r="160" spans="1:18" x14ac:dyDescent="0.25">
      <c r="A160" t="s">
        <v>152</v>
      </c>
      <c r="B160">
        <v>76.152054601031907</v>
      </c>
      <c r="C160" t="e">
        <f>$B160/(VLOOKUP($A160,'population census 2011'!$A$1:$C$348,2,FALSE))</f>
        <v>#VALUE!</v>
      </c>
      <c r="E160">
        <v>89.760918840654654</v>
      </c>
      <c r="F160" t="e">
        <f>$E160/(VLOOKUP($A160,'population census 2011'!$A$1:$C$348,2,FALSE))</f>
        <v>#VALUE!</v>
      </c>
      <c r="I160" t="s">
        <v>156</v>
      </c>
      <c r="J160" t="str">
        <f>VLOOKUP(I160,rurality!A$2:B$327,2,FALSE)</f>
        <v>SR</v>
      </c>
      <c r="K160">
        <v>99.475566334537007</v>
      </c>
      <c r="L160">
        <f>$K160/(VLOOKUP($I160,'population census 2011'!F$2:H$333,3,FALSE))</f>
        <v>6.4118630124811952E-4</v>
      </c>
      <c r="M160" s="20">
        <f t="shared" si="9"/>
        <v>91</v>
      </c>
      <c r="N160">
        <f t="shared" si="10"/>
        <v>91</v>
      </c>
      <c r="O160">
        <v>117.05118514025177</v>
      </c>
      <c r="P160" s="7">
        <f>$O160/(VLOOKUP($I160,'population census 2011'!F$2:H$333,3,FALSE))</f>
        <v>7.5447287431757652E-4</v>
      </c>
      <c r="Q160" s="7">
        <f t="shared" si="11"/>
        <v>236</v>
      </c>
      <c r="R160">
        <f t="shared" si="12"/>
        <v>236</v>
      </c>
    </row>
    <row r="161" spans="1:18" x14ac:dyDescent="0.25">
      <c r="A161" t="s">
        <v>153</v>
      </c>
      <c r="B161">
        <v>58.928276379439147</v>
      </c>
      <c r="C161" t="e">
        <f>$B161/(VLOOKUP($A161,'population census 2011'!$A$1:$C$348,2,FALSE))</f>
        <v>#VALUE!</v>
      </c>
      <c r="E161">
        <v>17.808572232449691</v>
      </c>
      <c r="F161" t="e">
        <f>$E161/(VLOOKUP($A161,'population census 2011'!$A$1:$C$348,2,FALSE))</f>
        <v>#VALUE!</v>
      </c>
      <c r="I161" t="s">
        <v>157</v>
      </c>
      <c r="J161" t="str">
        <f>VLOOKUP(I161,rurality!A$2:B$327,2,FALSE)</f>
        <v>R80</v>
      </c>
      <c r="K161">
        <v>41.151137758341015</v>
      </c>
      <c r="L161">
        <f>$K161/(VLOOKUP($I161,'population census 2011'!F$2:H$333,3,FALSE))</f>
        <v>6.6772360022620864E-4</v>
      </c>
      <c r="M161" s="20">
        <f t="shared" si="9"/>
        <v>136</v>
      </c>
      <c r="N161">
        <f t="shared" si="10"/>
        <v>136</v>
      </c>
      <c r="O161">
        <v>27.91878448967967</v>
      </c>
      <c r="P161" s="7">
        <f>$O161/(VLOOKUP($I161,'population census 2011'!F$2:H$333,3,FALSE))</f>
        <v>4.530137514754364E-4</v>
      </c>
      <c r="Q161" s="7">
        <f t="shared" si="11"/>
        <v>123</v>
      </c>
      <c r="R161">
        <f t="shared" si="12"/>
        <v>123</v>
      </c>
    </row>
    <row r="162" spans="1:18" x14ac:dyDescent="0.25">
      <c r="A162" t="s">
        <v>154</v>
      </c>
      <c r="B162">
        <v>296.96062994828185</v>
      </c>
      <c r="C162" t="e">
        <f>$B162/(VLOOKUP($A162,'population census 2011'!$A$1:$C$348,2,FALSE))</f>
        <v>#VALUE!</v>
      </c>
      <c r="E162">
        <v>164.01905009479987</v>
      </c>
      <c r="F162" t="e">
        <f>$E162/(VLOOKUP($A162,'population census 2011'!$A$1:$C$348,2,FALSE))</f>
        <v>#VALUE!</v>
      </c>
      <c r="I162" t="s">
        <v>158</v>
      </c>
      <c r="J162" t="str">
        <f>VLOOKUP(I162,rurality!A$2:B$327,2,FALSE)</f>
        <v>R50</v>
      </c>
      <c r="K162">
        <v>56.201938125802705</v>
      </c>
      <c r="L162">
        <f>$K162/(VLOOKUP($I162,'population census 2011'!F$2:H$333,3,FALSE))</f>
        <v>7.5306425112624384E-4</v>
      </c>
      <c r="M162" s="20">
        <f t="shared" si="9"/>
        <v>277</v>
      </c>
      <c r="N162">
        <f t="shared" si="10"/>
        <v>277</v>
      </c>
      <c r="O162">
        <v>91.015476074261571</v>
      </c>
      <c r="P162" s="7">
        <f>$O162/(VLOOKUP($I162,'population census 2011'!F$2:H$333,3,FALSE))</f>
        <v>1.2195398168892493E-3</v>
      </c>
      <c r="Q162" s="7">
        <f t="shared" si="11"/>
        <v>307</v>
      </c>
      <c r="R162">
        <f t="shared" si="12"/>
        <v>307</v>
      </c>
    </row>
    <row r="163" spans="1:18" x14ac:dyDescent="0.25">
      <c r="A163" t="s">
        <v>155</v>
      </c>
      <c r="B163">
        <v>120.19051203139057</v>
      </c>
      <c r="C163" t="e">
        <f>$B163/(VLOOKUP($A163,'population census 2011'!$A$1:$C$348,2,FALSE))</f>
        <v>#VALUE!</v>
      </c>
      <c r="E163">
        <v>53.95114588576871</v>
      </c>
      <c r="F163" t="e">
        <f>$E163/(VLOOKUP($A163,'population census 2011'!$A$1:$C$348,2,FALSE))</f>
        <v>#VALUE!</v>
      </c>
      <c r="I163" t="s">
        <v>159</v>
      </c>
      <c r="J163" t="str">
        <f>VLOOKUP(I163,rurality!A$2:B$327,2,FALSE)</f>
        <v>MU</v>
      </c>
      <c r="K163">
        <v>287.58780313207905</v>
      </c>
      <c r="L163">
        <f>$K163/(VLOOKUP($I163,'population census 2011'!F$2:H$333,3,FALSE))</f>
        <v>5.7160081476859527E-4</v>
      </c>
      <c r="M163" s="20">
        <f t="shared" si="9"/>
        <v>19</v>
      </c>
      <c r="N163">
        <f t="shared" si="10"/>
        <v>19</v>
      </c>
      <c r="O163">
        <v>191.32302966002365</v>
      </c>
      <c r="P163" s="7">
        <f>$O163/(VLOOKUP($I163,'population census 2011'!F$2:H$333,3,FALSE))</f>
        <v>3.8026786409797855E-4</v>
      </c>
      <c r="Q163" s="7">
        <f t="shared" si="11"/>
        <v>87</v>
      </c>
      <c r="R163">
        <f t="shared" si="12"/>
        <v>87</v>
      </c>
    </row>
    <row r="164" spans="1:18" x14ac:dyDescent="0.25">
      <c r="A164" t="s">
        <v>156</v>
      </c>
      <c r="B164">
        <v>99.475566334537007</v>
      </c>
      <c r="C164" t="e">
        <f>$B164/(VLOOKUP($A164,'population census 2011'!$A$1:$C$348,2,FALSE))</f>
        <v>#VALUE!</v>
      </c>
      <c r="E164">
        <v>117.05118514025177</v>
      </c>
      <c r="F164" t="e">
        <f>$E164/(VLOOKUP($A164,'population census 2011'!$A$1:$C$348,2,FALSE))</f>
        <v>#VALUE!</v>
      </c>
      <c r="I164" t="s">
        <v>160</v>
      </c>
      <c r="J164" t="str">
        <f>VLOOKUP(I164,rurality!A$2:B$327,2,FALSE)</f>
        <v>OU</v>
      </c>
      <c r="K164">
        <v>74.950199692601615</v>
      </c>
      <c r="L164">
        <f>$K164/(VLOOKUP($I164,'population census 2011'!F$2:H$333,3,FALSE))</f>
        <v>7.174602233511536E-4</v>
      </c>
      <c r="M164" s="20">
        <f t="shared" si="9"/>
        <v>226</v>
      </c>
      <c r="N164">
        <f t="shared" si="10"/>
        <v>226</v>
      </c>
      <c r="O164">
        <v>33.379725848655625</v>
      </c>
      <c r="P164" s="7">
        <f>$O164/(VLOOKUP($I164,'population census 2011'!F$2:H$333,3,FALSE))</f>
        <v>3.1952717485742368E-4</v>
      </c>
      <c r="Q164" s="7">
        <f t="shared" si="11"/>
        <v>58</v>
      </c>
      <c r="R164">
        <f t="shared" si="12"/>
        <v>58</v>
      </c>
    </row>
    <row r="165" spans="1:18" x14ac:dyDescent="0.25">
      <c r="A165" t="s">
        <v>157</v>
      </c>
      <c r="B165">
        <v>41.151137758341015</v>
      </c>
      <c r="C165" t="e">
        <f>$B165/(VLOOKUP($A165,'population census 2011'!$A$1:$C$348,2,FALSE))</f>
        <v>#VALUE!</v>
      </c>
      <c r="E165">
        <v>27.91878448967967</v>
      </c>
      <c r="F165" t="e">
        <f>$E165/(VLOOKUP($A165,'population census 2011'!$A$1:$C$348,2,FALSE))</f>
        <v>#VALUE!</v>
      </c>
      <c r="I165" t="s">
        <v>161</v>
      </c>
      <c r="J165" t="str">
        <f>VLOOKUP(I165,rurality!A$2:B$327,2,FALSE)</f>
        <v>OU</v>
      </c>
      <c r="K165">
        <v>162.6233194597109</v>
      </c>
      <c r="L165">
        <f>$K165/(VLOOKUP($I165,'population census 2011'!F$2:H$333,3,FALSE))</f>
        <v>6.1617247119337274E-4</v>
      </c>
      <c r="M165" s="20">
        <f t="shared" si="9"/>
        <v>53</v>
      </c>
      <c r="N165">
        <f t="shared" si="10"/>
        <v>53</v>
      </c>
      <c r="O165">
        <v>91.007989537687536</v>
      </c>
      <c r="P165" s="7">
        <f>$O165/(VLOOKUP($I165,'population census 2011'!F$2:H$333,3,FALSE))</f>
        <v>3.4482519480036957E-4</v>
      </c>
      <c r="Q165" s="7">
        <f t="shared" si="11"/>
        <v>75</v>
      </c>
      <c r="R165">
        <f t="shared" si="12"/>
        <v>75</v>
      </c>
    </row>
    <row r="166" spans="1:18" x14ac:dyDescent="0.25">
      <c r="A166" t="s">
        <v>158</v>
      </c>
      <c r="B166">
        <v>56.201938125802705</v>
      </c>
      <c r="C166" t="e">
        <f>$B166/(VLOOKUP($A166,'population census 2011'!$A$1:$C$348,2,FALSE))</f>
        <v>#VALUE!</v>
      </c>
      <c r="E166">
        <v>91.015476074261571</v>
      </c>
      <c r="F166" t="e">
        <f>$E166/(VLOOKUP($A166,'population census 2011'!$A$1:$C$348,2,FALSE))</f>
        <v>#VALUE!</v>
      </c>
      <c r="I166" t="s">
        <v>162</v>
      </c>
      <c r="J166" t="str">
        <f>VLOOKUP(I166,rurality!A$2:B$327,2,FALSE)</f>
        <v>R80</v>
      </c>
      <c r="K166">
        <v>33.128243689919024</v>
      </c>
      <c r="L166">
        <f>$K166/(VLOOKUP($I166,'population census 2011'!F$2:H$333,3,FALSE))</f>
        <v>6.5761957459740798E-4</v>
      </c>
      <c r="M166" s="20">
        <f t="shared" si="9"/>
        <v>121</v>
      </c>
      <c r="N166">
        <f t="shared" si="10"/>
        <v>121</v>
      </c>
      <c r="O166">
        <v>32.678675154908255</v>
      </c>
      <c r="P166" s="7">
        <f>$O166/(VLOOKUP($I166,'population census 2011'!F$2:H$333,3,FALSE))</f>
        <v>6.4869531433437062E-4</v>
      </c>
      <c r="Q166" s="7">
        <f t="shared" si="11"/>
        <v>201</v>
      </c>
      <c r="R166">
        <f t="shared" si="12"/>
        <v>201</v>
      </c>
    </row>
    <row r="167" spans="1:18" x14ac:dyDescent="0.25">
      <c r="A167" t="s">
        <v>159</v>
      </c>
      <c r="B167">
        <v>287.58780313207905</v>
      </c>
      <c r="C167" t="e">
        <f>$B167/(VLOOKUP($A167,'population census 2011'!$A$1:$C$348,2,FALSE))</f>
        <v>#VALUE!</v>
      </c>
      <c r="E167">
        <v>191.32302966002365</v>
      </c>
      <c r="F167" t="e">
        <f>$E167/(VLOOKUP($A167,'population census 2011'!$A$1:$C$348,2,FALSE))</f>
        <v>#VALUE!</v>
      </c>
      <c r="I167" t="s">
        <v>163</v>
      </c>
      <c r="J167" t="str">
        <f>VLOOKUP(I167,rurality!A$2:B$327,2,FALSE)</f>
        <v>R80</v>
      </c>
      <c r="K167">
        <v>77.042705673296553</v>
      </c>
      <c r="L167">
        <f>$K167/(VLOOKUP($I167,'population census 2011'!F$2:H$333,3,FALSE))</f>
        <v>7.0500924855916103E-4</v>
      </c>
      <c r="M167" s="20">
        <f t="shared" si="9"/>
        <v>209</v>
      </c>
      <c r="N167">
        <f t="shared" si="10"/>
        <v>209</v>
      </c>
      <c r="O167">
        <v>69.711975185644647</v>
      </c>
      <c r="P167" s="7">
        <f>$O167/(VLOOKUP($I167,'population census 2011'!F$2:H$333,3,FALSE))</f>
        <v>6.3792654751273939E-4</v>
      </c>
      <c r="Q167" s="7">
        <f t="shared" si="11"/>
        <v>196</v>
      </c>
      <c r="R167">
        <f t="shared" si="12"/>
        <v>196</v>
      </c>
    </row>
    <row r="168" spans="1:18" x14ac:dyDescent="0.25">
      <c r="A168" t="s">
        <v>160</v>
      </c>
      <c r="B168">
        <v>74.950199692601615</v>
      </c>
      <c r="C168" t="e">
        <f>$B168/(VLOOKUP($A168,'population census 2011'!$A$1:$C$348,2,FALSE))</f>
        <v>#VALUE!</v>
      </c>
      <c r="E168">
        <v>33.379725848655625</v>
      </c>
      <c r="F168" t="e">
        <f>$E168/(VLOOKUP($A168,'population census 2011'!$A$1:$C$348,2,FALSE))</f>
        <v>#VALUE!</v>
      </c>
      <c r="I168" t="s">
        <v>164</v>
      </c>
      <c r="J168" t="str">
        <f>VLOOKUP(I168,rurality!A$2:B$327,2,FALSE)</f>
        <v>MU</v>
      </c>
      <c r="K168">
        <v>129.46385206450736</v>
      </c>
      <c r="L168">
        <f>$K168/(VLOOKUP($I168,'population census 2011'!F$2:H$333,3,FALSE))</f>
        <v>6.4831442296178321E-4</v>
      </c>
      <c r="M168" s="20">
        <f t="shared" si="9"/>
        <v>100</v>
      </c>
      <c r="N168">
        <f t="shared" si="10"/>
        <v>100</v>
      </c>
      <c r="O168">
        <v>46.250232537136156</v>
      </c>
      <c r="P168" s="7">
        <f>$O168/(VLOOKUP($I168,'population census 2011'!F$2:H$333,3,FALSE))</f>
        <v>2.3160667893785039E-4</v>
      </c>
      <c r="Q168" s="7">
        <f t="shared" si="11"/>
        <v>13</v>
      </c>
      <c r="R168">
        <f t="shared" si="12"/>
        <v>13</v>
      </c>
    </row>
    <row r="169" spans="1:18" x14ac:dyDescent="0.25">
      <c r="A169" t="s">
        <v>161</v>
      </c>
      <c r="B169">
        <v>162.6233194597109</v>
      </c>
      <c r="C169" t="e">
        <f>$B169/(VLOOKUP($A169,'population census 2011'!$A$1:$C$348,2,FALSE))</f>
        <v>#VALUE!</v>
      </c>
      <c r="E169">
        <v>91.007989537687536</v>
      </c>
      <c r="F169" t="e">
        <f>$E169/(VLOOKUP($A169,'population census 2011'!$A$1:$C$348,2,FALSE))</f>
        <v>#VALUE!</v>
      </c>
      <c r="I169" t="s">
        <v>165</v>
      </c>
      <c r="J169" t="str">
        <f>VLOOKUP(I169,rurality!A$2:B$327,2,FALSE)</f>
        <v>R80</v>
      </c>
      <c r="K169">
        <v>54.741338248741521</v>
      </c>
      <c r="L169">
        <f>$K169/(VLOOKUP($I169,'population census 2011'!F$2:H$333,3,FALSE))</f>
        <v>7.0406865914780087E-4</v>
      </c>
      <c r="M169" s="20">
        <f t="shared" si="9"/>
        <v>204</v>
      </c>
      <c r="N169">
        <f t="shared" si="10"/>
        <v>204</v>
      </c>
      <c r="O169">
        <v>80.888961307352389</v>
      </c>
      <c r="P169" s="7">
        <f>$O169/(VLOOKUP($I169,'population census 2011'!F$2:H$333,3,FALSE))</f>
        <v>1.0403724926990661E-3</v>
      </c>
      <c r="Q169" s="7">
        <f t="shared" si="11"/>
        <v>297</v>
      </c>
      <c r="R169">
        <f t="shared" si="12"/>
        <v>297</v>
      </c>
    </row>
    <row r="170" spans="1:18" x14ac:dyDescent="0.25">
      <c r="A170" t="s">
        <v>162</v>
      </c>
      <c r="B170">
        <v>33.128243689919024</v>
      </c>
      <c r="C170" t="e">
        <f>$B170/(VLOOKUP($A170,'population census 2011'!$A$1:$C$348,2,FALSE))</f>
        <v>#VALUE!</v>
      </c>
      <c r="E170">
        <v>32.678675154908255</v>
      </c>
      <c r="F170" t="e">
        <f>$E170/(VLOOKUP($A170,'population census 2011'!$A$1:$C$348,2,FALSE))</f>
        <v>#VALUE!</v>
      </c>
      <c r="I170" t="s">
        <v>166</v>
      </c>
      <c r="J170" t="str">
        <f>VLOOKUP(I170,rurality!A$2:B$327,2,FALSE)</f>
        <v>R80</v>
      </c>
      <c r="K170">
        <v>56.683319176900838</v>
      </c>
      <c r="L170">
        <f>$K170/(VLOOKUP($I170,'population census 2011'!F$2:H$333,3,FALSE))</f>
        <v>5.8598917799775497E-4</v>
      </c>
      <c r="M170" s="20">
        <f t="shared" si="9"/>
        <v>23</v>
      </c>
      <c r="N170">
        <f t="shared" si="10"/>
        <v>23</v>
      </c>
      <c r="O170">
        <v>73.595860328932844</v>
      </c>
      <c r="P170" s="7">
        <f>$O170/(VLOOKUP($I170,'population census 2011'!F$2:H$333,3,FALSE))</f>
        <v>7.608301405850539E-4</v>
      </c>
      <c r="Q170" s="7">
        <f t="shared" si="11"/>
        <v>242</v>
      </c>
      <c r="R170">
        <f t="shared" si="12"/>
        <v>242</v>
      </c>
    </row>
    <row r="171" spans="1:18" x14ac:dyDescent="0.25">
      <c r="A171" t="s">
        <v>163</v>
      </c>
      <c r="B171">
        <v>77.042705673296553</v>
      </c>
      <c r="C171" t="e">
        <f>$B171/(VLOOKUP($A171,'population census 2011'!$A$1:$C$348,2,FALSE))</f>
        <v>#VALUE!</v>
      </c>
      <c r="E171">
        <v>69.711975185644647</v>
      </c>
      <c r="F171" t="e">
        <f>$E171/(VLOOKUP($A171,'population census 2011'!$A$1:$C$348,2,FALSE))</f>
        <v>#VALUE!</v>
      </c>
      <c r="I171" t="s">
        <v>167</v>
      </c>
      <c r="J171" t="str">
        <f>VLOOKUP(I171,rurality!A$2:B$327,2,FALSE)</f>
        <v>R80</v>
      </c>
      <c r="K171">
        <v>94.26551171828595</v>
      </c>
      <c r="L171">
        <f>$K171/(VLOOKUP($I171,'population census 2011'!F$2:H$333,3,FALSE))</f>
        <v>6.7399908278482727E-4</v>
      </c>
      <c r="M171" s="20">
        <f t="shared" si="9"/>
        <v>144</v>
      </c>
      <c r="N171">
        <f t="shared" si="10"/>
        <v>144</v>
      </c>
      <c r="O171">
        <v>91.292587308136419</v>
      </c>
      <c r="P171" s="7">
        <f>$O171/(VLOOKUP($I171,'population census 2011'!F$2:H$333,3,FALSE))</f>
        <v>6.5274265199582744E-4</v>
      </c>
      <c r="Q171" s="7">
        <f t="shared" si="11"/>
        <v>202</v>
      </c>
      <c r="R171">
        <f t="shared" si="12"/>
        <v>202</v>
      </c>
    </row>
    <row r="172" spans="1:18" x14ac:dyDescent="0.25">
      <c r="A172" t="s">
        <v>164</v>
      </c>
      <c r="B172">
        <v>129.46385206450736</v>
      </c>
      <c r="C172" t="e">
        <f>$B172/(VLOOKUP($A172,'population census 2011'!$A$1:$C$348,2,FALSE))</f>
        <v>#VALUE!</v>
      </c>
      <c r="E172">
        <v>46.250232537136156</v>
      </c>
      <c r="F172" t="e">
        <f>$E172/(VLOOKUP($A172,'population census 2011'!$A$1:$C$348,2,FALSE))</f>
        <v>#VALUE!</v>
      </c>
      <c r="I172" t="s">
        <v>168</v>
      </c>
      <c r="J172" t="str">
        <f>VLOOKUP(I172,rurality!A$2:B$327,2,FALSE)</f>
        <v>LU</v>
      </c>
      <c r="K172">
        <v>92.335380091652297</v>
      </c>
      <c r="L172">
        <f>$K172/(VLOOKUP($I172,'population census 2011'!F$2:H$333,3,FALSE))</f>
        <v>6.6710530945042555E-4</v>
      </c>
      <c r="M172" s="20">
        <f t="shared" si="9"/>
        <v>134</v>
      </c>
      <c r="N172">
        <f t="shared" si="10"/>
        <v>134</v>
      </c>
      <c r="O172">
        <v>88.486871831707987</v>
      </c>
      <c r="P172" s="7">
        <f>$O172/(VLOOKUP($I172,'population census 2011'!F$2:H$333,3,FALSE))</f>
        <v>6.393005796586133E-4</v>
      </c>
      <c r="Q172" s="7">
        <f t="shared" si="11"/>
        <v>198</v>
      </c>
      <c r="R172">
        <f t="shared" si="12"/>
        <v>198</v>
      </c>
    </row>
    <row r="173" spans="1:18" x14ac:dyDescent="0.25">
      <c r="A173" t="s">
        <v>165</v>
      </c>
      <c r="B173">
        <v>54.741338248741521</v>
      </c>
      <c r="C173" t="e">
        <f>$B173/(VLOOKUP($A173,'population census 2011'!$A$1:$C$348,2,FALSE))</f>
        <v>#VALUE!</v>
      </c>
      <c r="E173">
        <v>80.888961307352389</v>
      </c>
      <c r="F173" t="e">
        <f>$E173/(VLOOKUP($A173,'population census 2011'!$A$1:$C$348,2,FALSE))</f>
        <v>#VALUE!</v>
      </c>
      <c r="I173" t="s">
        <v>169</v>
      </c>
      <c r="J173" t="str">
        <f>VLOOKUP(I173,rurality!A$2:B$327,2,FALSE)</f>
        <v>OU</v>
      </c>
      <c r="K173">
        <v>151.00346107143778</v>
      </c>
      <c r="L173">
        <f>$K173/(VLOOKUP($I173,'population census 2011'!F$2:H$333,3,FALSE))</f>
        <v>6.06875870892882E-4</v>
      </c>
      <c r="M173" s="20">
        <f t="shared" si="9"/>
        <v>39</v>
      </c>
      <c r="N173">
        <f t="shared" si="10"/>
        <v>39</v>
      </c>
      <c r="O173">
        <v>168.43469527620934</v>
      </c>
      <c r="P173" s="7">
        <f>$O173/(VLOOKUP($I173,'population census 2011'!F$2:H$333,3,FALSE))</f>
        <v>6.7693118859022891E-4</v>
      </c>
      <c r="Q173" s="7">
        <f t="shared" si="11"/>
        <v>213</v>
      </c>
      <c r="R173">
        <f t="shared" si="12"/>
        <v>213</v>
      </c>
    </row>
    <row r="174" spans="1:18" x14ac:dyDescent="0.25">
      <c r="A174" t="s">
        <v>166</v>
      </c>
      <c r="B174">
        <v>56.683319176900838</v>
      </c>
      <c r="C174" t="e">
        <f>$B174/(VLOOKUP($A174,'population census 2011'!$A$1:$C$348,2,FALSE))</f>
        <v>#VALUE!</v>
      </c>
      <c r="E174">
        <v>73.595860328932844</v>
      </c>
      <c r="F174" t="e">
        <f>$E174/(VLOOKUP($A174,'population census 2011'!$A$1:$C$348,2,FALSE))</f>
        <v>#VALUE!</v>
      </c>
      <c r="I174" t="s">
        <v>170</v>
      </c>
      <c r="J174" t="str">
        <f>VLOOKUP(I174,rurality!A$2:B$327,2,FALSE)</f>
        <v>SR</v>
      </c>
      <c r="K174">
        <v>70.293057083510973</v>
      </c>
      <c r="L174">
        <f>$K174/(VLOOKUP($I174,'population census 2011'!F$2:H$333,3,FALSE))</f>
        <v>8.2334473889910363E-4</v>
      </c>
      <c r="M174" s="20">
        <f t="shared" si="9"/>
        <v>321</v>
      </c>
      <c r="N174">
        <f t="shared" si="10"/>
        <v>321</v>
      </c>
      <c r="O174">
        <v>83.661595827451563</v>
      </c>
      <c r="P174" s="7">
        <f>$O174/(VLOOKUP($I174,'population census 2011'!F$2:H$333,3,FALSE))</f>
        <v>9.7993084424540639E-4</v>
      </c>
      <c r="Q174" s="7">
        <f t="shared" si="11"/>
        <v>285</v>
      </c>
      <c r="R174">
        <f t="shared" si="12"/>
        <v>285</v>
      </c>
    </row>
    <row r="175" spans="1:18" x14ac:dyDescent="0.25">
      <c r="A175" t="s">
        <v>167</v>
      </c>
      <c r="B175">
        <v>94.26551171828595</v>
      </c>
      <c r="C175" t="e">
        <f>$B175/(VLOOKUP($A175,'population census 2011'!$A$1:$C$348,2,FALSE))</f>
        <v>#VALUE!</v>
      </c>
      <c r="E175">
        <v>91.292587308136419</v>
      </c>
      <c r="F175" t="e">
        <f>$E175/(VLOOKUP($A175,'population census 2011'!$A$1:$C$348,2,FALSE))</f>
        <v>#VALUE!</v>
      </c>
      <c r="I175" t="s">
        <v>171</v>
      </c>
      <c r="J175" t="str">
        <f>VLOOKUP(I175,rurality!A$2:B$327,2,FALSE)</f>
        <v>SR</v>
      </c>
      <c r="K175">
        <v>127.69763639965332</v>
      </c>
      <c r="L175">
        <f>$K175/(VLOOKUP($I175,'population census 2011'!F$2:H$333,3,FALSE))</f>
        <v>7.2365515748236625E-4</v>
      </c>
      <c r="M175" s="20">
        <f t="shared" si="9"/>
        <v>236</v>
      </c>
      <c r="N175">
        <f t="shared" si="10"/>
        <v>236</v>
      </c>
      <c r="O175">
        <v>125.68972143330919</v>
      </c>
      <c r="P175" s="7">
        <f>$O175/(VLOOKUP($I175,'population census 2011'!F$2:H$333,3,FALSE))</f>
        <v>7.1227641890780555E-4</v>
      </c>
      <c r="Q175" s="7">
        <f t="shared" si="11"/>
        <v>226</v>
      </c>
      <c r="R175">
        <f t="shared" si="12"/>
        <v>226</v>
      </c>
    </row>
    <row r="176" spans="1:18" x14ac:dyDescent="0.25">
      <c r="A176" t="s">
        <v>168</v>
      </c>
      <c r="B176">
        <v>92.335380091652297</v>
      </c>
      <c r="C176" t="e">
        <f>$B176/(VLOOKUP($A176,'population census 2011'!$A$1:$C$348,2,FALSE))</f>
        <v>#VALUE!</v>
      </c>
      <c r="E176">
        <v>88.486871831707987</v>
      </c>
      <c r="F176" t="e">
        <f>$E176/(VLOOKUP($A176,'population census 2011'!$A$1:$C$348,2,FALSE))</f>
        <v>#VALUE!</v>
      </c>
      <c r="I176" t="s">
        <v>172</v>
      </c>
      <c r="J176" t="str">
        <f>VLOOKUP(I176,rurality!A$2:B$327,2,FALSE)</f>
        <v>R50</v>
      </c>
      <c r="K176">
        <v>78.789863415586325</v>
      </c>
      <c r="L176">
        <f>$K176/(VLOOKUP($I176,'population census 2011'!F$2:H$333,3,FALSE))</f>
        <v>6.8622123392517067E-4</v>
      </c>
      <c r="M176" s="20">
        <f t="shared" si="9"/>
        <v>175</v>
      </c>
      <c r="N176">
        <f t="shared" si="10"/>
        <v>175</v>
      </c>
      <c r="O176">
        <v>110.82617447963216</v>
      </c>
      <c r="P176" s="7">
        <f>$O176/(VLOOKUP($I176,'population census 2011'!F$2:H$333,3,FALSE))</f>
        <v>9.6524185860658398E-4</v>
      </c>
      <c r="Q176" s="7">
        <f t="shared" si="11"/>
        <v>283</v>
      </c>
      <c r="R176">
        <f t="shared" si="12"/>
        <v>283</v>
      </c>
    </row>
    <row r="177" spans="1:18" x14ac:dyDescent="0.25">
      <c r="A177" t="s">
        <v>169</v>
      </c>
      <c r="B177">
        <v>151.00346107143778</v>
      </c>
      <c r="C177" t="e">
        <f>$B177/(VLOOKUP($A177,'population census 2011'!$A$1:$C$348,2,FALSE))</f>
        <v>#VALUE!</v>
      </c>
      <c r="E177">
        <v>168.43469527620934</v>
      </c>
      <c r="F177" t="e">
        <f>$E177/(VLOOKUP($A177,'population census 2011'!$A$1:$C$348,2,FALSE))</f>
        <v>#VALUE!</v>
      </c>
      <c r="I177" t="s">
        <v>173</v>
      </c>
      <c r="J177" t="str">
        <f>VLOOKUP(I177,rurality!A$2:B$327,2,FALSE)</f>
        <v>MU</v>
      </c>
      <c r="K177">
        <v>190.47806488192498</v>
      </c>
      <c r="L177">
        <f>$K177/(VLOOKUP($I177,'population census 2011'!F$2:H$333,3,FALSE))</f>
        <v>6.7984904143425398E-4</v>
      </c>
      <c r="M177" s="20">
        <f t="shared" si="9"/>
        <v>161</v>
      </c>
      <c r="N177">
        <f t="shared" si="10"/>
        <v>161</v>
      </c>
      <c r="O177">
        <v>127.39145647251378</v>
      </c>
      <c r="P177" s="7">
        <f>$O177/(VLOOKUP($I177,'population census 2011'!F$2:H$333,3,FALSE))</f>
        <v>4.5468206338319624E-4</v>
      </c>
      <c r="Q177" s="7">
        <f t="shared" si="11"/>
        <v>125</v>
      </c>
      <c r="R177">
        <f t="shared" si="12"/>
        <v>125</v>
      </c>
    </row>
    <row r="178" spans="1:18" x14ac:dyDescent="0.25">
      <c r="A178" t="s">
        <v>170</v>
      </c>
      <c r="B178">
        <v>70.293057083510973</v>
      </c>
      <c r="C178" t="e">
        <f>$B178/(VLOOKUP($A178,'population census 2011'!$A$1:$C$348,2,FALSE))</f>
        <v>#VALUE!</v>
      </c>
      <c r="E178">
        <v>83.661595827451563</v>
      </c>
      <c r="F178" t="e">
        <f>$E178/(VLOOKUP($A178,'population census 2011'!$A$1:$C$348,2,FALSE))</f>
        <v>#VALUE!</v>
      </c>
      <c r="I178" t="s">
        <v>174</v>
      </c>
      <c r="J178" t="str">
        <f>VLOOKUP(I178,rurality!A$2:B$327,2,FALSE)</f>
        <v>LU</v>
      </c>
      <c r="K178">
        <v>89.47333307682068</v>
      </c>
      <c r="L178">
        <f>$K178/(VLOOKUP($I178,'population census 2011'!F$2:H$333,3,FALSE))</f>
        <v>7.2231057371637171E-4</v>
      </c>
      <c r="M178" s="20">
        <f t="shared" si="9"/>
        <v>233</v>
      </c>
      <c r="N178">
        <f t="shared" si="10"/>
        <v>233</v>
      </c>
      <c r="O178">
        <v>117.98565220221352</v>
      </c>
      <c r="P178" s="7">
        <f>$O178/(VLOOKUP($I178,'population census 2011'!F$2:H$333,3,FALSE))</f>
        <v>9.5248809004701274E-4</v>
      </c>
      <c r="Q178" s="7">
        <f t="shared" si="11"/>
        <v>277</v>
      </c>
      <c r="R178">
        <f t="shared" si="12"/>
        <v>277</v>
      </c>
    </row>
    <row r="179" spans="1:18" x14ac:dyDescent="0.25">
      <c r="A179" t="s">
        <v>171</v>
      </c>
      <c r="B179">
        <v>127.69763639965332</v>
      </c>
      <c r="C179" t="e">
        <f>$B179/(VLOOKUP($A179,'population census 2011'!$A$1:$C$348,2,FALSE))</f>
        <v>#VALUE!</v>
      </c>
      <c r="E179">
        <v>125.68972143330919</v>
      </c>
      <c r="F179" t="e">
        <f>$E179/(VLOOKUP($A179,'population census 2011'!$A$1:$C$348,2,FALSE))</f>
        <v>#VALUE!</v>
      </c>
      <c r="I179" t="s">
        <v>175</v>
      </c>
      <c r="J179" t="str">
        <f>VLOOKUP(I179,rurality!A$2:B$327,2,FALSE)</f>
        <v>MU</v>
      </c>
      <c r="K179">
        <v>138.5557422684999</v>
      </c>
      <c r="L179">
        <f>$K179/(VLOOKUP($I179,'population census 2011'!F$2:H$333,3,FALSE))</f>
        <v>4.4987967643936018E-4</v>
      </c>
      <c r="M179" s="20">
        <f t="shared" si="9"/>
        <v>3</v>
      </c>
      <c r="N179">
        <f t="shared" si="10"/>
        <v>3</v>
      </c>
      <c r="O179">
        <v>83.629401333104781</v>
      </c>
      <c r="P179" s="7">
        <f>$O179/(VLOOKUP($I179,'population census 2011'!F$2:H$333,3,FALSE))</f>
        <v>2.7153813617949237E-4</v>
      </c>
      <c r="Q179" s="7">
        <f t="shared" si="11"/>
        <v>37</v>
      </c>
      <c r="R179">
        <f t="shared" si="12"/>
        <v>37</v>
      </c>
    </row>
    <row r="180" spans="1:18" x14ac:dyDescent="0.25">
      <c r="A180" t="s">
        <v>172</v>
      </c>
      <c r="B180">
        <v>78.789863415586325</v>
      </c>
      <c r="C180" t="e">
        <f>$B180/(VLOOKUP($A180,'population census 2011'!$A$1:$C$348,2,FALSE))</f>
        <v>#VALUE!</v>
      </c>
      <c r="E180">
        <v>110.82617447963216</v>
      </c>
      <c r="F180" t="e">
        <f>$E180/(VLOOKUP($A180,'population census 2011'!$A$1:$C$348,2,FALSE))</f>
        <v>#VALUE!</v>
      </c>
      <c r="I180" t="s">
        <v>176</v>
      </c>
      <c r="J180" t="str">
        <f>VLOOKUP(I180,rurality!A$2:B$327,2,FALSE)</f>
        <v>R50</v>
      </c>
      <c r="K180">
        <v>65.277356940294482</v>
      </c>
      <c r="L180">
        <f>$K180/(VLOOKUP($I180,'population census 2011'!F$2:H$333,3,FALSE))</f>
        <v>6.9690880395757823E-4</v>
      </c>
      <c r="M180" s="20">
        <f t="shared" si="9"/>
        <v>193</v>
      </c>
      <c r="N180">
        <f t="shared" si="10"/>
        <v>193</v>
      </c>
      <c r="O180">
        <v>51.317527784091155</v>
      </c>
      <c r="P180" s="7">
        <f>$O180/(VLOOKUP($I180,'population census 2011'!F$2:H$333,3,FALSE))</f>
        <v>5.4787201238527079E-4</v>
      </c>
      <c r="Q180" s="7">
        <f t="shared" si="11"/>
        <v>156</v>
      </c>
      <c r="R180">
        <f t="shared" si="12"/>
        <v>156</v>
      </c>
    </row>
    <row r="181" spans="1:18" x14ac:dyDescent="0.25">
      <c r="A181" t="s">
        <v>173</v>
      </c>
      <c r="B181">
        <v>190.47806488192498</v>
      </c>
      <c r="C181" t="e">
        <f>$B181/(VLOOKUP($A181,'population census 2011'!$A$1:$C$348,2,FALSE))</f>
        <v>#VALUE!</v>
      </c>
      <c r="E181">
        <v>127.39145647251378</v>
      </c>
      <c r="F181" t="e">
        <f>$E181/(VLOOKUP($A181,'population census 2011'!$A$1:$C$348,2,FALSE))</f>
        <v>#VALUE!</v>
      </c>
      <c r="I181" t="s">
        <v>177</v>
      </c>
      <c r="J181" t="str">
        <f>VLOOKUP(I181,rurality!A$2:B$327,2,FALSE)</f>
        <v>R80</v>
      </c>
      <c r="K181">
        <v>49.737931128577642</v>
      </c>
      <c r="L181">
        <f>$K181/(VLOOKUP($I181,'population census 2011'!F$2:H$333,3,FALSE))</f>
        <v>7.2522244767037958E-4</v>
      </c>
      <c r="M181" s="20">
        <f t="shared" si="9"/>
        <v>238</v>
      </c>
      <c r="N181">
        <f t="shared" si="10"/>
        <v>238</v>
      </c>
      <c r="O181">
        <v>33.415050956815335</v>
      </c>
      <c r="P181" s="7">
        <f>$O181/(VLOOKUP($I181,'population census 2011'!F$2:H$333,3,FALSE))</f>
        <v>4.8722060797596104E-4</v>
      </c>
      <c r="Q181" s="7">
        <f t="shared" si="11"/>
        <v>137</v>
      </c>
      <c r="R181">
        <f t="shared" si="12"/>
        <v>137</v>
      </c>
    </row>
    <row r="182" spans="1:18" x14ac:dyDescent="0.25">
      <c r="A182" t="s">
        <v>174</v>
      </c>
      <c r="B182">
        <v>89.47333307682068</v>
      </c>
      <c r="C182" t="e">
        <f>$B182/(VLOOKUP($A182,'population census 2011'!$A$1:$C$348,2,FALSE))</f>
        <v>#VALUE!</v>
      </c>
      <c r="E182">
        <v>117.98565220221352</v>
      </c>
      <c r="F182" t="e">
        <f>$E182/(VLOOKUP($A182,'population census 2011'!$A$1:$C$348,2,FALSE))</f>
        <v>#VALUE!</v>
      </c>
      <c r="I182" t="s">
        <v>178</v>
      </c>
      <c r="J182" t="str">
        <f>VLOOKUP(I182,rurality!A$2:B$327,2,FALSE)</f>
        <v>R50</v>
      </c>
      <c r="K182">
        <v>72.227958471425111</v>
      </c>
      <c r="L182">
        <f>$K182/(VLOOKUP($I182,'population census 2011'!F$2:H$333,3,FALSE))</f>
        <v>7.2940588016344801E-4</v>
      </c>
      <c r="M182" s="20">
        <f t="shared" si="9"/>
        <v>242</v>
      </c>
      <c r="N182">
        <f t="shared" si="10"/>
        <v>242</v>
      </c>
      <c r="O182">
        <v>68.443137334610185</v>
      </c>
      <c r="P182" s="7">
        <f>$O182/(VLOOKUP($I182,'population census 2011'!F$2:H$333,3,FALSE))</f>
        <v>6.911842434041605E-4</v>
      </c>
      <c r="Q182" s="7">
        <f t="shared" si="11"/>
        <v>220</v>
      </c>
      <c r="R182">
        <f t="shared" si="12"/>
        <v>220</v>
      </c>
    </row>
    <row r="183" spans="1:18" x14ac:dyDescent="0.25">
      <c r="A183" t="s">
        <v>175</v>
      </c>
      <c r="B183">
        <v>138.5557422684999</v>
      </c>
      <c r="C183" t="e">
        <f>$B183/(VLOOKUP($A183,'population census 2011'!$A$1:$C$348,2,FALSE))</f>
        <v>#VALUE!</v>
      </c>
      <c r="E183">
        <v>83.629401333104781</v>
      </c>
      <c r="F183" t="e">
        <f>$E183/(VLOOKUP($A183,'population census 2011'!$A$1:$C$348,2,FALSE))</f>
        <v>#VALUE!</v>
      </c>
      <c r="I183" t="s">
        <v>179</v>
      </c>
      <c r="J183" t="str">
        <f>VLOOKUP(I183,rurality!A$2:B$327,2,FALSE)</f>
        <v>OU</v>
      </c>
      <c r="K183">
        <v>108.57812317381845</v>
      </c>
      <c r="L183">
        <f>$K183/(VLOOKUP($I183,'population census 2011'!F$2:H$333,3,FALSE))</f>
        <v>6.8024585990012561E-4</v>
      </c>
      <c r="M183" s="20">
        <f t="shared" si="9"/>
        <v>163</v>
      </c>
      <c r="N183">
        <f t="shared" si="10"/>
        <v>163</v>
      </c>
      <c r="O183">
        <v>65.814960825187285</v>
      </c>
      <c r="P183" s="7">
        <f>$O183/(VLOOKUP($I183,'population census 2011'!F$2:H$333,3,FALSE))</f>
        <v>4.1233310460848086E-4</v>
      </c>
      <c r="Q183" s="7">
        <f t="shared" si="11"/>
        <v>103</v>
      </c>
      <c r="R183">
        <f t="shared" si="12"/>
        <v>103</v>
      </c>
    </row>
    <row r="184" spans="1:18" x14ac:dyDescent="0.25">
      <c r="A184" t="s">
        <v>176</v>
      </c>
      <c r="B184">
        <v>65.277356940294482</v>
      </c>
      <c r="C184" t="e">
        <f>$B184/(VLOOKUP($A184,'population census 2011'!$A$1:$C$348,2,FALSE))</f>
        <v>#VALUE!</v>
      </c>
      <c r="E184">
        <v>51.317527784091155</v>
      </c>
      <c r="F184" t="e">
        <f>$E184/(VLOOKUP($A184,'population census 2011'!$A$1:$C$348,2,FALSE))</f>
        <v>#VALUE!</v>
      </c>
      <c r="I184" t="s">
        <v>180</v>
      </c>
      <c r="J184" t="str">
        <f>VLOOKUP(I184,rurality!A$2:B$327,2,FALSE)</f>
        <v>SR</v>
      </c>
      <c r="K184">
        <v>86.71914699979304</v>
      </c>
      <c r="L184">
        <f>$K184/(VLOOKUP($I184,'population census 2011'!F$2:H$333,3,FALSE))</f>
        <v>6.8221554667301037E-4</v>
      </c>
      <c r="M184" s="20">
        <f t="shared" si="9"/>
        <v>164</v>
      </c>
      <c r="N184">
        <f t="shared" si="10"/>
        <v>164</v>
      </c>
      <c r="O184">
        <v>85.391775203792264</v>
      </c>
      <c r="P184" s="7">
        <f>$O184/(VLOOKUP($I184,'population census 2011'!F$2:H$333,3,FALSE))</f>
        <v>6.717731737164456E-4</v>
      </c>
      <c r="Q184" s="7">
        <f t="shared" si="11"/>
        <v>210</v>
      </c>
      <c r="R184">
        <f t="shared" si="12"/>
        <v>210</v>
      </c>
    </row>
    <row r="185" spans="1:18" x14ac:dyDescent="0.25">
      <c r="A185" t="s">
        <v>177</v>
      </c>
      <c r="B185">
        <v>49.737931128577642</v>
      </c>
      <c r="C185" t="e">
        <f>$B185/(VLOOKUP($A185,'population census 2011'!$A$1:$C$348,2,FALSE))</f>
        <v>#VALUE!</v>
      </c>
      <c r="E185">
        <v>33.415050956815335</v>
      </c>
      <c r="F185" t="e">
        <f>$E185/(VLOOKUP($A185,'population census 2011'!$A$1:$C$348,2,FALSE))</f>
        <v>#VALUE!</v>
      </c>
      <c r="I185" t="s">
        <v>181</v>
      </c>
      <c r="J185" t="str">
        <f>VLOOKUP(I185,rurality!A$2:B$327,2,FALSE)</f>
        <v>R80</v>
      </c>
      <c r="K185">
        <v>67.851870900237529</v>
      </c>
      <c r="L185">
        <f>$K185/(VLOOKUP($I185,'population census 2011'!F$2:H$333,3,FALSE))</f>
        <v>6.2962224542283769E-4</v>
      </c>
      <c r="M185" s="20">
        <f t="shared" si="9"/>
        <v>75</v>
      </c>
      <c r="N185">
        <f t="shared" si="10"/>
        <v>75</v>
      </c>
      <c r="O185">
        <v>64.490345243306763</v>
      </c>
      <c r="P185" s="7">
        <f>$O185/(VLOOKUP($I185,'population census 2011'!F$2:H$333,3,FALSE))</f>
        <v>5.9842942341097158E-4</v>
      </c>
      <c r="Q185" s="7">
        <f t="shared" si="11"/>
        <v>183</v>
      </c>
      <c r="R185">
        <f t="shared" si="12"/>
        <v>183</v>
      </c>
    </row>
    <row r="186" spans="1:18" x14ac:dyDescent="0.25">
      <c r="A186" t="s">
        <v>178</v>
      </c>
      <c r="B186">
        <v>72.227958471425111</v>
      </c>
      <c r="C186" t="e">
        <f>$B186/(VLOOKUP($A186,'population census 2011'!$A$1:$C$348,2,FALSE))</f>
        <v>#VALUE!</v>
      </c>
      <c r="E186">
        <v>68.443137334610185</v>
      </c>
      <c r="F186" t="e">
        <f>$E186/(VLOOKUP($A186,'population census 2011'!$A$1:$C$348,2,FALSE))</f>
        <v>#VALUE!</v>
      </c>
      <c r="I186" t="s">
        <v>182</v>
      </c>
      <c r="J186" t="str">
        <f>VLOOKUP(I186,rurality!A$2:B$327,2,FALSE)</f>
        <v>R50</v>
      </c>
      <c r="K186">
        <v>126.61781800842979</v>
      </c>
      <c r="L186">
        <f>$K186/(VLOOKUP($I186,'population census 2011'!F$2:H$333,3,FALSE))</f>
        <v>7.5617105221044271E-4</v>
      </c>
      <c r="M186" s="20">
        <f t="shared" si="9"/>
        <v>280</v>
      </c>
      <c r="N186">
        <f t="shared" si="10"/>
        <v>280</v>
      </c>
      <c r="O186">
        <v>137.4994438602069</v>
      </c>
      <c r="P186" s="7">
        <f>$O186/(VLOOKUP($I186,'population census 2011'!F$2:H$333,3,FALSE))</f>
        <v>8.2115693334093912E-4</v>
      </c>
      <c r="Q186" s="7">
        <f t="shared" si="11"/>
        <v>256</v>
      </c>
      <c r="R186">
        <f t="shared" si="12"/>
        <v>256</v>
      </c>
    </row>
    <row r="187" spans="1:18" x14ac:dyDescent="0.25">
      <c r="A187" t="s">
        <v>179</v>
      </c>
      <c r="B187">
        <v>108.57812317381845</v>
      </c>
      <c r="C187" t="e">
        <f>$B187/(VLOOKUP($A187,'population census 2011'!$A$1:$C$348,2,FALSE))</f>
        <v>#VALUE!</v>
      </c>
      <c r="E187">
        <v>65.814960825187285</v>
      </c>
      <c r="F187" t="e">
        <f>$E187/(VLOOKUP($A187,'population census 2011'!$A$1:$C$348,2,FALSE))</f>
        <v>#VALUE!</v>
      </c>
      <c r="I187" t="s">
        <v>183</v>
      </c>
      <c r="J187" t="str">
        <f>VLOOKUP(I187,rurality!A$2:B$327,2,FALSE)</f>
        <v>R80</v>
      </c>
      <c r="K187">
        <v>70.076866466721768</v>
      </c>
      <c r="L187">
        <f>$K187/(VLOOKUP($I187,'population census 2011'!F$2:H$333,3,FALSE))</f>
        <v>6.904192796650388E-4</v>
      </c>
      <c r="M187" s="20">
        <f t="shared" si="9"/>
        <v>183</v>
      </c>
      <c r="N187">
        <f t="shared" si="10"/>
        <v>183</v>
      </c>
      <c r="O187">
        <v>59.840145747388277</v>
      </c>
      <c r="P187" s="7">
        <f>$O187/(VLOOKUP($I187,'population census 2011'!F$2:H$333,3,FALSE))</f>
        <v>5.8956389469244305E-4</v>
      </c>
      <c r="Q187" s="7">
        <f t="shared" si="11"/>
        <v>177</v>
      </c>
      <c r="R187">
        <f t="shared" si="12"/>
        <v>177</v>
      </c>
    </row>
    <row r="188" spans="1:18" x14ac:dyDescent="0.25">
      <c r="A188" t="s">
        <v>180</v>
      </c>
      <c r="B188">
        <v>86.71914699979304</v>
      </c>
      <c r="C188" t="e">
        <f>$B188/(VLOOKUP($A188,'population census 2011'!$A$1:$C$348,2,FALSE))</f>
        <v>#VALUE!</v>
      </c>
      <c r="E188">
        <v>85.391775203792264</v>
      </c>
      <c r="F188" t="e">
        <f>$E188/(VLOOKUP($A188,'population census 2011'!$A$1:$C$348,2,FALSE))</f>
        <v>#VALUE!</v>
      </c>
      <c r="I188" t="s">
        <v>184</v>
      </c>
      <c r="J188" t="str">
        <f>VLOOKUP(I188,rurality!A$2:B$327,2,FALSE)</f>
        <v>R50</v>
      </c>
      <c r="K188">
        <v>138.95957016040256</v>
      </c>
      <c r="L188">
        <f>$K188/(VLOOKUP($I188,'population census 2011'!F$2:H$333,3,FALSE))</f>
        <v>6.8599651550804459E-4</v>
      </c>
      <c r="M188" s="20">
        <f t="shared" si="9"/>
        <v>174</v>
      </c>
      <c r="N188">
        <f t="shared" si="10"/>
        <v>174</v>
      </c>
      <c r="O188">
        <v>155.20446985074338</v>
      </c>
      <c r="P188" s="7">
        <f>$O188/(VLOOKUP($I188,'population census 2011'!F$2:H$333,3,FALSE))</f>
        <v>7.6619210455231078E-4</v>
      </c>
      <c r="Q188" s="7">
        <f t="shared" si="11"/>
        <v>244</v>
      </c>
      <c r="R188">
        <f t="shared" si="12"/>
        <v>244</v>
      </c>
    </row>
    <row r="189" spans="1:18" x14ac:dyDescent="0.25">
      <c r="A189" t="s">
        <v>181</v>
      </c>
      <c r="B189">
        <v>67.851870900237529</v>
      </c>
      <c r="C189" t="e">
        <f>$B189/(VLOOKUP($A189,'population census 2011'!$A$1:$C$348,2,FALSE))</f>
        <v>#VALUE!</v>
      </c>
      <c r="E189">
        <v>64.490345243306763</v>
      </c>
      <c r="F189" t="e">
        <f>$E189/(VLOOKUP($A189,'population census 2011'!$A$1:$C$348,2,FALSE))</f>
        <v>#VALUE!</v>
      </c>
      <c r="I189" t="s">
        <v>185</v>
      </c>
      <c r="J189" t="str">
        <f>VLOOKUP(I189,rurality!A$2:B$327,2,FALSE)</f>
        <v>MU</v>
      </c>
      <c r="K189">
        <v>149.38131012764239</v>
      </c>
      <c r="L189">
        <f>$K189/(VLOOKUP($I189,'population census 2011'!F$2:H$333,3,FALSE))</f>
        <v>7.4392712251254917E-4</v>
      </c>
      <c r="M189" s="20">
        <f t="shared" si="9"/>
        <v>262</v>
      </c>
      <c r="N189">
        <f t="shared" si="10"/>
        <v>262</v>
      </c>
      <c r="O189">
        <v>90.884605312909301</v>
      </c>
      <c r="P189" s="7">
        <f>$O189/(VLOOKUP($I189,'population census 2011'!F$2:H$333,3,FALSE))</f>
        <v>4.5261032222403922E-4</v>
      </c>
      <c r="Q189" s="7">
        <f t="shared" si="11"/>
        <v>122</v>
      </c>
      <c r="R189">
        <f t="shared" si="12"/>
        <v>122</v>
      </c>
    </row>
    <row r="190" spans="1:18" x14ac:dyDescent="0.25">
      <c r="A190" t="s">
        <v>182</v>
      </c>
      <c r="B190">
        <v>126.61781800842979</v>
      </c>
      <c r="C190" t="e">
        <f>$B190/(VLOOKUP($A190,'population census 2011'!$A$1:$C$348,2,FALSE))</f>
        <v>#VALUE!</v>
      </c>
      <c r="E190">
        <v>137.4994438602069</v>
      </c>
      <c r="F190" t="e">
        <f>$E190/(VLOOKUP($A190,'population census 2011'!$A$1:$C$348,2,FALSE))</f>
        <v>#VALUE!</v>
      </c>
      <c r="I190" t="s">
        <v>186</v>
      </c>
      <c r="J190" t="str">
        <f>VLOOKUP(I190,rurality!A$2:B$327,2,FALSE)</f>
        <v>R50</v>
      </c>
      <c r="K190">
        <v>42.053083438171178</v>
      </c>
      <c r="L190">
        <f>$K190/(VLOOKUP($I190,'population census 2011'!F$2:H$333,3,FALSE))</f>
        <v>6.781224149090718E-4</v>
      </c>
      <c r="M190" s="20">
        <f t="shared" si="9"/>
        <v>154</v>
      </c>
      <c r="N190">
        <f t="shared" si="10"/>
        <v>154</v>
      </c>
      <c r="O190">
        <v>181.48106654538651</v>
      </c>
      <c r="P190" s="7">
        <f>$O190/(VLOOKUP($I190,'population census 2011'!F$2:H$333,3,FALSE))</f>
        <v>2.9264531645335976E-3</v>
      </c>
      <c r="Q190" s="7">
        <f t="shared" si="11"/>
        <v>332</v>
      </c>
      <c r="R190">
        <f t="shared" si="12"/>
        <v>332</v>
      </c>
    </row>
    <row r="191" spans="1:18" x14ac:dyDescent="0.25">
      <c r="A191" t="s">
        <v>183</v>
      </c>
      <c r="B191">
        <v>70.076866466721768</v>
      </c>
      <c r="C191" t="e">
        <f>$B191/(VLOOKUP($A191,'population census 2011'!$A$1:$C$348,2,FALSE))</f>
        <v>#VALUE!</v>
      </c>
      <c r="E191">
        <v>59.840145747388277</v>
      </c>
      <c r="F191" t="e">
        <f>$E191/(VLOOKUP($A191,'population census 2011'!$A$1:$C$348,2,FALSE))</f>
        <v>#VALUE!</v>
      </c>
      <c r="I191" t="s">
        <v>187</v>
      </c>
      <c r="J191" t="str">
        <f>VLOOKUP(I191,rurality!A$2:B$327,2,FALSE)</f>
        <v>R50</v>
      </c>
      <c r="K191">
        <v>66.348957520805371</v>
      </c>
      <c r="L191">
        <f>$K191/(VLOOKUP($I191,'population census 2011'!F$2:H$333,3,FALSE))</f>
        <v>7.0985746480940401E-4</v>
      </c>
      <c r="M191" s="20">
        <f t="shared" si="9"/>
        <v>218</v>
      </c>
      <c r="N191">
        <f t="shared" si="10"/>
        <v>218</v>
      </c>
      <c r="O191">
        <v>123.51069193913186</v>
      </c>
      <c r="P191" s="7">
        <f>$O191/(VLOOKUP($I191,'population census 2011'!F$2:H$333,3,FALSE))</f>
        <v>1.3214222187179769E-3</v>
      </c>
      <c r="Q191" s="7">
        <f t="shared" si="11"/>
        <v>316</v>
      </c>
      <c r="R191">
        <f t="shared" si="12"/>
        <v>316</v>
      </c>
    </row>
    <row r="192" spans="1:18" x14ac:dyDescent="0.25">
      <c r="A192" t="s">
        <v>184</v>
      </c>
      <c r="B192">
        <v>138.95957016040256</v>
      </c>
      <c r="C192" t="e">
        <f>$B192/(VLOOKUP($A192,'population census 2011'!$A$1:$C$348,2,FALSE))</f>
        <v>#VALUE!</v>
      </c>
      <c r="E192">
        <v>155.20446985074338</v>
      </c>
      <c r="F192" t="e">
        <f>$E192/(VLOOKUP($A192,'population census 2011'!$A$1:$C$348,2,FALSE))</f>
        <v>#VALUE!</v>
      </c>
      <c r="I192" t="s">
        <v>188</v>
      </c>
      <c r="J192" t="str">
        <f>VLOOKUP(I192,rurality!A$2:B$327,2,FALSE)</f>
        <v>OU</v>
      </c>
      <c r="K192">
        <v>137.57955889394816</v>
      </c>
      <c r="L192">
        <f>$K192/(VLOOKUP($I192,'population census 2011'!F$2:H$333,3,FALSE))</f>
        <v>6.4874903401227033E-4</v>
      </c>
      <c r="M192" s="20">
        <f t="shared" si="9"/>
        <v>101</v>
      </c>
      <c r="N192">
        <f t="shared" si="10"/>
        <v>101</v>
      </c>
      <c r="O192">
        <v>81.257564758480129</v>
      </c>
      <c r="P192" s="7">
        <f>$O192/(VLOOKUP($I192,'population census 2011'!F$2:H$333,3,FALSE))</f>
        <v>3.8316569021629816E-4</v>
      </c>
      <c r="Q192" s="7">
        <f t="shared" si="11"/>
        <v>91</v>
      </c>
      <c r="R192">
        <f t="shared" si="12"/>
        <v>91</v>
      </c>
    </row>
    <row r="193" spans="1:18" x14ac:dyDescent="0.25">
      <c r="A193" t="s">
        <v>185</v>
      </c>
      <c r="B193">
        <v>149.38131012764239</v>
      </c>
      <c r="C193" t="e">
        <f>$B193/(VLOOKUP($A193,'population census 2011'!$A$1:$C$348,2,FALSE))</f>
        <v>#VALUE!</v>
      </c>
      <c r="E193">
        <v>90.884605312909301</v>
      </c>
      <c r="F193" t="e">
        <f>$E193/(VLOOKUP($A193,'population census 2011'!$A$1:$C$348,2,FALSE))</f>
        <v>#VALUE!</v>
      </c>
      <c r="I193" t="s">
        <v>390</v>
      </c>
      <c r="J193" t="str">
        <f>VLOOKUP(I193,rurality!A$2:B$327,2,FALSE)</f>
        <v>R50</v>
      </c>
      <c r="K193">
        <v>145.21702474349144</v>
      </c>
      <c r="L193">
        <f>$K193/(VLOOKUP($I193,'population census 2011'!F$2:H$333,3,FALSE))</f>
        <v>4.5950683086147884E-4</v>
      </c>
      <c r="M193" s="20">
        <f t="shared" si="9"/>
        <v>4</v>
      </c>
      <c r="N193">
        <f t="shared" si="10"/>
        <v>4</v>
      </c>
      <c r="O193">
        <v>132.44827690902389</v>
      </c>
      <c r="P193" s="7">
        <f>$O193/(VLOOKUP($I193,'population census 2011'!F$2:H$333,3,FALSE))</f>
        <v>4.1910298109352302E-4</v>
      </c>
      <c r="Q193" s="7">
        <f t="shared" si="11"/>
        <v>106</v>
      </c>
      <c r="R193">
        <f t="shared" si="12"/>
        <v>106</v>
      </c>
    </row>
    <row r="194" spans="1:18" x14ac:dyDescent="0.25">
      <c r="A194" t="s">
        <v>186</v>
      </c>
      <c r="B194">
        <v>42.053083438171178</v>
      </c>
      <c r="C194" t="e">
        <f>$B194/(VLOOKUP($A194,'population census 2011'!$A$1:$C$348,2,FALSE))</f>
        <v>#VALUE!</v>
      </c>
      <c r="E194">
        <v>181.48106654538651</v>
      </c>
      <c r="F194" t="e">
        <f>$E194/(VLOOKUP($A194,'population census 2011'!$A$1:$C$348,2,FALSE))</f>
        <v>#VALUE!</v>
      </c>
      <c r="I194" t="s">
        <v>189</v>
      </c>
      <c r="J194" t="str">
        <f>VLOOKUP(I194,rurality!A$2:B$327,2,FALSE)</f>
        <v>OU</v>
      </c>
      <c r="K194">
        <v>80.889097138398142</v>
      </c>
      <c r="L194">
        <f>$K194/(VLOOKUP($I194,'population census 2011'!F$2:H$333,3,FALSE))</f>
        <v>6.1042846790025163E-4</v>
      </c>
      <c r="M194" s="20">
        <f t="shared" si="9"/>
        <v>42</v>
      </c>
      <c r="N194">
        <f t="shared" si="10"/>
        <v>42</v>
      </c>
      <c r="O194">
        <v>34.903228465110445</v>
      </c>
      <c r="P194" s="7">
        <f>$O194/(VLOOKUP($I194,'population census 2011'!F$2:H$333,3,FALSE))</f>
        <v>2.6339673739065477E-4</v>
      </c>
      <c r="Q194" s="7">
        <f t="shared" si="11"/>
        <v>32</v>
      </c>
      <c r="R194">
        <f t="shared" si="12"/>
        <v>32</v>
      </c>
    </row>
    <row r="195" spans="1:18" x14ac:dyDescent="0.25">
      <c r="A195" t="s">
        <v>187</v>
      </c>
      <c r="B195">
        <v>66.348957520805371</v>
      </c>
      <c r="C195" t="e">
        <f>$B195/(VLOOKUP($A195,'population census 2011'!$A$1:$C$348,2,FALSE))</f>
        <v>#VALUE!</v>
      </c>
      <c r="E195">
        <v>123.51069193913186</v>
      </c>
      <c r="F195" t="e">
        <f>$E195/(VLOOKUP($A195,'population census 2011'!$A$1:$C$348,2,FALSE))</f>
        <v>#VALUE!</v>
      </c>
      <c r="I195" t="s">
        <v>190</v>
      </c>
      <c r="J195" t="str">
        <f>VLOOKUP(I195,rurality!A$2:B$327,2,FALSE)</f>
        <v>LU</v>
      </c>
      <c r="K195">
        <v>183.09053435846167</v>
      </c>
      <c r="L195">
        <f>$K195/(VLOOKUP($I195,'population census 2011'!F$2:H$333,3,FALSE))</f>
        <v>5.9896144451210959E-4</v>
      </c>
      <c r="M195" s="20">
        <f t="shared" si="9"/>
        <v>34</v>
      </c>
      <c r="N195">
        <f t="shared" si="10"/>
        <v>34</v>
      </c>
      <c r="O195">
        <v>101.97357981886876</v>
      </c>
      <c r="P195" s="7">
        <f>$O195/(VLOOKUP($I195,'population census 2011'!F$2:H$333,3,FALSE))</f>
        <v>3.3359585127868606E-4</v>
      </c>
      <c r="Q195" s="7">
        <f t="shared" si="11"/>
        <v>67</v>
      </c>
      <c r="R195">
        <f t="shared" si="12"/>
        <v>67</v>
      </c>
    </row>
    <row r="196" spans="1:18" x14ac:dyDescent="0.25">
      <c r="A196" t="s">
        <v>188</v>
      </c>
      <c r="B196">
        <v>137.57955889394816</v>
      </c>
      <c r="C196" t="e">
        <f>$B196/(VLOOKUP($A196,'population census 2011'!$A$1:$C$348,2,FALSE))</f>
        <v>#VALUE!</v>
      </c>
      <c r="E196">
        <v>81.257564758480129</v>
      </c>
      <c r="F196" t="e">
        <f>$E196/(VLOOKUP($A196,'population census 2011'!$A$1:$C$348,2,FALSE))</f>
        <v>#VALUE!</v>
      </c>
      <c r="I196" t="s">
        <v>191</v>
      </c>
      <c r="J196" t="str">
        <f>VLOOKUP(I196,rurality!A$2:B$327,2,FALSE)</f>
        <v>OU</v>
      </c>
      <c r="K196">
        <v>82.28787977775167</v>
      </c>
      <c r="L196">
        <f>$K196/(VLOOKUP($I196,'population census 2011'!F$2:H$333,3,FALSE))</f>
        <v>6.5697856942605048E-4</v>
      </c>
      <c r="M196" s="20">
        <f t="shared" si="9"/>
        <v>119</v>
      </c>
      <c r="N196">
        <f t="shared" si="10"/>
        <v>119</v>
      </c>
      <c r="O196">
        <v>58.224374903781381</v>
      </c>
      <c r="P196" s="7">
        <f>$O196/(VLOOKUP($I196,'population census 2011'!F$2:H$333,3,FALSE))</f>
        <v>4.6485784581309187E-4</v>
      </c>
      <c r="Q196" s="7">
        <f t="shared" si="11"/>
        <v>128</v>
      </c>
      <c r="R196">
        <f t="shared" si="12"/>
        <v>128</v>
      </c>
    </row>
    <row r="197" spans="1:18" x14ac:dyDescent="0.25">
      <c r="A197" t="s">
        <v>390</v>
      </c>
      <c r="B197">
        <v>145.21702474349144</v>
      </c>
      <c r="C197" t="e">
        <f>$B197/(VLOOKUP($A197,'population census 2011'!$A$1:$C$348,2,FALSE))</f>
        <v>#VALUE!</v>
      </c>
      <c r="E197">
        <v>132.44827690902389</v>
      </c>
      <c r="F197" t="e">
        <f>$E197/(VLOOKUP($A197,'population census 2011'!$A$1:$C$348,2,FALSE))</f>
        <v>#VALUE!</v>
      </c>
      <c r="I197" t="s">
        <v>192</v>
      </c>
      <c r="J197" t="str">
        <f>VLOOKUP(I197,rurality!A$2:B$327,2,FALSE)</f>
        <v>LU</v>
      </c>
      <c r="K197">
        <v>39.620674648758147</v>
      </c>
      <c r="L197">
        <f>$K197/(VLOOKUP($I197,'population census 2011'!F$2:H$333,3,FALSE))</f>
        <v>7.0537074325722181E-4</v>
      </c>
      <c r="M197" s="20">
        <f t="shared" ref="M197:M260" si="13">RANK(L197,L$4:L$335,1)</f>
        <v>210</v>
      </c>
      <c r="N197">
        <f t="shared" ref="N197:N260" si="14">RANK(L197,L$4:L$335,1)</f>
        <v>210</v>
      </c>
      <c r="O197">
        <v>13.500056005933935</v>
      </c>
      <c r="P197" s="7">
        <f>$O197/(VLOOKUP($I197,'population census 2011'!F$2:H$333,3,FALSE))</f>
        <v>2.4034281655570472E-4</v>
      </c>
      <c r="Q197" s="7">
        <f t="shared" ref="Q197:Q260" si="15">RANK(P197,P$4:P$335,1)</f>
        <v>18</v>
      </c>
      <c r="R197">
        <f t="shared" ref="R197:R260" si="16">RANK(P197,P$4:P$335,1)</f>
        <v>18</v>
      </c>
    </row>
    <row r="198" spans="1:18" x14ac:dyDescent="0.25">
      <c r="A198" t="s">
        <v>189</v>
      </c>
      <c r="B198">
        <v>80.889097138398142</v>
      </c>
      <c r="C198" t="e">
        <f>$B198/(VLOOKUP($A198,'population census 2011'!$A$1:$C$348,2,FALSE))</f>
        <v>#VALUE!</v>
      </c>
      <c r="E198">
        <v>34.903228465110445</v>
      </c>
      <c r="F198" t="e">
        <f>$E198/(VLOOKUP($A198,'population census 2011'!$A$1:$C$348,2,FALSE))</f>
        <v>#VALUE!</v>
      </c>
      <c r="I198" t="s">
        <v>193</v>
      </c>
      <c r="J198" t="str">
        <f>VLOOKUP(I198,rurality!A$2:B$327,2,FALSE)</f>
        <v>MU</v>
      </c>
      <c r="K198">
        <v>152.94270744135449</v>
      </c>
      <c r="L198">
        <f>$K198/(VLOOKUP($I198,'population census 2011'!F$2:H$333,3,FALSE))</f>
        <v>6.8005668124232195E-4</v>
      </c>
      <c r="M198" s="20">
        <f t="shared" si="13"/>
        <v>162</v>
      </c>
      <c r="N198">
        <f t="shared" si="14"/>
        <v>162</v>
      </c>
      <c r="O198">
        <v>73.812768419474111</v>
      </c>
      <c r="P198" s="7">
        <f>$O198/(VLOOKUP($I198,'population census 2011'!F$2:H$333,3,FALSE))</f>
        <v>3.2820699439954339E-4</v>
      </c>
      <c r="Q198" s="7">
        <f t="shared" si="15"/>
        <v>64</v>
      </c>
      <c r="R198">
        <f t="shared" si="16"/>
        <v>64</v>
      </c>
    </row>
    <row r="199" spans="1:18" x14ac:dyDescent="0.25">
      <c r="A199" t="s">
        <v>190</v>
      </c>
      <c r="B199">
        <v>183.09053435846167</v>
      </c>
      <c r="C199" t="e">
        <f>$B199/(VLOOKUP($A199,'population census 2011'!$A$1:$C$348,2,FALSE))</f>
        <v>#VALUE!</v>
      </c>
      <c r="E199">
        <v>101.97357981886876</v>
      </c>
      <c r="F199" t="e">
        <f>$E199/(VLOOKUP($A199,'population census 2011'!$A$1:$C$348,2,FALSE))</f>
        <v>#VALUE!</v>
      </c>
      <c r="I199" t="s">
        <v>194</v>
      </c>
      <c r="J199" t="str">
        <f>VLOOKUP(I199,rurality!A$2:B$327,2,FALSE)</f>
        <v>OU</v>
      </c>
      <c r="K199">
        <v>85.923015235178894</v>
      </c>
      <c r="L199">
        <f>$K199/(VLOOKUP($I199,'population census 2011'!F$2:H$333,3,FALSE))</f>
        <v>5.6563279419627195E-4</v>
      </c>
      <c r="M199" s="20">
        <f t="shared" si="13"/>
        <v>16</v>
      </c>
      <c r="N199">
        <f t="shared" si="14"/>
        <v>16</v>
      </c>
      <c r="O199">
        <v>38.757195687705021</v>
      </c>
      <c r="P199" s="7">
        <f>$O199/(VLOOKUP($I199,'population census 2011'!F$2:H$333,3,FALSE))</f>
        <v>2.5513933411257635E-4</v>
      </c>
      <c r="Q199" s="7">
        <f t="shared" si="15"/>
        <v>25</v>
      </c>
      <c r="R199">
        <f t="shared" si="16"/>
        <v>25</v>
      </c>
    </row>
    <row r="200" spans="1:18" x14ac:dyDescent="0.25">
      <c r="A200" t="s">
        <v>191</v>
      </c>
      <c r="B200">
        <v>82.28787977775167</v>
      </c>
      <c r="C200" t="e">
        <f>$B200/(VLOOKUP($A200,'population census 2011'!$A$1:$C$348,2,FALSE))</f>
        <v>#VALUE!</v>
      </c>
      <c r="E200">
        <v>58.224374903781381</v>
      </c>
      <c r="F200" t="e">
        <f>$E200/(VLOOKUP($A200,'population census 2011'!$A$1:$C$348,2,FALSE))</f>
        <v>#VALUE!</v>
      </c>
      <c r="I200" t="s">
        <v>195</v>
      </c>
      <c r="J200" t="str">
        <f>VLOOKUP(I200,rurality!A$2:B$327,2,FALSE)</f>
        <v>OU</v>
      </c>
      <c r="K200">
        <v>65.93731852301616</v>
      </c>
      <c r="L200">
        <f>$K200/(VLOOKUP($I200,'population census 2011'!F$2:H$333,3,FALSE))</f>
        <v>7.3712514558664044E-4</v>
      </c>
      <c r="M200" s="20">
        <f t="shared" si="13"/>
        <v>255</v>
      </c>
      <c r="N200">
        <f t="shared" si="14"/>
        <v>255</v>
      </c>
      <c r="O200">
        <v>35.26089222284596</v>
      </c>
      <c r="P200" s="7">
        <f>$O200/(VLOOKUP($I200,'population census 2011'!F$2:H$333,3,FALSE))</f>
        <v>3.9418785743019677E-4</v>
      </c>
      <c r="Q200" s="7">
        <f t="shared" si="15"/>
        <v>96</v>
      </c>
      <c r="R200">
        <f t="shared" si="16"/>
        <v>96</v>
      </c>
    </row>
    <row r="201" spans="1:18" x14ac:dyDescent="0.25">
      <c r="A201" t="s">
        <v>192</v>
      </c>
      <c r="B201">
        <v>39.620674648758147</v>
      </c>
      <c r="C201" t="e">
        <f>$B201/(VLOOKUP($A201,'population census 2011'!$A$1:$C$348,2,FALSE))</f>
        <v>#VALUE!</v>
      </c>
      <c r="E201">
        <v>13.500056005933935</v>
      </c>
      <c r="F201" t="e">
        <f>$E201/(VLOOKUP($A201,'population census 2011'!$A$1:$C$348,2,FALSE))</f>
        <v>#VALUE!</v>
      </c>
      <c r="I201" t="s">
        <v>196</v>
      </c>
      <c r="J201" t="str">
        <f>VLOOKUP(I201,rurality!A$2:B$327,2,FALSE)</f>
        <v>OU</v>
      </c>
      <c r="K201">
        <v>112.94918691843964</v>
      </c>
      <c r="L201">
        <f>$K201/(VLOOKUP($I201,'population census 2011'!F$2:H$333,3,FALSE))</f>
        <v>6.1508779518948127E-4</v>
      </c>
      <c r="M201" s="20">
        <f t="shared" si="13"/>
        <v>51</v>
      </c>
      <c r="N201">
        <f t="shared" si="14"/>
        <v>51</v>
      </c>
      <c r="O201">
        <v>119.89483407334443</v>
      </c>
      <c r="P201" s="7">
        <f>$O201/(VLOOKUP($I201,'population census 2011'!F$2:H$333,3,FALSE))</f>
        <v>6.5291173098956288E-4</v>
      </c>
      <c r="Q201" s="7">
        <f t="shared" si="15"/>
        <v>203</v>
      </c>
      <c r="R201">
        <f t="shared" si="16"/>
        <v>203</v>
      </c>
    </row>
    <row r="202" spans="1:18" x14ac:dyDescent="0.25">
      <c r="A202" t="s">
        <v>193</v>
      </c>
      <c r="B202">
        <v>152.94270744135449</v>
      </c>
      <c r="C202" t="e">
        <f>$B202/(VLOOKUP($A202,'population census 2011'!$A$1:$C$348,2,FALSE))</f>
        <v>#VALUE!</v>
      </c>
      <c r="E202">
        <v>73.812768419474111</v>
      </c>
      <c r="F202" t="e">
        <f>$E202/(VLOOKUP($A202,'population census 2011'!$A$1:$C$348,2,FALSE))</f>
        <v>#VALUE!</v>
      </c>
      <c r="I202" t="s">
        <v>197</v>
      </c>
      <c r="J202" t="str">
        <f>VLOOKUP(I202,rurality!A$2:B$327,2,FALSE)</f>
        <v>OU</v>
      </c>
      <c r="K202">
        <v>139.3079027487467</v>
      </c>
      <c r="L202">
        <f>$K202/(VLOOKUP($I202,'population census 2011'!F$2:H$333,3,FALSE))</f>
        <v>5.4335646042165929E-4</v>
      </c>
      <c r="M202" s="20">
        <f t="shared" si="13"/>
        <v>12</v>
      </c>
      <c r="N202">
        <f t="shared" si="14"/>
        <v>12</v>
      </c>
      <c r="O202">
        <v>92.087516080467609</v>
      </c>
      <c r="P202" s="7">
        <f>$O202/(VLOOKUP($I202,'population census 2011'!F$2:H$333,3,FALSE))</f>
        <v>3.5917809255050083E-4</v>
      </c>
      <c r="Q202" s="7">
        <f t="shared" si="15"/>
        <v>82</v>
      </c>
      <c r="R202">
        <f t="shared" si="16"/>
        <v>82</v>
      </c>
    </row>
    <row r="203" spans="1:18" x14ac:dyDescent="0.25">
      <c r="A203" t="s">
        <v>194</v>
      </c>
      <c r="B203">
        <v>85.923015235178894</v>
      </c>
      <c r="C203" t="e">
        <f>$B203/(VLOOKUP($A203,'population census 2011'!$A$1:$C$348,2,FALSE))</f>
        <v>#VALUE!</v>
      </c>
      <c r="E203">
        <v>38.757195687705021</v>
      </c>
      <c r="F203" t="e">
        <f>$E203/(VLOOKUP($A203,'population census 2011'!$A$1:$C$348,2,FALSE))</f>
        <v>#VALUE!</v>
      </c>
      <c r="I203" t="s">
        <v>198</v>
      </c>
      <c r="J203" t="str">
        <f>VLOOKUP(I203,rurality!A$2:B$327,2,FALSE)</f>
        <v>LU</v>
      </c>
      <c r="K203">
        <v>99.643711334753917</v>
      </c>
      <c r="L203">
        <f>$K203/(VLOOKUP($I203,'population census 2011'!F$2:H$333,3,FALSE))</f>
        <v>6.7488713694845008E-4</v>
      </c>
      <c r="M203" s="20">
        <f t="shared" si="13"/>
        <v>145</v>
      </c>
      <c r="N203">
        <f t="shared" si="14"/>
        <v>145</v>
      </c>
      <c r="O203">
        <v>50.311334964047546</v>
      </c>
      <c r="P203" s="7">
        <f>$O203/(VLOOKUP($I203,'population census 2011'!F$2:H$333,3,FALSE))</f>
        <v>3.4075881312640148E-4</v>
      </c>
      <c r="Q203" s="7">
        <f t="shared" si="15"/>
        <v>73</v>
      </c>
      <c r="R203">
        <f t="shared" si="16"/>
        <v>73</v>
      </c>
    </row>
    <row r="204" spans="1:18" x14ac:dyDescent="0.25">
      <c r="A204" t="s">
        <v>195</v>
      </c>
      <c r="B204">
        <v>65.93731852301616</v>
      </c>
      <c r="C204" t="e">
        <f>$B204/(VLOOKUP($A204,'population census 2011'!$A$1:$C$348,2,FALSE))</f>
        <v>#VALUE!</v>
      </c>
      <c r="E204">
        <v>35.26089222284596</v>
      </c>
      <c r="F204" t="e">
        <f>$E204/(VLOOKUP($A204,'population census 2011'!$A$1:$C$348,2,FALSE))</f>
        <v>#VALUE!</v>
      </c>
      <c r="I204" t="s">
        <v>199</v>
      </c>
      <c r="J204" t="str">
        <f>VLOOKUP(I204,rurality!A$2:B$327,2,FALSE)</f>
        <v>LU</v>
      </c>
      <c r="K204">
        <v>110.45948457109326</v>
      </c>
      <c r="L204">
        <f>$K204/(VLOOKUP($I204,'population census 2011'!F$2:H$333,3,FALSE))</f>
        <v>5.3867960250416106E-4</v>
      </c>
      <c r="M204" s="20">
        <f t="shared" si="13"/>
        <v>10</v>
      </c>
      <c r="N204">
        <f t="shared" si="14"/>
        <v>10</v>
      </c>
      <c r="O204">
        <v>76.066904978291518</v>
      </c>
      <c r="P204" s="7">
        <f>$O204/(VLOOKUP($I204,'population census 2011'!F$2:H$333,3,FALSE))</f>
        <v>3.7095673854113762E-4</v>
      </c>
      <c r="Q204" s="7">
        <f t="shared" si="15"/>
        <v>86</v>
      </c>
      <c r="R204">
        <f t="shared" si="16"/>
        <v>86</v>
      </c>
    </row>
    <row r="205" spans="1:18" x14ac:dyDescent="0.25">
      <c r="A205" t="s">
        <v>196</v>
      </c>
      <c r="B205">
        <v>112.94918691843964</v>
      </c>
      <c r="C205" t="e">
        <f>$B205/(VLOOKUP($A205,'population census 2011'!$A$1:$C$348,2,FALSE))</f>
        <v>#VALUE!</v>
      </c>
      <c r="E205">
        <v>119.89483407334443</v>
      </c>
      <c r="F205" t="e">
        <f>$E205/(VLOOKUP($A205,'population census 2011'!$A$1:$C$348,2,FALSE))</f>
        <v>#VALUE!</v>
      </c>
      <c r="I205" t="s">
        <v>200</v>
      </c>
      <c r="J205" t="str">
        <f>VLOOKUP(I205,rurality!A$2:B$327,2,FALSE)</f>
        <v>LU</v>
      </c>
      <c r="K205">
        <v>93.27009201185956</v>
      </c>
      <c r="L205">
        <f>$K205/(VLOOKUP($I205,'population census 2011'!F$2:H$333,3,FALSE))</f>
        <v>6.652550749052051E-4</v>
      </c>
      <c r="M205" s="20">
        <f t="shared" si="13"/>
        <v>133</v>
      </c>
      <c r="N205">
        <f t="shared" si="14"/>
        <v>133</v>
      </c>
      <c r="O205">
        <v>94.395189644918929</v>
      </c>
      <c r="P205" s="7">
        <f>$O205/(VLOOKUP($I205,'population census 2011'!F$2:H$333,3,FALSE))</f>
        <v>6.7327990788233359E-4</v>
      </c>
      <c r="Q205" s="7">
        <f t="shared" si="15"/>
        <v>211</v>
      </c>
      <c r="R205">
        <f t="shared" si="16"/>
        <v>211</v>
      </c>
    </row>
    <row r="206" spans="1:18" x14ac:dyDescent="0.25">
      <c r="A206" t="s">
        <v>197</v>
      </c>
      <c r="B206">
        <v>139.3079027487467</v>
      </c>
      <c r="C206" t="e">
        <f>$B206/(VLOOKUP($A206,'population census 2011'!$A$1:$C$348,2,FALSE))</f>
        <v>#VALUE!</v>
      </c>
      <c r="E206">
        <v>92.087516080467609</v>
      </c>
      <c r="F206" t="e">
        <f>$E206/(VLOOKUP($A206,'population census 2011'!$A$1:$C$348,2,FALSE))</f>
        <v>#VALUE!</v>
      </c>
      <c r="I206" t="s">
        <v>201</v>
      </c>
      <c r="J206" t="str">
        <f>VLOOKUP(I206,rurality!A$2:B$327,2,FALSE)</f>
        <v>R80</v>
      </c>
      <c r="K206">
        <v>33.075145293938156</v>
      </c>
      <c r="L206">
        <f>$K206/(VLOOKUP($I206,'population census 2011'!F$2:H$333,3,FALSE))</f>
        <v>7.3544449545145214E-4</v>
      </c>
      <c r="M206" s="20">
        <f t="shared" si="13"/>
        <v>249</v>
      </c>
      <c r="N206">
        <f t="shared" si="14"/>
        <v>249</v>
      </c>
      <c r="O206">
        <v>33.253959314051457</v>
      </c>
      <c r="P206" s="7">
        <f>$O206/(VLOOKUP($I206,'population census 2011'!F$2:H$333,3,FALSE))</f>
        <v>7.3942052596116467E-4</v>
      </c>
      <c r="Q206" s="7">
        <f t="shared" si="15"/>
        <v>233</v>
      </c>
      <c r="R206">
        <f t="shared" si="16"/>
        <v>233</v>
      </c>
    </row>
    <row r="207" spans="1:18" x14ac:dyDescent="0.25">
      <c r="A207" t="s">
        <v>198</v>
      </c>
      <c r="B207">
        <v>99.643711334753917</v>
      </c>
      <c r="C207" t="e">
        <f>$B207/(VLOOKUP($A207,'population census 2011'!$A$1:$C$348,2,FALSE))</f>
        <v>#VALUE!</v>
      </c>
      <c r="E207">
        <v>50.311334964047546</v>
      </c>
      <c r="F207" t="e">
        <f>$E207/(VLOOKUP($A207,'population census 2011'!$A$1:$C$348,2,FALSE))</f>
        <v>#VALUE!</v>
      </c>
      <c r="I207" t="s">
        <v>202</v>
      </c>
      <c r="J207" t="str">
        <f>VLOOKUP(I207,rurality!A$2:B$327,2,FALSE)</f>
        <v>LU</v>
      </c>
      <c r="K207">
        <v>95.331551847791175</v>
      </c>
      <c r="L207">
        <f>$K207/(VLOOKUP($I207,'population census 2011'!F$2:H$333,3,FALSE))</f>
        <v>6.122850123173783E-4</v>
      </c>
      <c r="M207" s="20">
        <f t="shared" si="13"/>
        <v>48</v>
      </c>
      <c r="N207">
        <f t="shared" si="14"/>
        <v>48</v>
      </c>
      <c r="O207">
        <v>39.893227701660564</v>
      </c>
      <c r="P207" s="7">
        <f>$O207/(VLOOKUP($I207,'population census 2011'!F$2:H$333,3,FALSE))</f>
        <v>2.5622183779920463E-4</v>
      </c>
      <c r="Q207" s="7">
        <f t="shared" si="15"/>
        <v>26</v>
      </c>
      <c r="R207">
        <f t="shared" si="16"/>
        <v>26</v>
      </c>
    </row>
    <row r="208" spans="1:18" x14ac:dyDescent="0.25">
      <c r="A208" t="s">
        <v>199</v>
      </c>
      <c r="B208">
        <v>110.45948457109326</v>
      </c>
      <c r="C208" t="e">
        <f>$B208/(VLOOKUP($A208,'population census 2011'!$A$1:$C$348,2,FALSE))</f>
        <v>#VALUE!</v>
      </c>
      <c r="E208">
        <v>76.066904978291518</v>
      </c>
      <c r="F208" t="e">
        <f>$E208/(VLOOKUP($A208,'population census 2011'!$A$1:$C$348,2,FALSE))</f>
        <v>#VALUE!</v>
      </c>
      <c r="I208" t="s">
        <v>203</v>
      </c>
      <c r="J208" t="str">
        <f>VLOOKUP(I208,rurality!A$2:B$327,2,FALSE)</f>
        <v>MU</v>
      </c>
      <c r="K208">
        <v>173.74561255512646</v>
      </c>
      <c r="L208">
        <f>$K208/(VLOOKUP($I208,'population census 2011'!F$2:H$333,3,FALSE))</f>
        <v>6.2281109995743797E-4</v>
      </c>
      <c r="M208" s="20">
        <f t="shared" si="13"/>
        <v>62</v>
      </c>
      <c r="N208">
        <f t="shared" si="14"/>
        <v>62</v>
      </c>
      <c r="O208">
        <v>74.483016132467853</v>
      </c>
      <c r="P208" s="7">
        <f>$O208/(VLOOKUP($I208,'population census 2011'!F$2:H$333,3,FALSE))</f>
        <v>2.6699292444516562E-4</v>
      </c>
      <c r="Q208" s="7">
        <f t="shared" si="15"/>
        <v>36</v>
      </c>
      <c r="R208">
        <f t="shared" si="16"/>
        <v>36</v>
      </c>
    </row>
    <row r="209" spans="1:18" x14ac:dyDescent="0.25">
      <c r="A209" t="s">
        <v>200</v>
      </c>
      <c r="B209">
        <v>93.27009201185956</v>
      </c>
      <c r="C209" t="e">
        <f>$B209/(VLOOKUP($A209,'population census 2011'!$A$1:$C$348,2,FALSE))</f>
        <v>#VALUE!</v>
      </c>
      <c r="E209">
        <v>94.395189644918929</v>
      </c>
      <c r="F209" t="e">
        <f>$E209/(VLOOKUP($A209,'population census 2011'!$A$1:$C$348,2,FALSE))</f>
        <v>#VALUE!</v>
      </c>
      <c r="I209" t="s">
        <v>204</v>
      </c>
      <c r="J209" t="str">
        <f>VLOOKUP(I209,rurality!A$2:B$327,2,FALSE)</f>
        <v>SR</v>
      </c>
      <c r="K209">
        <v>96.014406666028563</v>
      </c>
      <c r="L209">
        <f>$K209/(VLOOKUP($I209,'population census 2011'!F$2:H$333,3,FALSE))</f>
        <v>7.1028656255153289E-4</v>
      </c>
      <c r="M209" s="20">
        <f t="shared" si="13"/>
        <v>219</v>
      </c>
      <c r="N209">
        <f t="shared" si="14"/>
        <v>219</v>
      </c>
      <c r="O209">
        <v>63.957221964192073</v>
      </c>
      <c r="P209" s="7">
        <f>$O209/(VLOOKUP($I209,'population census 2011'!F$2:H$333,3,FALSE))</f>
        <v>4.7313686473432666E-4</v>
      </c>
      <c r="Q209" s="7">
        <f t="shared" si="15"/>
        <v>132</v>
      </c>
      <c r="R209">
        <f t="shared" si="16"/>
        <v>132</v>
      </c>
    </row>
    <row r="210" spans="1:18" x14ac:dyDescent="0.25">
      <c r="A210" t="s">
        <v>201</v>
      </c>
      <c r="B210">
        <v>33.075145293938156</v>
      </c>
      <c r="C210" t="e">
        <f>$B210/(VLOOKUP($A210,'population census 2011'!$A$1:$C$348,2,FALSE))</f>
        <v>#VALUE!</v>
      </c>
      <c r="E210">
        <v>33.253959314051457</v>
      </c>
      <c r="F210" t="e">
        <f>$E210/(VLOOKUP($A210,'population census 2011'!$A$1:$C$348,2,FALSE))</f>
        <v>#VALUE!</v>
      </c>
      <c r="I210" t="s">
        <v>205</v>
      </c>
      <c r="J210" t="str">
        <f>VLOOKUP(I210,rurality!A$2:B$327,2,FALSE)</f>
        <v>OU</v>
      </c>
      <c r="K210">
        <v>53.792156267503785</v>
      </c>
      <c r="L210">
        <f>$K210/(VLOOKUP($I210,'population census 2011'!F$2:H$333,3,FALSE))</f>
        <v>6.3875550701194325E-4</v>
      </c>
      <c r="M210" s="20">
        <f t="shared" si="13"/>
        <v>86</v>
      </c>
      <c r="N210">
        <f t="shared" si="14"/>
        <v>86</v>
      </c>
      <c r="O210">
        <v>27.538472842914739</v>
      </c>
      <c r="P210" s="7">
        <f>$O210/(VLOOKUP($I210,'population census 2011'!F$2:H$333,3,FALSE))</f>
        <v>3.2700587601722681E-4</v>
      </c>
      <c r="Q210" s="7">
        <f t="shared" si="15"/>
        <v>62</v>
      </c>
      <c r="R210">
        <f t="shared" si="16"/>
        <v>62</v>
      </c>
    </row>
    <row r="211" spans="1:18" x14ac:dyDescent="0.25">
      <c r="A211" t="s">
        <v>202</v>
      </c>
      <c r="B211">
        <v>95.331551847791175</v>
      </c>
      <c r="C211" t="e">
        <f>$B211/(VLOOKUP($A211,'population census 2011'!$A$1:$C$348,2,FALSE))</f>
        <v>#VALUE!</v>
      </c>
      <c r="E211">
        <v>39.893227701660564</v>
      </c>
      <c r="F211" t="e">
        <f>$E211/(VLOOKUP($A211,'population census 2011'!$A$1:$C$348,2,FALSE))</f>
        <v>#VALUE!</v>
      </c>
      <c r="I211" t="s">
        <v>206</v>
      </c>
      <c r="J211" t="str">
        <f>VLOOKUP(I211,rurality!A$2:B$327,2,FALSE)</f>
        <v>OU</v>
      </c>
      <c r="K211">
        <v>106.12989491497639</v>
      </c>
      <c r="L211">
        <f>$K211/(VLOOKUP($I211,'population census 2011'!F$2:H$333,3,FALSE))</f>
        <v>7.6997783520133781E-4</v>
      </c>
      <c r="M211" s="20">
        <f t="shared" si="13"/>
        <v>295</v>
      </c>
      <c r="N211">
        <f t="shared" si="14"/>
        <v>295</v>
      </c>
      <c r="O211">
        <v>106.52088743314049</v>
      </c>
      <c r="P211" s="7">
        <f>$O211/(VLOOKUP($I211,'population census 2011'!F$2:H$333,3,FALSE))</f>
        <v>7.7281450599006412E-4</v>
      </c>
      <c r="Q211" s="7">
        <f t="shared" si="15"/>
        <v>248</v>
      </c>
      <c r="R211">
        <f t="shared" si="16"/>
        <v>248</v>
      </c>
    </row>
    <row r="212" spans="1:18" x14ac:dyDescent="0.25">
      <c r="A212" t="s">
        <v>203</v>
      </c>
      <c r="B212">
        <v>173.74561255512646</v>
      </c>
      <c r="C212" t="e">
        <f>$B212/(VLOOKUP($A212,'population census 2011'!$A$1:$C$348,2,FALSE))</f>
        <v>#VALUE!</v>
      </c>
      <c r="E212">
        <v>74.483016132467853</v>
      </c>
      <c r="F212" t="e">
        <f>$E212/(VLOOKUP($A212,'population census 2011'!$A$1:$C$348,2,FALSE))</f>
        <v>#VALUE!</v>
      </c>
      <c r="I212" t="s">
        <v>207</v>
      </c>
      <c r="J212" t="str">
        <f>VLOOKUP(I212,rurality!A$2:B$327,2,FALSE)</f>
        <v>R80</v>
      </c>
      <c r="K212">
        <v>46.587761392904206</v>
      </c>
      <c r="L212">
        <f>$K212/(VLOOKUP($I212,'population census 2011'!F$2:H$333,3,FALSE))</f>
        <v>8.1544075811986632E-4</v>
      </c>
      <c r="M212" s="20">
        <f t="shared" si="13"/>
        <v>319</v>
      </c>
      <c r="N212">
        <f t="shared" si="14"/>
        <v>319</v>
      </c>
      <c r="O212">
        <v>32.01798996487414</v>
      </c>
      <c r="P212" s="7">
        <f>$O212/(VLOOKUP($I212,'population census 2011'!F$2:H$333,3,FALSE))</f>
        <v>5.6042130443313969E-4</v>
      </c>
      <c r="Q212" s="7">
        <f t="shared" si="15"/>
        <v>163</v>
      </c>
      <c r="R212">
        <f t="shared" si="16"/>
        <v>163</v>
      </c>
    </row>
    <row r="213" spans="1:18" x14ac:dyDescent="0.25">
      <c r="A213" t="s">
        <v>204</v>
      </c>
      <c r="B213">
        <v>96.014406666028563</v>
      </c>
      <c r="C213" t="e">
        <f>$B213/(VLOOKUP($A213,'population census 2011'!$A$1:$C$348,2,FALSE))</f>
        <v>#VALUE!</v>
      </c>
      <c r="E213">
        <v>63.957221964192073</v>
      </c>
      <c r="F213" t="e">
        <f>$E213/(VLOOKUP($A213,'population census 2011'!$A$1:$C$348,2,FALSE))</f>
        <v>#VALUE!</v>
      </c>
      <c r="I213" t="s">
        <v>208</v>
      </c>
      <c r="J213" t="str">
        <f>VLOOKUP(I213,rurality!A$2:B$327,2,FALSE)</f>
        <v>MU</v>
      </c>
      <c r="K213">
        <v>144.26968107363371</v>
      </c>
      <c r="L213">
        <f>$K213/(VLOOKUP($I213,'population census 2011'!F$2:H$333,3,FALSE))</f>
        <v>7.7153687937126967E-4</v>
      </c>
      <c r="M213" s="20">
        <f t="shared" si="13"/>
        <v>297</v>
      </c>
      <c r="N213">
        <f t="shared" si="14"/>
        <v>297</v>
      </c>
      <c r="O213">
        <v>58.28044802066168</v>
      </c>
      <c r="P213" s="7">
        <f>$O213/(VLOOKUP($I213,'population census 2011'!F$2:H$333,3,FALSE))</f>
        <v>3.1167681705257863E-4</v>
      </c>
      <c r="Q213" s="7">
        <f t="shared" si="15"/>
        <v>54</v>
      </c>
      <c r="R213">
        <f t="shared" si="16"/>
        <v>54</v>
      </c>
    </row>
    <row r="214" spans="1:18" x14ac:dyDescent="0.25">
      <c r="A214" t="s">
        <v>205</v>
      </c>
      <c r="B214">
        <v>53.792156267503785</v>
      </c>
      <c r="C214" t="e">
        <f>$B214/(VLOOKUP($A214,'population census 2011'!$A$1:$C$348,2,FALSE))</f>
        <v>#VALUE!</v>
      </c>
      <c r="E214">
        <v>27.538472842914739</v>
      </c>
      <c r="F214" t="e">
        <f>$E214/(VLOOKUP($A214,'population census 2011'!$A$1:$C$348,2,FALSE))</f>
        <v>#VALUE!</v>
      </c>
      <c r="I214" t="s">
        <v>209</v>
      </c>
      <c r="J214" t="str">
        <f>VLOOKUP(I214,rurality!A$2:B$327,2,FALSE)</f>
        <v>R80</v>
      </c>
      <c r="K214">
        <v>36.774407678501504</v>
      </c>
      <c r="L214">
        <f>$K214/(VLOOKUP($I214,'population census 2011'!F$2:H$333,3,FALSE))</f>
        <v>7.0767646836335046E-4</v>
      </c>
      <c r="M214" s="20">
        <f t="shared" si="13"/>
        <v>214</v>
      </c>
      <c r="N214">
        <f t="shared" si="14"/>
        <v>214</v>
      </c>
      <c r="O214">
        <v>72.210318083375512</v>
      </c>
      <c r="P214" s="7">
        <f>$O214/(VLOOKUP($I214,'population census 2011'!F$2:H$333,3,FALSE))</f>
        <v>1.3895952676489082E-3</v>
      </c>
      <c r="Q214" s="7">
        <f t="shared" si="15"/>
        <v>320</v>
      </c>
      <c r="R214">
        <f t="shared" si="16"/>
        <v>320</v>
      </c>
    </row>
    <row r="215" spans="1:18" x14ac:dyDescent="0.25">
      <c r="A215" t="s">
        <v>206</v>
      </c>
      <c r="B215">
        <v>106.12989491497639</v>
      </c>
      <c r="C215" t="e">
        <f>$B215/(VLOOKUP($A215,'population census 2011'!$A$1:$C$348,2,FALSE))</f>
        <v>#VALUE!</v>
      </c>
      <c r="E215">
        <v>106.52088743314049</v>
      </c>
      <c r="F215" t="e">
        <f>$E215/(VLOOKUP($A215,'population census 2011'!$A$1:$C$348,2,FALSE))</f>
        <v>#VALUE!</v>
      </c>
      <c r="I215" t="s">
        <v>210</v>
      </c>
      <c r="J215" t="str">
        <f>VLOOKUP(I215,rurality!A$2:B$327,2,FALSE)</f>
        <v>MU</v>
      </c>
      <c r="K215">
        <v>146.0608760390495</v>
      </c>
      <c r="L215">
        <f>$K215/(VLOOKUP($I215,'population census 2011'!F$2:H$333,3,FALSE))</f>
        <v>6.8994598953726514E-4</v>
      </c>
      <c r="M215" s="20">
        <f t="shared" si="13"/>
        <v>182</v>
      </c>
      <c r="N215">
        <f t="shared" si="14"/>
        <v>182</v>
      </c>
      <c r="O215">
        <v>128.36611843673606</v>
      </c>
      <c r="P215" s="7">
        <f>$O215/(VLOOKUP($I215,'population census 2011'!F$2:H$333,3,FALSE))</f>
        <v>6.0636147755415023E-4</v>
      </c>
      <c r="Q215" s="7">
        <f t="shared" si="15"/>
        <v>186</v>
      </c>
      <c r="R215">
        <f t="shared" si="16"/>
        <v>186</v>
      </c>
    </row>
    <row r="216" spans="1:18" x14ac:dyDescent="0.25">
      <c r="A216" t="s">
        <v>207</v>
      </c>
      <c r="B216">
        <v>46.587761392904206</v>
      </c>
      <c r="C216" t="e">
        <f>$B216/(VLOOKUP($A216,'population census 2011'!$A$1:$C$348,2,FALSE))</f>
        <v>#VALUE!</v>
      </c>
      <c r="E216">
        <v>32.01798996487414</v>
      </c>
      <c r="F216" t="e">
        <f>$E216/(VLOOKUP($A216,'population census 2011'!$A$1:$C$348,2,FALSE))</f>
        <v>#VALUE!</v>
      </c>
      <c r="I216" t="s">
        <v>211</v>
      </c>
      <c r="J216" t="str">
        <f>VLOOKUP(I216,rurality!A$2:B$327,2,FALSE)</f>
        <v>LU</v>
      </c>
      <c r="K216">
        <v>60.185576475979659</v>
      </c>
      <c r="L216">
        <f>$K216/(VLOOKUP($I216,'population census 2011'!F$2:H$333,3,FALSE))</f>
        <v>7.2262869926854921E-4</v>
      </c>
      <c r="M216" s="20">
        <f t="shared" si="13"/>
        <v>234</v>
      </c>
      <c r="N216">
        <f t="shared" si="14"/>
        <v>234</v>
      </c>
      <c r="O216">
        <v>28.153745484069606</v>
      </c>
      <c r="P216" s="7">
        <f>$O216/(VLOOKUP($I216,'population census 2011'!F$2:H$333,3,FALSE))</f>
        <v>3.3803289209684111E-4</v>
      </c>
      <c r="Q216" s="7">
        <f t="shared" si="15"/>
        <v>69</v>
      </c>
      <c r="R216">
        <f t="shared" si="16"/>
        <v>69</v>
      </c>
    </row>
    <row r="217" spans="1:18" x14ac:dyDescent="0.25">
      <c r="A217" t="s">
        <v>208</v>
      </c>
      <c r="B217">
        <v>144.26968107363371</v>
      </c>
      <c r="C217" t="e">
        <f>$B217/(VLOOKUP($A217,'population census 2011'!$A$1:$C$348,2,FALSE))</f>
        <v>#VALUE!</v>
      </c>
      <c r="E217">
        <v>58.28044802066168</v>
      </c>
      <c r="F217" t="e">
        <f>$E217/(VLOOKUP($A217,'population census 2011'!$A$1:$C$348,2,FALSE))</f>
        <v>#VALUE!</v>
      </c>
      <c r="I217" t="s">
        <v>212</v>
      </c>
      <c r="J217" t="str">
        <f>VLOOKUP(I217,rurality!A$2:B$327,2,FALSE)</f>
        <v>OU</v>
      </c>
      <c r="K217">
        <v>58.432644937760827</v>
      </c>
      <c r="L217">
        <f>$K217/(VLOOKUP($I217,'population census 2011'!F$2:H$333,3,FALSE))</f>
        <v>8.5953112497073967E-4</v>
      </c>
      <c r="M217" s="20">
        <f t="shared" si="13"/>
        <v>328</v>
      </c>
      <c r="N217">
        <f t="shared" si="14"/>
        <v>328</v>
      </c>
      <c r="O217">
        <v>34.095615448875741</v>
      </c>
      <c r="P217" s="7">
        <f>$O217/(VLOOKUP($I217,'population census 2011'!F$2:H$333,3,FALSE))</f>
        <v>5.0153886983136334E-4</v>
      </c>
      <c r="Q217" s="7">
        <f t="shared" si="15"/>
        <v>143</v>
      </c>
      <c r="R217">
        <f t="shared" si="16"/>
        <v>143</v>
      </c>
    </row>
    <row r="218" spans="1:18" x14ac:dyDescent="0.25">
      <c r="A218" t="s">
        <v>209</v>
      </c>
      <c r="B218">
        <v>36.774407678501504</v>
      </c>
      <c r="C218" t="e">
        <f>$B218/(VLOOKUP($A218,'population census 2011'!$A$1:$C$348,2,FALSE))</f>
        <v>#VALUE!</v>
      </c>
      <c r="E218">
        <v>72.210318083375512</v>
      </c>
      <c r="F218" t="e">
        <f>$E218/(VLOOKUP($A218,'population census 2011'!$A$1:$C$348,2,FALSE))</f>
        <v>#VALUE!</v>
      </c>
      <c r="I218" t="s">
        <v>213</v>
      </c>
      <c r="J218" t="str">
        <f>VLOOKUP(I218,rurality!A$2:B$327,2,FALSE)</f>
        <v>R50</v>
      </c>
      <c r="K218">
        <v>63.801110628833108</v>
      </c>
      <c r="L218">
        <f>$K218/(VLOOKUP($I218,'population census 2011'!F$2:H$333,3,FALSE))</f>
        <v>7.042998038242715E-4</v>
      </c>
      <c r="M218" s="20">
        <f t="shared" si="13"/>
        <v>206</v>
      </c>
      <c r="N218">
        <f t="shared" si="14"/>
        <v>206</v>
      </c>
      <c r="O218">
        <v>51.088540351266474</v>
      </c>
      <c r="P218" s="7">
        <f>$O218/(VLOOKUP($I218,'population census 2011'!F$2:H$333,3,FALSE))</f>
        <v>5.6396587132143854E-4</v>
      </c>
      <c r="Q218" s="7">
        <f t="shared" si="15"/>
        <v>167</v>
      </c>
      <c r="R218">
        <f t="shared" si="16"/>
        <v>167</v>
      </c>
    </row>
    <row r="219" spans="1:18" x14ac:dyDescent="0.25">
      <c r="A219" t="s">
        <v>210</v>
      </c>
      <c r="B219">
        <v>146.0608760390495</v>
      </c>
      <c r="C219" t="e">
        <f>$B219/(VLOOKUP($A219,'population census 2011'!$A$1:$C$348,2,FALSE))</f>
        <v>#VALUE!</v>
      </c>
      <c r="E219">
        <v>128.36611843673606</v>
      </c>
      <c r="F219" t="e">
        <f>$E219/(VLOOKUP($A219,'population census 2011'!$A$1:$C$348,2,FALSE))</f>
        <v>#VALUE!</v>
      </c>
      <c r="I219" t="s">
        <v>214</v>
      </c>
      <c r="J219" t="str">
        <f>VLOOKUP(I219,rurality!A$2:B$327,2,FALSE)</f>
        <v>LU</v>
      </c>
      <c r="K219">
        <v>183.2362931371662</v>
      </c>
      <c r="L219">
        <f>$K219/(VLOOKUP($I219,'population census 2011'!F$2:H$333,3,FALSE))</f>
        <v>7.1220574136025415E-4</v>
      </c>
      <c r="M219" s="20">
        <f t="shared" si="13"/>
        <v>222</v>
      </c>
      <c r="N219">
        <f t="shared" si="14"/>
        <v>222</v>
      </c>
      <c r="O219">
        <v>160.66971457216516</v>
      </c>
      <c r="P219" s="7">
        <f>$O219/(VLOOKUP($I219,'population census 2011'!F$2:H$333,3,FALSE))</f>
        <v>6.2449360452489569E-4</v>
      </c>
      <c r="Q219" s="7">
        <f t="shared" si="15"/>
        <v>192</v>
      </c>
      <c r="R219">
        <f t="shared" si="16"/>
        <v>192</v>
      </c>
    </row>
    <row r="220" spans="1:18" x14ac:dyDescent="0.25">
      <c r="A220" t="s">
        <v>211</v>
      </c>
      <c r="B220">
        <v>60.185576475979659</v>
      </c>
      <c r="C220" t="e">
        <f>$B220/(VLOOKUP($A220,'population census 2011'!$A$1:$C$348,2,FALSE))</f>
        <v>#VALUE!</v>
      </c>
      <c r="E220">
        <v>28.153745484069606</v>
      </c>
      <c r="F220" t="e">
        <f>$E220/(VLOOKUP($A220,'population census 2011'!$A$1:$C$348,2,FALSE))</f>
        <v>#VALUE!</v>
      </c>
      <c r="I220" t="s">
        <v>215</v>
      </c>
      <c r="J220" t="str">
        <f>VLOOKUP(I220,rurality!A$2:B$327,2,FALSE)</f>
        <v>SR</v>
      </c>
      <c r="K220">
        <v>67.546052248197967</v>
      </c>
      <c r="L220">
        <f>$K220/(VLOOKUP($I220,'population census 2011'!F$2:H$333,3,FALSE))</f>
        <v>6.7495430675191571E-4</v>
      </c>
      <c r="M220" s="20">
        <f t="shared" si="13"/>
        <v>146</v>
      </c>
      <c r="N220">
        <f t="shared" si="14"/>
        <v>146</v>
      </c>
      <c r="O220">
        <v>128.97776908023829</v>
      </c>
      <c r="P220" s="7">
        <f>$O220/(VLOOKUP($I220,'population census 2011'!F$2:H$333,3,FALSE))</f>
        <v>1.288811082490515E-3</v>
      </c>
      <c r="Q220" s="7">
        <f t="shared" si="15"/>
        <v>313</v>
      </c>
      <c r="R220">
        <f t="shared" si="16"/>
        <v>313</v>
      </c>
    </row>
    <row r="221" spans="1:18" x14ac:dyDescent="0.25">
      <c r="A221" t="s">
        <v>212</v>
      </c>
      <c r="B221">
        <v>58.432644937760827</v>
      </c>
      <c r="C221" t="e">
        <f>$B221/(VLOOKUP($A221,'population census 2011'!$A$1:$C$348,2,FALSE))</f>
        <v>#VALUE!</v>
      </c>
      <c r="E221">
        <v>34.095615448875741</v>
      </c>
      <c r="F221" t="e">
        <f>$E221/(VLOOKUP($A221,'population census 2011'!$A$1:$C$348,2,FALSE))</f>
        <v>#VALUE!</v>
      </c>
      <c r="I221" t="s">
        <v>216</v>
      </c>
      <c r="J221" t="str">
        <f>VLOOKUP(I221,rurality!A$2:B$327,2,FALSE)</f>
        <v>MU</v>
      </c>
      <c r="K221">
        <v>58.435811492289567</v>
      </c>
      <c r="L221">
        <f>$K221/(VLOOKUP($I221,'population census 2011'!F$2:H$333,3,FALSE))</f>
        <v>7.2582053772561877E-4</v>
      </c>
      <c r="M221" s="20">
        <f t="shared" si="13"/>
        <v>239</v>
      </c>
      <c r="N221">
        <f t="shared" si="14"/>
        <v>239</v>
      </c>
      <c r="O221">
        <v>102.0465083589765</v>
      </c>
      <c r="P221" s="7">
        <f>$O221/(VLOOKUP($I221,'population census 2011'!F$2:H$333,3,FALSE))</f>
        <v>1.2675010353866165E-3</v>
      </c>
      <c r="Q221" s="7">
        <f t="shared" si="15"/>
        <v>311</v>
      </c>
      <c r="R221">
        <f t="shared" si="16"/>
        <v>311</v>
      </c>
    </row>
    <row r="222" spans="1:18" x14ac:dyDescent="0.25">
      <c r="A222" t="s">
        <v>213</v>
      </c>
      <c r="B222">
        <v>63.801110628833108</v>
      </c>
      <c r="C222" t="e">
        <f>$B222/(VLOOKUP($A222,'population census 2011'!$A$1:$C$348,2,FALSE))</f>
        <v>#VALUE!</v>
      </c>
      <c r="E222">
        <v>51.088540351266474</v>
      </c>
      <c r="F222" t="e">
        <f>$E222/(VLOOKUP($A222,'population census 2011'!$A$1:$C$348,2,FALSE))</f>
        <v>#VALUE!</v>
      </c>
      <c r="I222" t="s">
        <v>217</v>
      </c>
      <c r="J222" t="str">
        <f>VLOOKUP(I222,rurality!A$2:B$327,2,FALSE)</f>
        <v>R50</v>
      </c>
      <c r="K222">
        <v>82.834560119740914</v>
      </c>
      <c r="L222">
        <f>$K222/(VLOOKUP($I222,'population census 2011'!F$2:H$333,3,FALSE))</f>
        <v>7.4539103312133573E-4</v>
      </c>
      <c r="M222" s="20">
        <f t="shared" si="13"/>
        <v>266</v>
      </c>
      <c r="N222">
        <f t="shared" si="14"/>
        <v>266</v>
      </c>
      <c r="O222">
        <v>69.611216870389057</v>
      </c>
      <c r="P222" s="7">
        <f>$O222/(VLOOKUP($I222,'population census 2011'!F$2:H$333,3,FALSE))</f>
        <v>6.2640010141717332E-4</v>
      </c>
      <c r="Q222" s="7">
        <f t="shared" si="15"/>
        <v>193</v>
      </c>
      <c r="R222">
        <f t="shared" si="16"/>
        <v>193</v>
      </c>
    </row>
    <row r="223" spans="1:18" x14ac:dyDescent="0.25">
      <c r="A223" t="s">
        <v>214</v>
      </c>
      <c r="B223">
        <v>183.2362931371662</v>
      </c>
      <c r="C223" t="e">
        <f>$B223/(VLOOKUP($A223,'population census 2011'!$A$1:$C$348,2,FALSE))</f>
        <v>#VALUE!</v>
      </c>
      <c r="E223">
        <v>160.66971457216516</v>
      </c>
      <c r="F223" t="e">
        <f>$E223/(VLOOKUP($A223,'population census 2011'!$A$1:$C$348,2,FALSE))</f>
        <v>#VALUE!</v>
      </c>
      <c r="I223" t="s">
        <v>218</v>
      </c>
      <c r="J223" t="str">
        <f>VLOOKUP(I223,rurality!A$2:B$327,2,FALSE)</f>
        <v>OU</v>
      </c>
      <c r="K223">
        <v>57.080607368127325</v>
      </c>
      <c r="L223">
        <f>$K223/(VLOOKUP($I223,'population census 2011'!F$2:H$333,3,FALSE))</f>
        <v>6.0848985009783201E-4</v>
      </c>
      <c r="M223" s="20">
        <f t="shared" si="13"/>
        <v>41</v>
      </c>
      <c r="N223">
        <f t="shared" si="14"/>
        <v>41</v>
      </c>
      <c r="O223">
        <v>40.355850962473255</v>
      </c>
      <c r="P223" s="7">
        <f>$O223/(VLOOKUP($I223,'population census 2011'!F$2:H$333,3,FALSE))</f>
        <v>4.3020084815070575E-4</v>
      </c>
      <c r="Q223" s="7">
        <f t="shared" si="15"/>
        <v>112</v>
      </c>
      <c r="R223">
        <f t="shared" si="16"/>
        <v>112</v>
      </c>
    </row>
    <row r="224" spans="1:18" x14ac:dyDescent="0.25">
      <c r="A224" t="s">
        <v>215</v>
      </c>
      <c r="B224">
        <v>67.546052248197967</v>
      </c>
      <c r="C224" t="e">
        <f>$B224/(VLOOKUP($A224,'population census 2011'!$A$1:$C$348,2,FALSE))</f>
        <v>#VALUE!</v>
      </c>
      <c r="E224">
        <v>128.97776908023829</v>
      </c>
      <c r="F224" t="e">
        <f>$E224/(VLOOKUP($A224,'population census 2011'!$A$1:$C$348,2,FALSE))</f>
        <v>#VALUE!</v>
      </c>
      <c r="I224" t="s">
        <v>219</v>
      </c>
      <c r="J224" t="str">
        <f>VLOOKUP(I224,rurality!A$2:B$327,2,FALSE)</f>
        <v>R80</v>
      </c>
      <c r="K224">
        <v>24.757858409156391</v>
      </c>
      <c r="L224">
        <f>$K224/(VLOOKUP($I224,'population census 2011'!F$2:H$333,3,FALSE))</f>
        <v>6.625239746623242E-4</v>
      </c>
      <c r="M224" s="20">
        <f t="shared" si="13"/>
        <v>127</v>
      </c>
      <c r="N224">
        <f t="shared" si="14"/>
        <v>127</v>
      </c>
      <c r="O224">
        <v>45.821028466654141</v>
      </c>
      <c r="P224" s="7">
        <f>$O224/(VLOOKUP($I224,'population census 2011'!F$2:H$333,3,FALSE))</f>
        <v>1.2261775393147833E-3</v>
      </c>
      <c r="Q224" s="7">
        <f t="shared" si="15"/>
        <v>308</v>
      </c>
      <c r="R224">
        <f t="shared" si="16"/>
        <v>308</v>
      </c>
    </row>
    <row r="225" spans="1:18" x14ac:dyDescent="0.25">
      <c r="A225" t="s">
        <v>216</v>
      </c>
      <c r="B225">
        <v>58.435811492289567</v>
      </c>
      <c r="C225" t="e">
        <f>$B225/(VLOOKUP($A225,'population census 2011'!$A$1:$C$348,2,FALSE))</f>
        <v>#VALUE!</v>
      </c>
      <c r="E225">
        <v>102.0465083589765</v>
      </c>
      <c r="F225" t="e">
        <f>$E225/(VLOOKUP($A225,'population census 2011'!$A$1:$C$348,2,FALSE))</f>
        <v>#VALUE!</v>
      </c>
      <c r="I225" t="s">
        <v>220</v>
      </c>
      <c r="J225" t="str">
        <f>VLOOKUP(I225,rurality!A$2:B$327,2,FALSE)</f>
        <v>R80</v>
      </c>
      <c r="K225">
        <v>39.585107154010075</v>
      </c>
      <c r="L225">
        <f>$K225/(VLOOKUP($I225,'population census 2011'!F$2:H$333,3,FALSE))</f>
        <v>7.6491482587795554E-4</v>
      </c>
      <c r="M225" s="20">
        <f t="shared" si="13"/>
        <v>291</v>
      </c>
      <c r="N225">
        <f t="shared" si="14"/>
        <v>291</v>
      </c>
      <c r="O225">
        <v>49.694888054987942</v>
      </c>
      <c r="P225" s="7">
        <f>$O225/(VLOOKUP($I225,'population census 2011'!F$2:H$333,3,FALSE))</f>
        <v>9.6026913595849243E-4</v>
      </c>
      <c r="Q225" s="7">
        <f t="shared" si="15"/>
        <v>281</v>
      </c>
      <c r="R225">
        <f t="shared" si="16"/>
        <v>281</v>
      </c>
    </row>
    <row r="226" spans="1:18" x14ac:dyDescent="0.25">
      <c r="A226" t="s">
        <v>217</v>
      </c>
      <c r="B226">
        <v>82.834560119740914</v>
      </c>
      <c r="C226" t="e">
        <f>$B226/(VLOOKUP($A226,'population census 2011'!$A$1:$C$348,2,FALSE))</f>
        <v>#VALUE!</v>
      </c>
      <c r="E226">
        <v>69.611216870389057</v>
      </c>
      <c r="F226" t="e">
        <f>$E226/(VLOOKUP($A226,'population census 2011'!$A$1:$C$348,2,FALSE))</f>
        <v>#VALUE!</v>
      </c>
      <c r="I226" t="s">
        <v>221</v>
      </c>
      <c r="J226" t="str">
        <f>VLOOKUP(I226,rurality!A$2:B$327,2,FALSE)</f>
        <v>MU</v>
      </c>
      <c r="K226">
        <v>154.78067878993548</v>
      </c>
      <c r="L226">
        <f>$K226/(VLOOKUP($I226,'population census 2011'!F$2:H$333,3,FALSE))</f>
        <v>6.616453377246283E-4</v>
      </c>
      <c r="M226" s="20">
        <f t="shared" si="13"/>
        <v>126</v>
      </c>
      <c r="N226">
        <f t="shared" si="14"/>
        <v>126</v>
      </c>
      <c r="O226">
        <v>169.46892226294176</v>
      </c>
      <c r="P226" s="7">
        <f>$O226/(VLOOKUP($I226,'population census 2011'!F$2:H$333,3,FALSE))</f>
        <v>7.2443358680879461E-4</v>
      </c>
      <c r="Q226" s="7">
        <f t="shared" si="15"/>
        <v>229</v>
      </c>
      <c r="R226">
        <f t="shared" si="16"/>
        <v>229</v>
      </c>
    </row>
    <row r="227" spans="1:18" x14ac:dyDescent="0.25">
      <c r="A227" t="s">
        <v>218</v>
      </c>
      <c r="B227">
        <v>57.080607368127325</v>
      </c>
      <c r="C227" t="e">
        <f>$B227/(VLOOKUP($A227,'population census 2011'!$A$1:$C$348,2,FALSE))</f>
        <v>#VALUE!</v>
      </c>
      <c r="E227">
        <v>40.355850962473255</v>
      </c>
      <c r="F227" t="e">
        <f>$E227/(VLOOKUP($A227,'population census 2011'!$A$1:$C$348,2,FALSE))</f>
        <v>#VALUE!</v>
      </c>
      <c r="I227" t="s">
        <v>222</v>
      </c>
      <c r="J227" t="str">
        <f>VLOOKUP(I227,rurality!A$2:B$327,2,FALSE)</f>
        <v>MU</v>
      </c>
      <c r="K227">
        <v>191.60633254512265</v>
      </c>
      <c r="L227">
        <f>$K227/(VLOOKUP($I227,'population census 2011'!F$2:H$333,3,FALSE))</f>
        <v>6.2197126089508529E-4</v>
      </c>
      <c r="M227" s="20">
        <f t="shared" si="13"/>
        <v>60</v>
      </c>
      <c r="N227">
        <f t="shared" si="14"/>
        <v>60</v>
      </c>
      <c r="O227">
        <v>143.67133648009053</v>
      </c>
      <c r="P227" s="7">
        <f>$O227/(VLOOKUP($I227,'population census 2011'!F$2:H$333,3,FALSE))</f>
        <v>4.6636998432168265E-4</v>
      </c>
      <c r="Q227" s="7">
        <f t="shared" si="15"/>
        <v>129</v>
      </c>
      <c r="R227">
        <f t="shared" si="16"/>
        <v>129</v>
      </c>
    </row>
    <row r="228" spans="1:18" x14ac:dyDescent="0.25">
      <c r="A228" t="s">
        <v>219</v>
      </c>
      <c r="B228">
        <v>24.757858409156391</v>
      </c>
      <c r="C228" t="e">
        <f>$B228/(VLOOKUP($A228,'population census 2011'!$A$1:$C$348,2,FALSE))</f>
        <v>#VALUE!</v>
      </c>
      <c r="E228">
        <v>45.821028466654141</v>
      </c>
      <c r="F228" t="e">
        <f>$E228/(VLOOKUP($A228,'population census 2011'!$A$1:$C$348,2,FALSE))</f>
        <v>#VALUE!</v>
      </c>
      <c r="I228" t="s">
        <v>223</v>
      </c>
      <c r="J228" t="str">
        <f>VLOOKUP(I228,rurality!A$2:B$327,2,FALSE)</f>
        <v>SR</v>
      </c>
      <c r="K228">
        <v>84.464259641845345</v>
      </c>
      <c r="L228">
        <f>$K228/(VLOOKUP($I228,'population census 2011'!F$2:H$333,3,FALSE))</f>
        <v>7.7637586647895862E-4</v>
      </c>
      <c r="M228" s="20">
        <f t="shared" si="13"/>
        <v>304</v>
      </c>
      <c r="N228">
        <f t="shared" si="14"/>
        <v>304</v>
      </c>
      <c r="O228">
        <v>48.145981112269077</v>
      </c>
      <c r="P228" s="7">
        <f>$O228/(VLOOKUP($I228,'population census 2011'!F$2:H$333,3,FALSE))</f>
        <v>4.4254668142499129E-4</v>
      </c>
      <c r="Q228" s="7">
        <f t="shared" si="15"/>
        <v>116</v>
      </c>
      <c r="R228">
        <f t="shared" si="16"/>
        <v>116</v>
      </c>
    </row>
    <row r="229" spans="1:18" x14ac:dyDescent="0.25">
      <c r="A229" t="s">
        <v>220</v>
      </c>
      <c r="B229">
        <v>39.585107154010075</v>
      </c>
      <c r="C229" t="e">
        <f>$B229/(VLOOKUP($A229,'population census 2011'!$A$1:$C$348,2,FALSE))</f>
        <v>#VALUE!</v>
      </c>
      <c r="E229">
        <v>49.694888054987942</v>
      </c>
      <c r="F229" t="e">
        <f>$E229/(VLOOKUP($A229,'population census 2011'!$A$1:$C$348,2,FALSE))</f>
        <v>#VALUE!</v>
      </c>
      <c r="I229" t="s">
        <v>224</v>
      </c>
      <c r="J229" t="str">
        <f>VLOOKUP(I229,rurality!A$2:B$327,2,FALSE)</f>
        <v>R50</v>
      </c>
      <c r="K229">
        <v>77.061082868862627</v>
      </c>
      <c r="L229">
        <f>$K229/(VLOOKUP($I229,'population census 2011'!F$2:H$333,3,FALSE))</f>
        <v>6.7250569753257434E-4</v>
      </c>
      <c r="M229" s="20">
        <f t="shared" si="13"/>
        <v>141</v>
      </c>
      <c r="N229">
        <f t="shared" si="14"/>
        <v>141</v>
      </c>
      <c r="O229">
        <v>114.57338938961077</v>
      </c>
      <c r="P229" s="7">
        <f>$O229/(VLOOKUP($I229,'population census 2011'!F$2:H$333,3,FALSE))</f>
        <v>9.9987249441137616E-4</v>
      </c>
      <c r="Q229" s="7">
        <f t="shared" si="15"/>
        <v>289</v>
      </c>
      <c r="R229">
        <f t="shared" si="16"/>
        <v>289</v>
      </c>
    </row>
    <row r="230" spans="1:18" x14ac:dyDescent="0.25">
      <c r="A230" t="s">
        <v>221</v>
      </c>
      <c r="B230">
        <v>154.78067878993548</v>
      </c>
      <c r="C230" t="e">
        <f>$B230/(VLOOKUP($A230,'population census 2011'!$A$1:$C$348,2,FALSE))</f>
        <v>#VALUE!</v>
      </c>
      <c r="E230">
        <v>169.46892226294176</v>
      </c>
      <c r="F230" t="e">
        <f>$E230/(VLOOKUP($A230,'population census 2011'!$A$1:$C$348,2,FALSE))</f>
        <v>#VALUE!</v>
      </c>
      <c r="I230" t="s">
        <v>225</v>
      </c>
      <c r="J230" t="str">
        <f>VLOOKUP(I230,rurality!A$2:B$327,2,FALSE)</f>
        <v>MU</v>
      </c>
      <c r="K230">
        <v>205.51511848786663</v>
      </c>
      <c r="L230">
        <f>$K230/(VLOOKUP($I230,'population census 2011'!F$2:H$333,3,FALSE))</f>
        <v>7.5063047769409626E-4</v>
      </c>
      <c r="M230" s="20">
        <f t="shared" si="13"/>
        <v>274</v>
      </c>
      <c r="N230">
        <f t="shared" si="14"/>
        <v>274</v>
      </c>
      <c r="O230">
        <v>81.119130989418295</v>
      </c>
      <c r="P230" s="7">
        <f>$O230/(VLOOKUP($I230,'population census 2011'!F$2:H$333,3,FALSE))</f>
        <v>2.9628230026450307E-4</v>
      </c>
      <c r="Q230" s="7">
        <f t="shared" si="15"/>
        <v>48</v>
      </c>
      <c r="R230">
        <f t="shared" si="16"/>
        <v>48</v>
      </c>
    </row>
    <row r="231" spans="1:18" x14ac:dyDescent="0.25">
      <c r="A231" t="s">
        <v>222</v>
      </c>
      <c r="B231">
        <v>191.60633254512265</v>
      </c>
      <c r="C231" t="e">
        <f>$B231/(VLOOKUP($A231,'population census 2011'!$A$1:$C$348,2,FALSE))</f>
        <v>#VALUE!</v>
      </c>
      <c r="E231">
        <v>143.67133648009053</v>
      </c>
      <c r="F231" t="e">
        <f>$E231/(VLOOKUP($A231,'population census 2011'!$A$1:$C$348,2,FALSE))</f>
        <v>#VALUE!</v>
      </c>
      <c r="I231" t="s">
        <v>226</v>
      </c>
      <c r="J231" t="str">
        <f>VLOOKUP(I231,rurality!A$2:B$327,2,FALSE)</f>
        <v>R80</v>
      </c>
      <c r="K231">
        <v>57.746613804725222</v>
      </c>
      <c r="L231">
        <f>$K231/(VLOOKUP($I231,'population census 2011'!F$2:H$333,3,FALSE))</f>
        <v>6.919988712234445E-4</v>
      </c>
      <c r="M231" s="20">
        <f t="shared" si="13"/>
        <v>185</v>
      </c>
      <c r="N231">
        <f t="shared" si="14"/>
        <v>185</v>
      </c>
      <c r="O231">
        <v>90.509087636265591</v>
      </c>
      <c r="P231" s="7">
        <f>$O231/(VLOOKUP($I231,'population census 2011'!F$2:H$333,3,FALSE))</f>
        <v>1.0846036218081173E-3</v>
      </c>
      <c r="Q231" s="7">
        <f t="shared" si="15"/>
        <v>299</v>
      </c>
      <c r="R231">
        <f t="shared" si="16"/>
        <v>299</v>
      </c>
    </row>
    <row r="232" spans="1:18" x14ac:dyDescent="0.25">
      <c r="A232" t="s">
        <v>223</v>
      </c>
      <c r="B232">
        <v>84.464259641845345</v>
      </c>
      <c r="C232" t="e">
        <f>$B232/(VLOOKUP($A232,'population census 2011'!$A$1:$C$348,2,FALSE))</f>
        <v>#VALUE!</v>
      </c>
      <c r="E232">
        <v>48.145981112269077</v>
      </c>
      <c r="F232" t="e">
        <f>$E232/(VLOOKUP($A232,'population census 2011'!$A$1:$C$348,2,FALSE))</f>
        <v>#VALUE!</v>
      </c>
      <c r="I232" t="s">
        <v>227</v>
      </c>
      <c r="J232" t="str">
        <f>VLOOKUP(I232,rurality!A$2:B$327,2,FALSE)</f>
        <v>R50</v>
      </c>
      <c r="K232">
        <v>85.991003953239286</v>
      </c>
      <c r="L232">
        <f>$K232/(VLOOKUP($I232,'population census 2011'!F$2:H$333,3,FALSE))</f>
        <v>7.4844423901577366E-4</v>
      </c>
      <c r="M232" s="20">
        <f t="shared" si="13"/>
        <v>270</v>
      </c>
      <c r="N232">
        <f t="shared" si="14"/>
        <v>270</v>
      </c>
      <c r="O232">
        <v>151.43809397020661</v>
      </c>
      <c r="P232" s="7">
        <f>$O232/(VLOOKUP($I232,'population census 2011'!F$2:H$333,3,FALSE))</f>
        <v>1.3180793779447538E-3</v>
      </c>
      <c r="Q232" s="7">
        <f t="shared" si="15"/>
        <v>315</v>
      </c>
      <c r="R232">
        <f t="shared" si="16"/>
        <v>315</v>
      </c>
    </row>
    <row r="233" spans="1:18" x14ac:dyDescent="0.25">
      <c r="A233" t="s">
        <v>413</v>
      </c>
      <c r="B233">
        <v>71.292185638654331</v>
      </c>
      <c r="C233" t="e">
        <f>$B233/(VLOOKUP($A233,'population census 2011'!$A$1:$C$348,2,FALSE))</f>
        <v>#N/A</v>
      </c>
      <c r="E233">
        <v>57.806614715409182</v>
      </c>
      <c r="F233" t="e">
        <f>$E233/(VLOOKUP($A233,'population census 2011'!$A$1:$C$348,2,FALSE))</f>
        <v>#N/A</v>
      </c>
      <c r="I233" t="s">
        <v>228</v>
      </c>
      <c r="J233" t="str">
        <f>VLOOKUP(I233,rurality!A$2:B$327,2,FALSE)</f>
        <v>LU</v>
      </c>
      <c r="K233">
        <v>372.33802191318648</v>
      </c>
      <c r="L233">
        <f>$K233/(VLOOKUP($I233,'population census 2011'!F$2:H$333,3,FALSE))</f>
        <v>6.7367354669853427E-4</v>
      </c>
      <c r="M233" s="20">
        <f t="shared" si="13"/>
        <v>143</v>
      </c>
      <c r="N233">
        <f t="shared" si="14"/>
        <v>143</v>
      </c>
      <c r="O233">
        <v>188.32100975412257</v>
      </c>
      <c r="P233" s="7">
        <f>$O233/(VLOOKUP($I233,'population census 2011'!F$2:H$333,3,FALSE))</f>
        <v>3.4073039843480991E-4</v>
      </c>
      <c r="Q233" s="7">
        <f t="shared" si="15"/>
        <v>72</v>
      </c>
      <c r="R233">
        <f t="shared" si="16"/>
        <v>72</v>
      </c>
    </row>
    <row r="234" spans="1:18" x14ac:dyDescent="0.25">
      <c r="A234" t="s">
        <v>224</v>
      </c>
      <c r="B234">
        <v>77.061082868862627</v>
      </c>
      <c r="C234" t="e">
        <f>$B234/(VLOOKUP($A234,'population census 2011'!$A$1:$C$348,2,FALSE))</f>
        <v>#VALUE!</v>
      </c>
      <c r="E234">
        <v>114.57338938961077</v>
      </c>
      <c r="F234" t="e">
        <f>$E234/(VLOOKUP($A234,'population census 2011'!$A$1:$C$348,2,FALSE))</f>
        <v>#VALUE!</v>
      </c>
      <c r="I234" t="s">
        <v>229</v>
      </c>
      <c r="J234" t="str">
        <f>VLOOKUP(I234,rurality!A$2:B$327,2,FALSE)</f>
        <v>SR</v>
      </c>
      <c r="K234">
        <v>68.000967172632471</v>
      </c>
      <c r="L234">
        <f>$K234/(VLOOKUP($I234,'population census 2011'!F$2:H$333,3,FALSE))</f>
        <v>6.2981936641658695E-4</v>
      </c>
      <c r="M234" s="20">
        <f t="shared" si="13"/>
        <v>76</v>
      </c>
      <c r="N234">
        <f t="shared" si="14"/>
        <v>76</v>
      </c>
      <c r="O234">
        <v>62.328004183480651</v>
      </c>
      <c r="P234" s="7">
        <f>$O234/(VLOOKUP($I234,'population census 2011'!F$2:H$333,3,FALSE))</f>
        <v>5.7727684968352628E-4</v>
      </c>
      <c r="Q234" s="7">
        <f t="shared" si="15"/>
        <v>169</v>
      </c>
      <c r="R234">
        <f t="shared" si="16"/>
        <v>169</v>
      </c>
    </row>
    <row r="235" spans="1:18" x14ac:dyDescent="0.25">
      <c r="A235" t="s">
        <v>225</v>
      </c>
      <c r="B235">
        <v>205.51511848786663</v>
      </c>
      <c r="C235" t="e">
        <f>$B235/(VLOOKUP($A235,'population census 2011'!$A$1:$C$348,2,FALSE))</f>
        <v>#VALUE!</v>
      </c>
      <c r="E235">
        <v>81.119130989418295</v>
      </c>
      <c r="F235" t="e">
        <f>$E235/(VLOOKUP($A235,'population census 2011'!$A$1:$C$348,2,FALSE))</f>
        <v>#VALUE!</v>
      </c>
      <c r="I235" t="s">
        <v>393</v>
      </c>
      <c r="J235" t="str">
        <f>VLOOKUP(I235,rurality!A$2:B$327,2,FALSE)</f>
        <v>R50</v>
      </c>
      <c r="K235">
        <v>222.75053780765438</v>
      </c>
      <c r="L235">
        <f>$K235/(VLOOKUP($I235,'population census 2011'!F$2:H$333,3,FALSE))</f>
        <v>7.2763618542396962E-4</v>
      </c>
      <c r="M235" s="20">
        <f t="shared" si="13"/>
        <v>241</v>
      </c>
      <c r="N235">
        <f t="shared" si="14"/>
        <v>241</v>
      </c>
      <c r="O235">
        <v>203.45485777334298</v>
      </c>
      <c r="P235" s="7">
        <f>$O235/(VLOOKUP($I235,'population census 2011'!F$2:H$333,3,FALSE))</f>
        <v>6.6460497951302544E-4</v>
      </c>
      <c r="Q235" s="7">
        <f t="shared" si="15"/>
        <v>208</v>
      </c>
      <c r="R235">
        <f t="shared" si="16"/>
        <v>208</v>
      </c>
    </row>
    <row r="236" spans="1:18" x14ac:dyDescent="0.25">
      <c r="A236" t="s">
        <v>226</v>
      </c>
      <c r="B236">
        <v>57.746613804725222</v>
      </c>
      <c r="C236" t="e">
        <f>$B236/(VLOOKUP($A236,'population census 2011'!$A$1:$C$348,2,FALSE))</f>
        <v>#VALUE!</v>
      </c>
      <c r="E236">
        <v>90.509087636265591</v>
      </c>
      <c r="F236" t="e">
        <f>$E236/(VLOOKUP($A236,'population census 2011'!$A$1:$C$348,2,FALSE))</f>
        <v>#VALUE!</v>
      </c>
      <c r="I236" t="s">
        <v>230</v>
      </c>
      <c r="J236" t="str">
        <f>VLOOKUP(I236,rurality!A$2:B$327,2,FALSE)</f>
        <v>OU</v>
      </c>
      <c r="K236">
        <v>72.429522582898983</v>
      </c>
      <c r="L236">
        <f>$K236/(VLOOKUP($I236,'population census 2011'!F$2:H$333,3,FALSE))</f>
        <v>5.1659728670802737E-4</v>
      </c>
      <c r="M236" s="20">
        <f t="shared" si="13"/>
        <v>8</v>
      </c>
      <c r="N236">
        <f t="shared" si="14"/>
        <v>8</v>
      </c>
      <c r="O236">
        <v>66.736151123913658</v>
      </c>
      <c r="P236" s="7">
        <f>$O236/(VLOOKUP($I236,'population census 2011'!F$2:H$333,3,FALSE))</f>
        <v>4.7598980866526627E-4</v>
      </c>
      <c r="Q236" s="7">
        <f t="shared" si="15"/>
        <v>135</v>
      </c>
      <c r="R236">
        <f t="shared" si="16"/>
        <v>135</v>
      </c>
    </row>
    <row r="237" spans="1:18" x14ac:dyDescent="0.25">
      <c r="A237" t="s">
        <v>227</v>
      </c>
      <c r="B237">
        <v>85.991003953239286</v>
      </c>
      <c r="C237" t="e">
        <f>$B237/(VLOOKUP($A237,'population census 2011'!$A$1:$C$348,2,FALSE))</f>
        <v>#VALUE!</v>
      </c>
      <c r="E237">
        <v>151.43809397020661</v>
      </c>
      <c r="F237" t="e">
        <f>$E237/(VLOOKUP($A237,'population census 2011'!$A$1:$C$348,2,FALSE))</f>
        <v>#VALUE!</v>
      </c>
      <c r="I237" t="s">
        <v>231</v>
      </c>
      <c r="J237" t="str">
        <f>VLOOKUP(I237,rurality!A$2:B$327,2,FALSE)</f>
        <v>MU</v>
      </c>
      <c r="K237">
        <v>154.27551304969037</v>
      </c>
      <c r="L237">
        <f>$K237/(VLOOKUP($I237,'population census 2011'!F$2:H$333,3,FALSE))</f>
        <v>7.4646793041064849E-4</v>
      </c>
      <c r="M237" s="20">
        <f t="shared" si="13"/>
        <v>267</v>
      </c>
      <c r="N237">
        <f t="shared" si="14"/>
        <v>267</v>
      </c>
      <c r="O237">
        <v>158.06443646748755</v>
      </c>
      <c r="P237" s="7">
        <f>$O237/(VLOOKUP($I237,'population census 2011'!F$2:H$333,3,FALSE))</f>
        <v>7.6480078029886463E-4</v>
      </c>
      <c r="Q237" s="7">
        <f t="shared" si="15"/>
        <v>243</v>
      </c>
      <c r="R237">
        <f t="shared" si="16"/>
        <v>243</v>
      </c>
    </row>
    <row r="238" spans="1:18" x14ac:dyDescent="0.25">
      <c r="A238" t="s">
        <v>228</v>
      </c>
      <c r="B238">
        <v>372.33802191318648</v>
      </c>
      <c r="C238" t="e">
        <f>$B238/(VLOOKUP($A238,'population census 2011'!$A$1:$C$348,2,FALSE))</f>
        <v>#VALUE!</v>
      </c>
      <c r="E238">
        <v>188.32100975412257</v>
      </c>
      <c r="F238" t="e">
        <f>$E238/(VLOOKUP($A238,'population census 2011'!$A$1:$C$348,2,FALSE))</f>
        <v>#VALUE!</v>
      </c>
      <c r="I238" t="s">
        <v>232</v>
      </c>
      <c r="J238" t="str">
        <f>VLOOKUP(I238,rurality!A$2:B$327,2,FALSE)</f>
        <v>R50</v>
      </c>
      <c r="K238">
        <v>61.706059004242547</v>
      </c>
      <c r="L238">
        <f>$K238/(VLOOKUP($I238,'population census 2011'!F$2:H$333,3,FALSE))</f>
        <v>9.2281781752198461E-4</v>
      </c>
      <c r="M238" s="20">
        <f t="shared" si="13"/>
        <v>332</v>
      </c>
      <c r="N238">
        <f t="shared" si="14"/>
        <v>332</v>
      </c>
      <c r="O238">
        <v>139.11756062881582</v>
      </c>
      <c r="P238" s="7">
        <f>$O238/(VLOOKUP($I238,'population census 2011'!F$2:H$333,3,FALSE))</f>
        <v>2.0805114724575025E-3</v>
      </c>
      <c r="Q238" s="7">
        <f t="shared" si="15"/>
        <v>329</v>
      </c>
      <c r="R238">
        <f t="shared" si="16"/>
        <v>329</v>
      </c>
    </row>
    <row r="239" spans="1:18" x14ac:dyDescent="0.25">
      <c r="A239" t="s">
        <v>229</v>
      </c>
      <c r="B239">
        <v>68.000967172632471</v>
      </c>
      <c r="C239" t="e">
        <f>$B239/(VLOOKUP($A239,'population census 2011'!$A$1:$C$348,2,FALSE))</f>
        <v>#VALUE!</v>
      </c>
      <c r="E239">
        <v>62.328004183480651</v>
      </c>
      <c r="F239" t="e">
        <f>$E239/(VLOOKUP($A239,'population census 2011'!$A$1:$C$348,2,FALSE))</f>
        <v>#VALUE!</v>
      </c>
      <c r="I239" t="s">
        <v>233</v>
      </c>
      <c r="J239" t="str">
        <f>VLOOKUP(I239,rurality!A$2:B$327,2,FALSE)</f>
        <v>R80</v>
      </c>
      <c r="K239">
        <v>95.133362162318562</v>
      </c>
      <c r="L239">
        <f>$K239/(VLOOKUP($I239,'population census 2011'!F$2:H$333,3,FALSE))</f>
        <v>6.3953051771247057E-4</v>
      </c>
      <c r="M239" s="20">
        <f t="shared" si="13"/>
        <v>88</v>
      </c>
      <c r="N239">
        <f t="shared" si="14"/>
        <v>88</v>
      </c>
      <c r="O239">
        <v>173.64754966571047</v>
      </c>
      <c r="P239" s="7">
        <f>$O239/(VLOOKUP($I239,'population census 2011'!F$2:H$333,3,FALSE))</f>
        <v>1.1673392468536216E-3</v>
      </c>
      <c r="Q239" s="7">
        <f t="shared" si="15"/>
        <v>303</v>
      </c>
      <c r="R239">
        <f t="shared" si="16"/>
        <v>303</v>
      </c>
    </row>
    <row r="240" spans="1:18" x14ac:dyDescent="0.25">
      <c r="A240" t="s">
        <v>393</v>
      </c>
      <c r="B240">
        <v>222.75053780765438</v>
      </c>
      <c r="C240" t="e">
        <f>$B240/(VLOOKUP($A240,'population census 2011'!$A$1:$C$348,2,FALSE))</f>
        <v>#VALUE!</v>
      </c>
      <c r="E240">
        <v>203.45485777334298</v>
      </c>
      <c r="F240" t="e">
        <f>$E240/(VLOOKUP($A240,'population census 2011'!$A$1:$C$348,2,FALSE))</f>
        <v>#VALUE!</v>
      </c>
      <c r="I240" t="s">
        <v>234</v>
      </c>
      <c r="J240" t="str">
        <f>VLOOKUP(I240,rurality!A$2:B$327,2,FALSE)</f>
        <v>SR</v>
      </c>
      <c r="K240">
        <v>61.275811572151099</v>
      </c>
      <c r="L240">
        <f>$K240/(VLOOKUP($I240,'population census 2011'!F$2:H$333,3,FALSE))</f>
        <v>6.4766054234868147E-4</v>
      </c>
      <c r="M240" s="20">
        <f t="shared" si="13"/>
        <v>99</v>
      </c>
      <c r="N240">
        <f t="shared" si="14"/>
        <v>99</v>
      </c>
      <c r="O240">
        <v>79.930173051521621</v>
      </c>
      <c r="P240" s="7">
        <f>$O240/(VLOOKUP($I240,'population census 2011'!F$2:H$333,3,FALSE))</f>
        <v>8.4482959752588626E-4</v>
      </c>
      <c r="Q240" s="7">
        <f t="shared" si="15"/>
        <v>260</v>
      </c>
      <c r="R240">
        <f t="shared" si="16"/>
        <v>260</v>
      </c>
    </row>
    <row r="241" spans="1:18" x14ac:dyDescent="0.25">
      <c r="A241" t="s">
        <v>230</v>
      </c>
      <c r="B241">
        <v>72.429522582898983</v>
      </c>
      <c r="C241" t="e">
        <f>$B241/(VLOOKUP($A241,'population census 2011'!$A$1:$C$348,2,FALSE))</f>
        <v>#VALUE!</v>
      </c>
      <c r="E241">
        <v>66.736151123913658</v>
      </c>
      <c r="F241" t="e">
        <f>$E241/(VLOOKUP($A241,'population census 2011'!$A$1:$C$348,2,FALSE))</f>
        <v>#VALUE!</v>
      </c>
      <c r="I241" t="s">
        <v>235</v>
      </c>
      <c r="J241" t="str">
        <f>VLOOKUP(I241,rurality!A$2:B$327,2,FALSE)</f>
        <v>LU</v>
      </c>
      <c r="K241">
        <v>160.6137012915687</v>
      </c>
      <c r="L241">
        <f>$K241/(VLOOKUP($I241,'population census 2011'!F$2:H$333,3,FALSE))</f>
        <v>6.1124000080515703E-4</v>
      </c>
      <c r="M241" s="20">
        <f t="shared" si="13"/>
        <v>45</v>
      </c>
      <c r="N241">
        <f t="shared" si="14"/>
        <v>45</v>
      </c>
      <c r="O241">
        <v>268.53082420346084</v>
      </c>
      <c r="P241" s="7">
        <f>$O241/(VLOOKUP($I241,'population census 2011'!F$2:H$333,3,FALSE))</f>
        <v>1.0219351143920692E-3</v>
      </c>
      <c r="Q241" s="7">
        <f t="shared" si="15"/>
        <v>293</v>
      </c>
      <c r="R241">
        <f t="shared" si="16"/>
        <v>293</v>
      </c>
    </row>
    <row r="242" spans="1:18" x14ac:dyDescent="0.25">
      <c r="A242" t="s">
        <v>231</v>
      </c>
      <c r="B242">
        <v>154.27551304969037</v>
      </c>
      <c r="C242" t="e">
        <f>$B242/(VLOOKUP($A242,'population census 2011'!$A$1:$C$348,2,FALSE))</f>
        <v>#VALUE!</v>
      </c>
      <c r="E242">
        <v>158.06443646748755</v>
      </c>
      <c r="F242" t="e">
        <f>$E242/(VLOOKUP($A242,'population census 2011'!$A$1:$C$348,2,FALSE))</f>
        <v>#VALUE!</v>
      </c>
      <c r="I242" t="s">
        <v>236</v>
      </c>
      <c r="J242" t="str">
        <f>VLOOKUP(I242,rurality!A$2:B$327,2,FALSE)</f>
        <v>R80</v>
      </c>
      <c r="K242">
        <v>64.296161705833541</v>
      </c>
      <c r="L242">
        <f>$K242/(VLOOKUP($I242,'population census 2011'!F$2:H$333,3,FALSE))</f>
        <v>7.7334810808074984E-4</v>
      </c>
      <c r="M242" s="20">
        <f t="shared" si="13"/>
        <v>300</v>
      </c>
      <c r="N242">
        <f t="shared" si="14"/>
        <v>300</v>
      </c>
      <c r="O242">
        <v>67.311731789776275</v>
      </c>
      <c r="P242" s="7">
        <f>$O242/(VLOOKUP($I242,'population census 2011'!F$2:H$333,3,FALSE))</f>
        <v>8.0961909778417456E-4</v>
      </c>
      <c r="Q242" s="7">
        <f t="shared" si="15"/>
        <v>253</v>
      </c>
      <c r="R242">
        <f t="shared" si="16"/>
        <v>253</v>
      </c>
    </row>
    <row r="243" spans="1:18" x14ac:dyDescent="0.25">
      <c r="A243" t="s">
        <v>232</v>
      </c>
      <c r="B243">
        <v>61.706059004242547</v>
      </c>
      <c r="C243" t="e">
        <f>$B243/(VLOOKUP($A243,'population census 2011'!$A$1:$C$348,2,FALSE))</f>
        <v>#VALUE!</v>
      </c>
      <c r="E243">
        <v>139.11756062881582</v>
      </c>
      <c r="F243" t="e">
        <f>$E243/(VLOOKUP($A243,'population census 2011'!$A$1:$C$348,2,FALSE))</f>
        <v>#VALUE!</v>
      </c>
      <c r="I243" t="s">
        <v>237</v>
      </c>
      <c r="J243" t="str">
        <f>VLOOKUP(I243,rurality!A$2:B$327,2,FALSE)</f>
        <v>R80</v>
      </c>
      <c r="K243">
        <v>53.119271331710081</v>
      </c>
      <c r="L243">
        <f>$K243/(VLOOKUP($I243,'population census 2011'!F$2:H$333,3,FALSE))</f>
        <v>6.0178170762104999E-4</v>
      </c>
      <c r="M243" s="20">
        <f t="shared" si="13"/>
        <v>37</v>
      </c>
      <c r="N243">
        <f t="shared" si="14"/>
        <v>37</v>
      </c>
      <c r="O243">
        <v>52.243079330679947</v>
      </c>
      <c r="P243" s="7">
        <f>$O243/(VLOOKUP($I243,'population census 2011'!F$2:H$333,3,FALSE))</f>
        <v>5.9185543594290186E-4</v>
      </c>
      <c r="Q243" s="7">
        <f t="shared" si="15"/>
        <v>179</v>
      </c>
      <c r="R243">
        <f t="shared" si="16"/>
        <v>179</v>
      </c>
    </row>
    <row r="244" spans="1:18" x14ac:dyDescent="0.25">
      <c r="A244" t="s">
        <v>233</v>
      </c>
      <c r="B244">
        <v>95.133362162318562</v>
      </c>
      <c r="C244" t="e">
        <f>$B244/(VLOOKUP($A244,'population census 2011'!$A$1:$C$348,2,FALSE))</f>
        <v>#VALUE!</v>
      </c>
      <c r="E244">
        <v>173.64754966571047</v>
      </c>
      <c r="F244" t="e">
        <f>$E244/(VLOOKUP($A244,'population census 2011'!$A$1:$C$348,2,FALSE))</f>
        <v>#VALUE!</v>
      </c>
      <c r="I244" t="s">
        <v>238</v>
      </c>
      <c r="J244" t="str">
        <f>VLOOKUP(I244,rurality!A$2:B$327,2,FALSE)</f>
        <v>R50</v>
      </c>
      <c r="K244">
        <v>84.096981707062866</v>
      </c>
      <c r="L244">
        <f>$K244/(VLOOKUP($I244,'population census 2011'!F$2:H$333,3,FALSE))</f>
        <v>6.2858389173216483E-4</v>
      </c>
      <c r="M244" s="20">
        <f t="shared" si="13"/>
        <v>73</v>
      </c>
      <c r="N244">
        <f t="shared" si="14"/>
        <v>73</v>
      </c>
      <c r="O244">
        <v>95.566349104380024</v>
      </c>
      <c r="P244" s="7">
        <f>$O244/(VLOOKUP($I244,'population census 2011'!F$2:H$333,3,FALSE))</f>
        <v>7.1431181499372162E-4</v>
      </c>
      <c r="Q244" s="7">
        <f t="shared" si="15"/>
        <v>228</v>
      </c>
      <c r="R244">
        <f t="shared" si="16"/>
        <v>228</v>
      </c>
    </row>
    <row r="245" spans="1:18" x14ac:dyDescent="0.25">
      <c r="A245" t="s">
        <v>234</v>
      </c>
      <c r="B245">
        <v>61.275811572151099</v>
      </c>
      <c r="C245" t="e">
        <f>$B245/(VLOOKUP($A245,'population census 2011'!$A$1:$C$348,2,FALSE))</f>
        <v>#VALUE!</v>
      </c>
      <c r="E245">
        <v>79.930173051521621</v>
      </c>
      <c r="F245" t="e">
        <f>$E245/(VLOOKUP($A245,'population census 2011'!$A$1:$C$348,2,FALSE))</f>
        <v>#VALUE!</v>
      </c>
      <c r="I245" t="s">
        <v>239</v>
      </c>
      <c r="J245" t="str">
        <f>VLOOKUP(I245,rurality!A$2:B$327,2,FALSE)</f>
        <v>R80</v>
      </c>
      <c r="K245">
        <v>85.910180362232722</v>
      </c>
      <c r="L245">
        <f>$K245/(VLOOKUP($I245,'population census 2011'!F$2:H$333,3,FALSE))</f>
        <v>8.2878485367489938E-4</v>
      </c>
      <c r="M245" s="20">
        <f t="shared" si="13"/>
        <v>326</v>
      </c>
      <c r="N245">
        <f t="shared" si="14"/>
        <v>326</v>
      </c>
      <c r="O245">
        <v>121.2588787473542</v>
      </c>
      <c r="P245" s="7">
        <f>$O245/(VLOOKUP($I245,'population census 2011'!F$2:H$333,3,FALSE))</f>
        <v>1.1697975915737735E-3</v>
      </c>
      <c r="Q245" s="7">
        <f t="shared" si="15"/>
        <v>304</v>
      </c>
      <c r="R245">
        <f t="shared" si="16"/>
        <v>304</v>
      </c>
    </row>
    <row r="246" spans="1:18" x14ac:dyDescent="0.25">
      <c r="A246" t="s">
        <v>235</v>
      </c>
      <c r="B246">
        <v>160.6137012915687</v>
      </c>
      <c r="C246" t="e">
        <f>$B246/(VLOOKUP($A246,'population census 2011'!$A$1:$C$348,2,FALSE))</f>
        <v>#VALUE!</v>
      </c>
      <c r="E246">
        <v>268.53082420346084</v>
      </c>
      <c r="F246" t="e">
        <f>$E246/(VLOOKUP($A246,'population census 2011'!$A$1:$C$348,2,FALSE))</f>
        <v>#VALUE!</v>
      </c>
      <c r="I246" t="s">
        <v>240</v>
      </c>
      <c r="J246" t="str">
        <f>VLOOKUP(I246,rurality!A$2:B$327,2,FALSE)</f>
        <v>R80</v>
      </c>
      <c r="K246">
        <v>76.870485461200062</v>
      </c>
      <c r="L246">
        <f>$K246/(VLOOKUP($I246,'population census 2011'!F$2:H$333,3,FALSE))</f>
        <v>6.1986328307905738E-4</v>
      </c>
      <c r="M246" s="20">
        <f t="shared" si="13"/>
        <v>55</v>
      </c>
      <c r="N246">
        <f t="shared" si="14"/>
        <v>55</v>
      </c>
      <c r="O246">
        <v>109.96051818360395</v>
      </c>
      <c r="P246" s="7">
        <f>$O246/(VLOOKUP($I246,'population census 2011'!F$2:H$333,3,FALSE))</f>
        <v>8.8669256349066181E-4</v>
      </c>
      <c r="Q246" s="7">
        <f t="shared" si="15"/>
        <v>268</v>
      </c>
      <c r="R246">
        <f t="shared" si="16"/>
        <v>268</v>
      </c>
    </row>
    <row r="247" spans="1:18" x14ac:dyDescent="0.25">
      <c r="A247" t="s">
        <v>236</v>
      </c>
      <c r="B247">
        <v>64.296161705833541</v>
      </c>
      <c r="C247" t="e">
        <f>$B247/(VLOOKUP($A247,'population census 2011'!$A$1:$C$348,2,FALSE))</f>
        <v>#VALUE!</v>
      </c>
      <c r="E247">
        <v>67.311731789776275</v>
      </c>
      <c r="F247" t="e">
        <f>$E247/(VLOOKUP($A247,'population census 2011'!$A$1:$C$348,2,FALSE))</f>
        <v>#VALUE!</v>
      </c>
      <c r="I247" t="s">
        <v>241</v>
      </c>
      <c r="J247" t="str">
        <f>VLOOKUP(I247,rurality!A$2:B$327,2,FALSE)</f>
        <v>R80</v>
      </c>
      <c r="K247">
        <v>55.490748099780198</v>
      </c>
      <c r="L247">
        <f>$K247/(VLOOKUP($I247,'population census 2011'!F$2:H$333,3,FALSE))</f>
        <v>6.5138395919402971E-4</v>
      </c>
      <c r="M247" s="20">
        <f t="shared" si="13"/>
        <v>109</v>
      </c>
      <c r="N247">
        <f t="shared" si="14"/>
        <v>109</v>
      </c>
      <c r="O247">
        <v>159.28840170280685</v>
      </c>
      <c r="P247" s="7">
        <f>$O247/(VLOOKUP($I247,'population census 2011'!F$2:H$333,3,FALSE))</f>
        <v>1.8698235887591925E-3</v>
      </c>
      <c r="Q247" s="7">
        <f t="shared" si="15"/>
        <v>327</v>
      </c>
      <c r="R247">
        <f t="shared" si="16"/>
        <v>327</v>
      </c>
    </row>
    <row r="248" spans="1:18" x14ac:dyDescent="0.25">
      <c r="A248" t="s">
        <v>237</v>
      </c>
      <c r="B248">
        <v>53.119271331710081</v>
      </c>
      <c r="C248" t="e">
        <f>$B248/(VLOOKUP($A248,'population census 2011'!$A$1:$C$348,2,FALSE))</f>
        <v>#VALUE!</v>
      </c>
      <c r="E248">
        <v>52.243079330679947</v>
      </c>
      <c r="F248" t="e">
        <f>$E248/(VLOOKUP($A248,'population census 2011'!$A$1:$C$348,2,FALSE))</f>
        <v>#VALUE!</v>
      </c>
      <c r="I248" t="s">
        <v>242</v>
      </c>
      <c r="J248" t="str">
        <f>VLOOKUP(I248,rurality!A$2:B$327,2,FALSE)</f>
        <v>R80</v>
      </c>
      <c r="K248">
        <v>99.937007953854149</v>
      </c>
      <c r="L248">
        <f>$K248/(VLOOKUP($I248,'population census 2011'!F$2:H$333,3,FALSE))</f>
        <v>7.4437093003608119E-4</v>
      </c>
      <c r="M248" s="20">
        <f t="shared" si="13"/>
        <v>264</v>
      </c>
      <c r="N248">
        <f t="shared" si="14"/>
        <v>264</v>
      </c>
      <c r="O248">
        <v>123.25137285254274</v>
      </c>
      <c r="P248" s="7">
        <f>$O248/(VLOOKUP($I248,'population census 2011'!F$2:H$333,3,FALSE))</f>
        <v>9.1802567354061797E-4</v>
      </c>
      <c r="Q248" s="7">
        <f t="shared" si="15"/>
        <v>273</v>
      </c>
      <c r="R248">
        <f t="shared" si="16"/>
        <v>273</v>
      </c>
    </row>
    <row r="249" spans="1:18" x14ac:dyDescent="0.25">
      <c r="A249" t="s">
        <v>238</v>
      </c>
      <c r="B249">
        <v>84.096981707062866</v>
      </c>
      <c r="C249" t="e">
        <f>$B249/(VLOOKUP($A249,'population census 2011'!$A$1:$C$348,2,FALSE))</f>
        <v>#VALUE!</v>
      </c>
      <c r="E249">
        <v>95.566349104380024</v>
      </c>
      <c r="F249" t="e">
        <f>$E249/(VLOOKUP($A249,'population census 2011'!$A$1:$C$348,2,FALSE))</f>
        <v>#VALUE!</v>
      </c>
      <c r="I249" t="s">
        <v>243</v>
      </c>
      <c r="J249" t="str">
        <f>VLOOKUP(I249,rurality!A$2:B$327,2,FALSE)</f>
        <v>LU</v>
      </c>
      <c r="K249">
        <v>80.383116686026909</v>
      </c>
      <c r="L249">
        <f>$K249/(VLOOKUP($I249,'population census 2011'!F$2:H$333,3,FALSE))</f>
        <v>7.3707434356370439E-4</v>
      </c>
      <c r="M249" s="20">
        <f t="shared" si="13"/>
        <v>254</v>
      </c>
      <c r="N249">
        <f t="shared" si="14"/>
        <v>254</v>
      </c>
      <c r="O249">
        <v>83.983664751786094</v>
      </c>
      <c r="P249" s="7">
        <f>$O249/(VLOOKUP($I249,'population census 2011'!F$2:H$333,3,FALSE))</f>
        <v>7.7008962975128688E-4</v>
      </c>
      <c r="Q249" s="7">
        <f t="shared" si="15"/>
        <v>247</v>
      </c>
      <c r="R249">
        <f t="shared" si="16"/>
        <v>247</v>
      </c>
    </row>
    <row r="250" spans="1:18" x14ac:dyDescent="0.25">
      <c r="A250" t="s">
        <v>239</v>
      </c>
      <c r="B250">
        <v>85.910180362232722</v>
      </c>
      <c r="C250" t="e">
        <f>$B250/(VLOOKUP($A250,'population census 2011'!$A$1:$C$348,2,FALSE))</f>
        <v>#VALUE!</v>
      </c>
      <c r="E250">
        <v>121.2588787473542</v>
      </c>
      <c r="F250" t="e">
        <f>$E250/(VLOOKUP($A250,'population census 2011'!$A$1:$C$348,2,FALSE))</f>
        <v>#VALUE!</v>
      </c>
      <c r="I250" t="s">
        <v>244</v>
      </c>
      <c r="J250" t="str">
        <f>VLOOKUP(I250,rurality!A$2:B$327,2,FALSE)</f>
        <v>R50</v>
      </c>
      <c r="K250">
        <v>111.05420847692399</v>
      </c>
      <c r="L250">
        <f>$K250/(VLOOKUP($I250,'population census 2011'!F$2:H$333,3,FALSE))</f>
        <v>6.8873816833551842E-4</v>
      </c>
      <c r="M250" s="20">
        <f t="shared" si="13"/>
        <v>178</v>
      </c>
      <c r="N250">
        <f t="shared" si="14"/>
        <v>178</v>
      </c>
      <c r="O250">
        <v>99.409436920949418</v>
      </c>
      <c r="P250" s="7">
        <f>$O250/(VLOOKUP($I250,'population census 2011'!F$2:H$333,3,FALSE))</f>
        <v>6.1651939570058498E-4</v>
      </c>
      <c r="Q250" s="7">
        <f t="shared" si="15"/>
        <v>189</v>
      </c>
      <c r="R250">
        <f t="shared" si="16"/>
        <v>189</v>
      </c>
    </row>
    <row r="251" spans="1:18" x14ac:dyDescent="0.25">
      <c r="A251" t="s">
        <v>240</v>
      </c>
      <c r="B251">
        <v>76.870485461200062</v>
      </c>
      <c r="C251" t="e">
        <f>$B251/(VLOOKUP($A251,'population census 2011'!$A$1:$C$348,2,FALSE))</f>
        <v>#VALUE!</v>
      </c>
      <c r="E251">
        <v>109.96051818360395</v>
      </c>
      <c r="F251" t="e">
        <f>$E251/(VLOOKUP($A251,'population census 2011'!$A$1:$C$348,2,FALSE))</f>
        <v>#VALUE!</v>
      </c>
      <c r="I251" t="s">
        <v>245</v>
      </c>
      <c r="J251" t="str">
        <f>VLOOKUP(I251,rurality!A$2:B$327,2,FALSE)</f>
        <v>SR</v>
      </c>
      <c r="K251">
        <v>79.160151831795318</v>
      </c>
      <c r="L251">
        <f>$K251/(VLOOKUP($I251,'population census 2011'!F$2:H$333,3,FALSE))</f>
        <v>7.3207638726910244E-4</v>
      </c>
      <c r="M251" s="20">
        <f t="shared" si="13"/>
        <v>245</v>
      </c>
      <c r="N251">
        <f t="shared" si="14"/>
        <v>245</v>
      </c>
      <c r="O251">
        <v>148.05965976342685</v>
      </c>
      <c r="P251" s="7">
        <f>$O251/(VLOOKUP($I251,'population census 2011'!F$2:H$333,3,FALSE))</f>
        <v>1.3692619116019167E-3</v>
      </c>
      <c r="Q251" s="7">
        <f t="shared" si="15"/>
        <v>318</v>
      </c>
      <c r="R251">
        <f t="shared" si="16"/>
        <v>318</v>
      </c>
    </row>
    <row r="252" spans="1:18" x14ac:dyDescent="0.25">
      <c r="A252" t="s">
        <v>241</v>
      </c>
      <c r="B252">
        <v>55.490748099780198</v>
      </c>
      <c r="C252" t="e">
        <f>$B252/(VLOOKUP($A252,'population census 2011'!$A$1:$C$348,2,FALSE))</f>
        <v>#VALUE!</v>
      </c>
      <c r="E252">
        <v>159.28840170280685</v>
      </c>
      <c r="F252" t="e">
        <f>$E252/(VLOOKUP($A252,'population census 2011'!$A$1:$C$348,2,FALSE))</f>
        <v>#VALUE!</v>
      </c>
      <c r="I252" t="s">
        <v>246</v>
      </c>
      <c r="J252" t="str">
        <f>VLOOKUP(I252,rurality!A$2:B$327,2,FALSE)</f>
        <v>MU</v>
      </c>
      <c r="K252">
        <v>106.72690520093336</v>
      </c>
      <c r="L252">
        <f>$K252/(VLOOKUP($I252,'population census 2011'!F$2:H$333,3,FALSE))</f>
        <v>7.2050946283211945E-4</v>
      </c>
      <c r="M252" s="20">
        <f t="shared" si="13"/>
        <v>229</v>
      </c>
      <c r="N252">
        <f t="shared" si="14"/>
        <v>229</v>
      </c>
      <c r="O252">
        <v>54.649689874993783</v>
      </c>
      <c r="P252" s="7">
        <f>$O252/(VLOOKUP($I252,'population census 2011'!F$2:H$333,3,FALSE))</f>
        <v>3.6893807256606684E-4</v>
      </c>
      <c r="Q252" s="7">
        <f t="shared" si="15"/>
        <v>85</v>
      </c>
      <c r="R252">
        <f t="shared" si="16"/>
        <v>85</v>
      </c>
    </row>
    <row r="253" spans="1:18" x14ac:dyDescent="0.25">
      <c r="A253" t="s">
        <v>242</v>
      </c>
      <c r="B253">
        <v>99.937007953854149</v>
      </c>
      <c r="C253" t="e">
        <f>$B253/(VLOOKUP($A253,'population census 2011'!$A$1:$C$348,2,FALSE))</f>
        <v>#VALUE!</v>
      </c>
      <c r="E253">
        <v>123.25137285254274</v>
      </c>
      <c r="F253" t="e">
        <f>$E253/(VLOOKUP($A253,'population census 2011'!$A$1:$C$348,2,FALSE))</f>
        <v>#VALUE!</v>
      </c>
      <c r="I253" t="s">
        <v>247</v>
      </c>
      <c r="J253" t="str">
        <f>VLOOKUP(I253,rurality!A$2:B$327,2,FALSE)</f>
        <v>LU</v>
      </c>
      <c r="K253">
        <v>125.2968508953318</v>
      </c>
      <c r="L253">
        <f>$K253/(VLOOKUP($I253,'population census 2011'!F$2:H$333,3,FALSE))</f>
        <v>5.2894205087483138E-4</v>
      </c>
      <c r="M253" s="20">
        <f t="shared" si="13"/>
        <v>9</v>
      </c>
      <c r="N253">
        <f t="shared" si="14"/>
        <v>9</v>
      </c>
      <c r="O253">
        <v>72.365472666748872</v>
      </c>
      <c r="P253" s="7">
        <f>$O253/(VLOOKUP($I253,'population census 2011'!F$2:H$333,3,FALSE))</f>
        <v>3.0549164844415733E-4</v>
      </c>
      <c r="Q253" s="7">
        <f t="shared" si="15"/>
        <v>51</v>
      </c>
      <c r="R253">
        <f t="shared" si="16"/>
        <v>51</v>
      </c>
    </row>
    <row r="254" spans="1:18" x14ac:dyDescent="0.25">
      <c r="A254" t="s">
        <v>243</v>
      </c>
      <c r="B254">
        <v>80.383116686026909</v>
      </c>
      <c r="C254" t="e">
        <f>$B254/(VLOOKUP($A254,'population census 2011'!$A$1:$C$348,2,FALSE))</f>
        <v>#VALUE!</v>
      </c>
      <c r="E254">
        <v>83.983664751786094</v>
      </c>
      <c r="F254" t="e">
        <f>$E254/(VLOOKUP($A254,'population census 2011'!$A$1:$C$348,2,FALSE))</f>
        <v>#VALUE!</v>
      </c>
      <c r="I254" t="s">
        <v>248</v>
      </c>
      <c r="J254" t="str">
        <f>VLOOKUP(I254,rurality!A$2:B$327,2,FALSE)</f>
        <v>LU</v>
      </c>
      <c r="K254">
        <v>127.75867505632588</v>
      </c>
      <c r="L254">
        <f>$K254/(VLOOKUP($I254,'population census 2011'!F$2:H$333,3,FALSE))</f>
        <v>7.3569127282547241E-4</v>
      </c>
      <c r="M254" s="20">
        <f t="shared" si="13"/>
        <v>252</v>
      </c>
      <c r="N254">
        <f t="shared" si="14"/>
        <v>252</v>
      </c>
      <c r="O254">
        <v>42.687124198781532</v>
      </c>
      <c r="P254" s="7">
        <f>$O254/(VLOOKUP($I254,'population census 2011'!F$2:H$333,3,FALSE))</f>
        <v>2.4581144662947594E-4</v>
      </c>
      <c r="Q254" s="7">
        <f t="shared" si="15"/>
        <v>20</v>
      </c>
      <c r="R254">
        <f t="shared" si="16"/>
        <v>20</v>
      </c>
    </row>
    <row r="255" spans="1:18" x14ac:dyDescent="0.25">
      <c r="A255" t="s">
        <v>244</v>
      </c>
      <c r="B255">
        <v>111.05420847692399</v>
      </c>
      <c r="C255" t="e">
        <f>$B255/(VLOOKUP($A255,'population census 2011'!$A$1:$C$348,2,FALSE))</f>
        <v>#VALUE!</v>
      </c>
      <c r="E255">
        <v>99.409436920949418</v>
      </c>
      <c r="F255" t="e">
        <f>$E255/(VLOOKUP($A255,'population census 2011'!$A$1:$C$348,2,FALSE))</f>
        <v>#VALUE!</v>
      </c>
      <c r="I255" t="s">
        <v>249</v>
      </c>
      <c r="J255" t="str">
        <f>VLOOKUP(I255,rurality!A$2:B$327,2,FALSE)</f>
        <v>MU</v>
      </c>
      <c r="K255">
        <v>141.64785132184852</v>
      </c>
      <c r="L255">
        <f>$K255/(VLOOKUP($I255,'population census 2011'!F$2:H$333,3,FALSE))</f>
        <v>4.9134999747417821E-4</v>
      </c>
      <c r="M255" s="20">
        <f t="shared" si="13"/>
        <v>5</v>
      </c>
      <c r="N255">
        <f t="shared" si="14"/>
        <v>5</v>
      </c>
      <c r="O255">
        <v>73.227586366595418</v>
      </c>
      <c r="P255" s="7">
        <f>$O255/(VLOOKUP($I255,'population census 2011'!F$2:H$333,3,FALSE))</f>
        <v>2.5401284975734058E-4</v>
      </c>
      <c r="Q255" s="7">
        <f t="shared" si="15"/>
        <v>24</v>
      </c>
      <c r="R255">
        <f t="shared" si="16"/>
        <v>24</v>
      </c>
    </row>
    <row r="256" spans="1:18" x14ac:dyDescent="0.25">
      <c r="A256" t="s">
        <v>245</v>
      </c>
      <c r="B256">
        <v>79.160151831795318</v>
      </c>
      <c r="C256" t="e">
        <f>$B256/(VLOOKUP($A256,'population census 2011'!$A$1:$C$348,2,FALSE))</f>
        <v>#VALUE!</v>
      </c>
      <c r="E256">
        <v>148.05965976342685</v>
      </c>
      <c r="F256" t="e">
        <f>$E256/(VLOOKUP($A256,'population census 2011'!$A$1:$C$348,2,FALSE))</f>
        <v>#VALUE!</v>
      </c>
      <c r="I256" t="s">
        <v>250</v>
      </c>
      <c r="J256" t="str">
        <f>VLOOKUP(I256,rurality!A$2:B$327,2,FALSE)</f>
        <v>MU</v>
      </c>
      <c r="K256">
        <v>67.396494898795808</v>
      </c>
      <c r="L256">
        <f>$K256/(VLOOKUP($I256,'population census 2011'!F$2:H$333,3,FALSE))</f>
        <v>7.0499900519671761E-4</v>
      </c>
      <c r="M256" s="20">
        <f t="shared" si="13"/>
        <v>208</v>
      </c>
      <c r="N256">
        <f t="shared" si="14"/>
        <v>208</v>
      </c>
      <c r="O256">
        <v>55.603346660849979</v>
      </c>
      <c r="P256" s="7">
        <f>$O256/(VLOOKUP($I256,'population census 2011'!F$2:H$333,3,FALSE))</f>
        <v>5.8163713321251467E-4</v>
      </c>
      <c r="Q256" s="7">
        <f t="shared" si="15"/>
        <v>173</v>
      </c>
      <c r="R256">
        <f t="shared" si="16"/>
        <v>173</v>
      </c>
    </row>
    <row r="257" spans="1:18" x14ac:dyDescent="0.25">
      <c r="A257" t="s">
        <v>246</v>
      </c>
      <c r="B257">
        <v>106.72690520093336</v>
      </c>
      <c r="C257" t="e">
        <f>$B257/(VLOOKUP($A257,'population census 2011'!$A$1:$C$348,2,FALSE))</f>
        <v>#VALUE!</v>
      </c>
      <c r="E257">
        <v>54.649689874993783</v>
      </c>
      <c r="F257" t="e">
        <f>$E257/(VLOOKUP($A257,'population census 2011'!$A$1:$C$348,2,FALSE))</f>
        <v>#VALUE!</v>
      </c>
      <c r="I257" t="s">
        <v>251</v>
      </c>
      <c r="J257" t="str">
        <f>VLOOKUP(I257,rurality!A$2:B$327,2,FALSE)</f>
        <v>SR</v>
      </c>
      <c r="K257">
        <v>106.79723959316598</v>
      </c>
      <c r="L257">
        <f>$K257/(VLOOKUP($I257,'population census 2011'!F$2:H$333,3,FALSE))</f>
        <v>7.5923647552441265E-4</v>
      </c>
      <c r="M257" s="20">
        <f t="shared" si="13"/>
        <v>285</v>
      </c>
      <c r="N257">
        <f t="shared" si="14"/>
        <v>285</v>
      </c>
      <c r="O257">
        <v>144.76405741099742</v>
      </c>
      <c r="P257" s="7">
        <f>$O257/(VLOOKUP($I257,'population census 2011'!F$2:H$333,3,FALSE))</f>
        <v>1.0291478801327805E-3</v>
      </c>
      <c r="Q257" s="7">
        <f t="shared" si="15"/>
        <v>295</v>
      </c>
      <c r="R257">
        <f t="shared" si="16"/>
        <v>295</v>
      </c>
    </row>
    <row r="258" spans="1:18" x14ac:dyDescent="0.25">
      <c r="A258" t="s">
        <v>247</v>
      </c>
      <c r="B258">
        <v>125.2968508953318</v>
      </c>
      <c r="C258" t="e">
        <f>$B258/(VLOOKUP($A258,'population census 2011'!$A$1:$C$348,2,FALSE))</f>
        <v>#VALUE!</v>
      </c>
      <c r="E258">
        <v>72.365472666748872</v>
      </c>
      <c r="F258" t="e">
        <f>$E258/(VLOOKUP($A258,'population census 2011'!$A$1:$C$348,2,FALSE))</f>
        <v>#VALUE!</v>
      </c>
      <c r="I258" t="s">
        <v>252</v>
      </c>
      <c r="J258" t="str">
        <f>VLOOKUP(I258,rurality!A$2:B$327,2,FALSE)</f>
        <v>R50</v>
      </c>
      <c r="K258">
        <v>66.373923280896051</v>
      </c>
      <c r="L258">
        <f>$K258/(VLOOKUP($I258,'population census 2011'!F$2:H$333,3,FALSE))</f>
        <v>5.9792017945459837E-4</v>
      </c>
      <c r="M258" s="20">
        <f t="shared" si="13"/>
        <v>33</v>
      </c>
      <c r="N258">
        <f t="shared" si="14"/>
        <v>33</v>
      </c>
      <c r="O258">
        <v>73.287980593822553</v>
      </c>
      <c r="P258" s="7">
        <f>$O258/(VLOOKUP($I258,'population census 2011'!F$2:H$333,3,FALSE))</f>
        <v>6.6020449511587046E-4</v>
      </c>
      <c r="Q258" s="7">
        <f t="shared" si="15"/>
        <v>205</v>
      </c>
      <c r="R258">
        <f t="shared" si="16"/>
        <v>205</v>
      </c>
    </row>
    <row r="259" spans="1:18" x14ac:dyDescent="0.25">
      <c r="A259" t="s">
        <v>248</v>
      </c>
      <c r="B259">
        <v>127.75867505632588</v>
      </c>
      <c r="C259" t="e">
        <f>$B259/(VLOOKUP($A259,'population census 2011'!$A$1:$C$348,2,FALSE))</f>
        <v>#VALUE!</v>
      </c>
      <c r="E259">
        <v>42.687124198781532</v>
      </c>
      <c r="F259" t="e">
        <f>$E259/(VLOOKUP($A259,'population census 2011'!$A$1:$C$348,2,FALSE))</f>
        <v>#VALUE!</v>
      </c>
      <c r="I259" t="s">
        <v>253</v>
      </c>
      <c r="J259" t="str">
        <f>VLOOKUP(I259,rurality!A$2:B$327,2,FALSE)</f>
        <v>MU</v>
      </c>
      <c r="K259">
        <v>122.97238471031804</v>
      </c>
      <c r="L259">
        <f>$K259/(VLOOKUP($I259,'population census 2011'!F$2:H$333,3,FALSE))</f>
        <v>7.0146476321855276E-4</v>
      </c>
      <c r="M259" s="20">
        <f t="shared" si="13"/>
        <v>197</v>
      </c>
      <c r="N259">
        <f t="shared" si="14"/>
        <v>197</v>
      </c>
      <c r="O259">
        <v>95.095033687130666</v>
      </c>
      <c r="P259" s="7">
        <f>$O259/(VLOOKUP($I259,'population census 2011'!F$2:H$333,3,FALSE))</f>
        <v>5.4244548843823822E-4</v>
      </c>
      <c r="Q259" s="7">
        <f t="shared" si="15"/>
        <v>153</v>
      </c>
      <c r="R259">
        <f t="shared" si="16"/>
        <v>153</v>
      </c>
    </row>
    <row r="260" spans="1:18" x14ac:dyDescent="0.25">
      <c r="A260" t="s">
        <v>249</v>
      </c>
      <c r="B260">
        <v>141.64785132184852</v>
      </c>
      <c r="C260" t="e">
        <f>$B260/(VLOOKUP($A260,'population census 2011'!$A$1:$C$348,2,FALSE))</f>
        <v>#VALUE!</v>
      </c>
      <c r="E260">
        <v>73.227586366595418</v>
      </c>
      <c r="F260" t="e">
        <f>$E260/(VLOOKUP($A260,'population census 2011'!$A$1:$C$348,2,FALSE))</f>
        <v>#VALUE!</v>
      </c>
      <c r="I260" t="s">
        <v>254</v>
      </c>
      <c r="J260" t="str">
        <f>VLOOKUP(I260,rurality!A$2:B$327,2,FALSE)</f>
        <v>SR</v>
      </c>
      <c r="K260">
        <v>94.444263824763283</v>
      </c>
      <c r="L260">
        <f>$K260/(VLOOKUP($I260,'population census 2011'!F$2:H$333,3,FALSE))</f>
        <v>7.2167024906405095E-4</v>
      </c>
      <c r="M260" s="20">
        <f t="shared" si="13"/>
        <v>232</v>
      </c>
      <c r="N260">
        <f t="shared" si="14"/>
        <v>232</v>
      </c>
      <c r="O260">
        <v>170.33675337167676</v>
      </c>
      <c r="P260" s="7">
        <f>$O260/(VLOOKUP($I260,'population census 2011'!F$2:H$333,3,FALSE))</f>
        <v>1.301582142231367E-3</v>
      </c>
      <c r="Q260" s="7">
        <f t="shared" si="15"/>
        <v>314</v>
      </c>
      <c r="R260">
        <f t="shared" si="16"/>
        <v>314</v>
      </c>
    </row>
    <row r="261" spans="1:18" x14ac:dyDescent="0.25">
      <c r="A261" t="s">
        <v>250</v>
      </c>
      <c r="B261">
        <v>67.396494898795808</v>
      </c>
      <c r="C261" t="e">
        <f>$B261/(VLOOKUP($A261,'population census 2011'!$A$1:$C$348,2,FALSE))</f>
        <v>#VALUE!</v>
      </c>
      <c r="E261">
        <v>55.603346660849979</v>
      </c>
      <c r="F261" t="e">
        <f>$E261/(VLOOKUP($A261,'population census 2011'!$A$1:$C$348,2,FALSE))</f>
        <v>#VALUE!</v>
      </c>
      <c r="I261" t="s">
        <v>255</v>
      </c>
      <c r="J261" t="str">
        <f>VLOOKUP(I261,rurality!A$2:B$327,2,FALSE)</f>
        <v>R50</v>
      </c>
      <c r="K261">
        <v>75.762245849530046</v>
      </c>
      <c r="L261">
        <f>$K261/(VLOOKUP($I261,'population census 2011'!F$2:H$333,3,FALSE))</f>
        <v>7.8020148960445334E-4</v>
      </c>
      <c r="M261" s="20">
        <f t="shared" ref="M261:M324" si="17">RANK(L261,L$4:L$335,1)</f>
        <v>305</v>
      </c>
      <c r="N261">
        <f t="shared" ref="N261:N324" si="18">RANK(L261,L$4:L$335,1)</f>
        <v>305</v>
      </c>
      <c r="O261">
        <v>49.290075861182473</v>
      </c>
      <c r="P261" s="7">
        <f>$O261/(VLOOKUP($I261,'population census 2011'!F$2:H$333,3,FALSE))</f>
        <v>5.0759042552656346E-4</v>
      </c>
      <c r="Q261" s="7">
        <f t="shared" ref="Q261:Q324" si="19">RANK(P261,P$4:P$335,1)</f>
        <v>146</v>
      </c>
      <c r="R261">
        <f t="shared" ref="R261:R324" si="20">RANK(P261,P$4:P$335,1)</f>
        <v>146</v>
      </c>
    </row>
    <row r="262" spans="1:18" x14ac:dyDescent="0.25">
      <c r="A262" t="s">
        <v>251</v>
      </c>
      <c r="B262">
        <v>106.79723959316598</v>
      </c>
      <c r="C262" t="e">
        <f>$B262/(VLOOKUP($A262,'population census 2011'!$A$1:$C$348,2,FALSE))</f>
        <v>#VALUE!</v>
      </c>
      <c r="E262">
        <v>144.76405741099742</v>
      </c>
      <c r="F262" t="e">
        <f>$E262/(VLOOKUP($A262,'population census 2011'!$A$1:$C$348,2,FALSE))</f>
        <v>#VALUE!</v>
      </c>
      <c r="I262" t="s">
        <v>256</v>
      </c>
      <c r="J262" t="str">
        <f>VLOOKUP(I262,rurality!A$2:B$327,2,FALSE)</f>
        <v>OU</v>
      </c>
      <c r="K262">
        <v>51.306594162882725</v>
      </c>
      <c r="L262">
        <f>$K262/(VLOOKUP($I262,'population census 2011'!F$2:H$333,3,FALSE))</f>
        <v>6.1110561552798126E-4</v>
      </c>
      <c r="M262" s="20">
        <f t="shared" si="17"/>
        <v>44</v>
      </c>
      <c r="N262">
        <f t="shared" si="18"/>
        <v>44</v>
      </c>
      <c r="O262">
        <v>35.428690728077051</v>
      </c>
      <c r="P262" s="7">
        <f>$O262/(VLOOKUP($I262,'population census 2011'!F$2:H$333,3,FALSE))</f>
        <v>4.2198614443199556E-4</v>
      </c>
      <c r="Q262" s="7">
        <f t="shared" si="19"/>
        <v>110</v>
      </c>
      <c r="R262">
        <f t="shared" si="20"/>
        <v>110</v>
      </c>
    </row>
    <row r="263" spans="1:18" x14ac:dyDescent="0.25">
      <c r="A263" t="s">
        <v>331</v>
      </c>
      <c r="B263">
        <v>66.373923280896051</v>
      </c>
      <c r="C263" t="e">
        <f>$B263/(VLOOKUP($A263,'population census 2011'!$A$1:$C$348,2,FALSE))</f>
        <v>#N/A</v>
      </c>
      <c r="E263">
        <v>73.287980593822553</v>
      </c>
      <c r="F263" t="e">
        <f>$E263/(VLOOKUP($A263,'population census 2011'!$A$1:$C$348,2,FALSE))</f>
        <v>#N/A</v>
      </c>
      <c r="I263" t="s">
        <v>257</v>
      </c>
      <c r="J263" t="str">
        <f>VLOOKUP(I263,rurality!A$2:B$327,2,FALSE)</f>
        <v>MU</v>
      </c>
      <c r="K263">
        <v>219.54145793129842</v>
      </c>
      <c r="L263">
        <f>$K263/(VLOOKUP($I263,'population census 2011'!F$2:H$333,3,FALSE))</f>
        <v>7.7501176570928757E-4</v>
      </c>
      <c r="M263" s="20">
        <f t="shared" si="17"/>
        <v>302</v>
      </c>
      <c r="N263">
        <f t="shared" si="18"/>
        <v>302</v>
      </c>
      <c r="O263">
        <v>128.44782679821594</v>
      </c>
      <c r="P263" s="7">
        <f>$O263/(VLOOKUP($I263,'population census 2011'!F$2:H$333,3,FALSE))</f>
        <v>4.5343862606377528E-4</v>
      </c>
      <c r="Q263" s="7">
        <f t="shared" si="19"/>
        <v>124</v>
      </c>
      <c r="R263">
        <f t="shared" si="20"/>
        <v>124</v>
      </c>
    </row>
    <row r="264" spans="1:18" x14ac:dyDescent="0.25">
      <c r="A264" t="s">
        <v>253</v>
      </c>
      <c r="B264">
        <v>122.97238471031804</v>
      </c>
      <c r="C264" t="e">
        <f>$B264/(VLOOKUP($A264,'population census 2011'!$A$1:$C$348,2,FALSE))</f>
        <v>#VALUE!</v>
      </c>
      <c r="E264">
        <v>95.095033687130666</v>
      </c>
      <c r="F264" t="e">
        <f>$E264/(VLOOKUP($A264,'population census 2011'!$A$1:$C$348,2,FALSE))</f>
        <v>#VALUE!</v>
      </c>
      <c r="I264" t="s">
        <v>258</v>
      </c>
      <c r="J264" t="str">
        <f>VLOOKUP(I264,rurality!A$2:B$327,2,FALSE)</f>
        <v>LU</v>
      </c>
      <c r="K264">
        <v>131.55207037862388</v>
      </c>
      <c r="L264">
        <f>$K264/(VLOOKUP($I264,'population census 2011'!F$2:H$333,3,FALSE))</f>
        <v>6.8656161149534929E-4</v>
      </c>
      <c r="M264" s="20">
        <f t="shared" si="17"/>
        <v>177</v>
      </c>
      <c r="N264">
        <f t="shared" si="18"/>
        <v>177</v>
      </c>
      <c r="O264">
        <v>107.33732854655808</v>
      </c>
      <c r="P264" s="7">
        <f>$O264/(VLOOKUP($I264,'population census 2011'!F$2:H$333,3,FALSE))</f>
        <v>5.6018646493689308E-4</v>
      </c>
      <c r="Q264" s="7">
        <f t="shared" si="19"/>
        <v>162</v>
      </c>
      <c r="R264">
        <f t="shared" si="20"/>
        <v>162</v>
      </c>
    </row>
    <row r="265" spans="1:18" x14ac:dyDescent="0.25">
      <c r="A265" t="s">
        <v>254</v>
      </c>
      <c r="B265">
        <v>94.444263824763283</v>
      </c>
      <c r="C265" t="e">
        <f>$B265/(VLOOKUP($A265,'population census 2011'!$A$1:$C$348,2,FALSE))</f>
        <v>#VALUE!</v>
      </c>
      <c r="E265">
        <v>170.33675337167676</v>
      </c>
      <c r="F265" t="e">
        <f>$E265/(VLOOKUP($A265,'population census 2011'!$A$1:$C$348,2,FALSE))</f>
        <v>#VALUE!</v>
      </c>
      <c r="I265" t="s">
        <v>259</v>
      </c>
      <c r="J265" t="str">
        <f>VLOOKUP(I265,rurality!A$2:B$327,2,FALSE)</f>
        <v>LU</v>
      </c>
      <c r="K265">
        <v>168.47461909384538</v>
      </c>
      <c r="L265">
        <f>$K265/(VLOOKUP($I265,'population census 2011'!F$2:H$333,3,FALSE))</f>
        <v>6.765831583477052E-4</v>
      </c>
      <c r="M265" s="20">
        <f t="shared" si="17"/>
        <v>151</v>
      </c>
      <c r="N265">
        <f t="shared" si="18"/>
        <v>151</v>
      </c>
      <c r="O265">
        <v>94.967695197459548</v>
      </c>
      <c r="P265" s="7">
        <f>$O265/(VLOOKUP($I265,'population census 2011'!F$2:H$333,3,FALSE))</f>
        <v>3.8138411295002387E-4</v>
      </c>
      <c r="Q265" s="7">
        <f t="shared" si="19"/>
        <v>89</v>
      </c>
      <c r="R265">
        <f t="shared" si="20"/>
        <v>89</v>
      </c>
    </row>
    <row r="266" spans="1:18" x14ac:dyDescent="0.25">
      <c r="A266" t="s">
        <v>255</v>
      </c>
      <c r="B266">
        <v>75.762245849530046</v>
      </c>
      <c r="C266" t="e">
        <f>$B266/(VLOOKUP($A266,'population census 2011'!$A$1:$C$348,2,FALSE))</f>
        <v>#VALUE!</v>
      </c>
      <c r="E266">
        <v>49.290075861182473</v>
      </c>
      <c r="F266" t="e">
        <f>$E266/(VLOOKUP($A266,'population census 2011'!$A$1:$C$348,2,FALSE))</f>
        <v>#VALUE!</v>
      </c>
      <c r="I266" t="s">
        <v>260</v>
      </c>
      <c r="J266" t="str">
        <f>VLOOKUP(I266,rurality!A$2:B$327,2,FALSE)</f>
        <v>R80</v>
      </c>
      <c r="K266">
        <v>85.693664617103622</v>
      </c>
      <c r="L266">
        <f>$K266/(VLOOKUP($I266,'population census 2011'!F$2:H$333,3,FALSE))</f>
        <v>7.1123927972032721E-4</v>
      </c>
      <c r="M266" s="20">
        <f t="shared" si="17"/>
        <v>220</v>
      </c>
      <c r="N266">
        <f t="shared" si="18"/>
        <v>220</v>
      </c>
      <c r="O266">
        <v>149.50498304015156</v>
      </c>
      <c r="P266" s="7">
        <f>$O266/(VLOOKUP($I266,'population census 2011'!F$2:H$333,3,FALSE))</f>
        <v>1.2408597173104664E-3</v>
      </c>
      <c r="Q266" s="7">
        <f t="shared" si="19"/>
        <v>309</v>
      </c>
      <c r="R266">
        <f t="shared" si="20"/>
        <v>309</v>
      </c>
    </row>
    <row r="267" spans="1:18" x14ac:dyDescent="0.25">
      <c r="A267" t="s">
        <v>256</v>
      </c>
      <c r="B267">
        <v>51.306594162882725</v>
      </c>
      <c r="C267" t="e">
        <f>$B267/(VLOOKUP($A267,'population census 2011'!$A$1:$C$348,2,FALSE))</f>
        <v>#VALUE!</v>
      </c>
      <c r="E267">
        <v>35.428690728077051</v>
      </c>
      <c r="F267" t="e">
        <f>$E267/(VLOOKUP($A267,'population census 2011'!$A$1:$C$348,2,FALSE))</f>
        <v>#VALUE!</v>
      </c>
      <c r="I267" t="s">
        <v>261</v>
      </c>
      <c r="J267" t="str">
        <f>VLOOKUP(I267,rurality!A$2:B$327,2,FALSE)</f>
        <v>R50</v>
      </c>
      <c r="K267">
        <v>78.414043575897935</v>
      </c>
      <c r="L267">
        <f>$K267/(VLOOKUP($I267,'population census 2011'!F$2:H$333,3,FALSE))</f>
        <v>6.9528940295531915E-4</v>
      </c>
      <c r="M267" s="20">
        <f t="shared" si="17"/>
        <v>188</v>
      </c>
      <c r="N267">
        <f t="shared" si="18"/>
        <v>188</v>
      </c>
      <c r="O267">
        <v>122.81982655635242</v>
      </c>
      <c r="P267" s="7">
        <f>$O267/(VLOOKUP($I267,'population census 2011'!F$2:H$333,3,FALSE))</f>
        <v>1.0890309947450539E-3</v>
      </c>
      <c r="Q267" s="7">
        <f t="shared" si="19"/>
        <v>300</v>
      </c>
      <c r="R267">
        <f t="shared" si="20"/>
        <v>300</v>
      </c>
    </row>
    <row r="268" spans="1:18" x14ac:dyDescent="0.25">
      <c r="A268" t="s">
        <v>257</v>
      </c>
      <c r="B268">
        <v>219.54145793129842</v>
      </c>
      <c r="C268" t="e">
        <f>$B268/(VLOOKUP($A268,'population census 2011'!$A$1:$C$348,2,FALSE))</f>
        <v>#VALUE!</v>
      </c>
      <c r="E268">
        <v>128.44782679821594</v>
      </c>
      <c r="F268" t="e">
        <f>$E268/(VLOOKUP($A268,'population census 2011'!$A$1:$C$348,2,FALSE))</f>
        <v>#VALUE!</v>
      </c>
      <c r="I268" t="s">
        <v>262</v>
      </c>
      <c r="J268" t="str">
        <f>VLOOKUP(I268,rurality!A$2:B$327,2,FALSE)</f>
        <v>R80</v>
      </c>
      <c r="K268">
        <v>84.969019241712914</v>
      </c>
      <c r="L268">
        <f>$K268/(VLOOKUP($I268,'population census 2011'!F$2:H$333,3,FALSE))</f>
        <v>6.8359120212483639E-4</v>
      </c>
      <c r="M268" s="20">
        <f t="shared" si="17"/>
        <v>168</v>
      </c>
      <c r="N268">
        <f t="shared" si="18"/>
        <v>168</v>
      </c>
      <c r="O268">
        <v>77.33212611801622</v>
      </c>
      <c r="P268" s="7">
        <f>$O268/(VLOOKUP($I268,'population census 2011'!F$2:H$333,3,FALSE))</f>
        <v>6.2215100901073404E-4</v>
      </c>
      <c r="Q268" s="7">
        <f t="shared" si="19"/>
        <v>191</v>
      </c>
      <c r="R268">
        <f t="shared" si="20"/>
        <v>191</v>
      </c>
    </row>
    <row r="269" spans="1:18" x14ac:dyDescent="0.25">
      <c r="A269" t="s">
        <v>258</v>
      </c>
      <c r="B269">
        <v>131.55207037862388</v>
      </c>
      <c r="C269" t="e">
        <f>$B269/(VLOOKUP($A269,'population census 2011'!$A$1:$C$348,2,FALSE))</f>
        <v>#VALUE!</v>
      </c>
      <c r="E269">
        <v>107.33732854655808</v>
      </c>
      <c r="F269" t="e">
        <f>$E269/(VLOOKUP($A269,'population census 2011'!$A$1:$C$348,2,FALSE))</f>
        <v>#VALUE!</v>
      </c>
      <c r="I269" t="s">
        <v>263</v>
      </c>
      <c r="J269" t="str">
        <f>VLOOKUP(I269,rurality!A$2:B$327,2,FALSE)</f>
        <v>MU</v>
      </c>
      <c r="K269">
        <v>201.68767667797169</v>
      </c>
      <c r="L269">
        <f>$K269/(VLOOKUP($I269,'population census 2011'!F$2:H$333,3,FALSE))</f>
        <v>7.3206273793663911E-4</v>
      </c>
      <c r="M269" s="20">
        <f t="shared" si="17"/>
        <v>244</v>
      </c>
      <c r="N269">
        <f t="shared" si="18"/>
        <v>244</v>
      </c>
      <c r="O269">
        <v>128.95696879132944</v>
      </c>
      <c r="P269" s="7">
        <f>$O269/(VLOOKUP($I269,'population census 2011'!F$2:H$333,3,FALSE))</f>
        <v>4.6807317732219789E-4</v>
      </c>
      <c r="Q269" s="7">
        <f t="shared" si="19"/>
        <v>131</v>
      </c>
      <c r="R269">
        <f t="shared" si="20"/>
        <v>131</v>
      </c>
    </row>
    <row r="270" spans="1:18" x14ac:dyDescent="0.25">
      <c r="A270" t="s">
        <v>259</v>
      </c>
      <c r="B270">
        <v>168.47461909384538</v>
      </c>
      <c r="C270" t="e">
        <f>$B270/(VLOOKUP($A270,'population census 2011'!$A$1:$C$348,2,FALSE))</f>
        <v>#VALUE!</v>
      </c>
      <c r="E270">
        <v>94.967695197459548</v>
      </c>
      <c r="F270" t="e">
        <f>$E270/(VLOOKUP($A270,'population census 2011'!$A$1:$C$348,2,FALSE))</f>
        <v>#VALUE!</v>
      </c>
      <c r="I270" t="s">
        <v>264</v>
      </c>
      <c r="J270" t="str">
        <f>VLOOKUP(I270,rurality!A$2:B$327,2,FALSE)</f>
        <v>OU</v>
      </c>
      <c r="K270">
        <v>68.171332720183983</v>
      </c>
      <c r="L270">
        <f>$K270/(VLOOKUP($I270,'population census 2011'!F$2:H$333,3,FALSE))</f>
        <v>7.9136483934091732E-4</v>
      </c>
      <c r="M270" s="20">
        <f t="shared" si="17"/>
        <v>311</v>
      </c>
      <c r="N270">
        <f t="shared" si="18"/>
        <v>311</v>
      </c>
      <c r="O270">
        <v>80.378818767431724</v>
      </c>
      <c r="P270" s="7">
        <f>$O270/(VLOOKUP($I270,'population census 2011'!F$2:H$333,3,FALSE))</f>
        <v>9.3307506927274944E-4</v>
      </c>
      <c r="Q270" s="7">
        <f t="shared" si="19"/>
        <v>275</v>
      </c>
      <c r="R270">
        <f t="shared" si="20"/>
        <v>275</v>
      </c>
    </row>
    <row r="271" spans="1:18" x14ac:dyDescent="0.25">
      <c r="A271" t="s">
        <v>260</v>
      </c>
      <c r="B271">
        <v>85.693664617103622</v>
      </c>
      <c r="C271" t="e">
        <f>$B271/(VLOOKUP($A271,'population census 2011'!$A$1:$C$348,2,FALSE))</f>
        <v>#VALUE!</v>
      </c>
      <c r="E271">
        <v>149.50498304015156</v>
      </c>
      <c r="F271" t="e">
        <f>$E271/(VLOOKUP($A271,'population census 2011'!$A$1:$C$348,2,FALSE))</f>
        <v>#VALUE!</v>
      </c>
      <c r="I271" t="s">
        <v>265</v>
      </c>
      <c r="J271" t="str">
        <f>VLOOKUP(I271,rurality!A$2:B$327,2,FALSE)</f>
        <v>MU</v>
      </c>
      <c r="K271">
        <v>129.15374242310637</v>
      </c>
      <c r="L271">
        <f>$K271/(VLOOKUP($I271,'population census 2011'!F$2:H$333,3,FALSE))</f>
        <v>6.7923460090197198E-4</v>
      </c>
      <c r="M271" s="20">
        <f t="shared" si="17"/>
        <v>159</v>
      </c>
      <c r="N271">
        <f t="shared" si="18"/>
        <v>159</v>
      </c>
      <c r="O271">
        <v>47.664773679626826</v>
      </c>
      <c r="P271" s="7">
        <f>$O271/(VLOOKUP($I271,'population census 2011'!F$2:H$333,3,FALSE))</f>
        <v>2.5067460624797168E-4</v>
      </c>
      <c r="Q271" s="7">
        <f t="shared" si="19"/>
        <v>22</v>
      </c>
      <c r="R271">
        <f t="shared" si="20"/>
        <v>22</v>
      </c>
    </row>
    <row r="272" spans="1:18" x14ac:dyDescent="0.25">
      <c r="A272" t="s">
        <v>261</v>
      </c>
      <c r="B272">
        <v>78.414043575897935</v>
      </c>
      <c r="C272" t="e">
        <f>$B272/(VLOOKUP($A272,'population census 2011'!$A$1:$C$348,2,FALSE))</f>
        <v>#VALUE!</v>
      </c>
      <c r="E272">
        <v>122.81982655635242</v>
      </c>
      <c r="F272" t="e">
        <f>$E272/(VLOOKUP($A272,'population census 2011'!$A$1:$C$348,2,FALSE))</f>
        <v>#VALUE!</v>
      </c>
      <c r="I272" t="s">
        <v>266</v>
      </c>
      <c r="J272" t="str">
        <f>VLOOKUP(I272,rurality!A$2:B$327,2,FALSE)</f>
        <v>SR</v>
      </c>
      <c r="K272">
        <v>85.019462293413127</v>
      </c>
      <c r="L272">
        <f>$K272/(VLOOKUP($I272,'population census 2011'!F$2:H$333,3,FALSE))</f>
        <v>6.2590247206841486E-4</v>
      </c>
      <c r="M272" s="20">
        <f t="shared" si="17"/>
        <v>69</v>
      </c>
      <c r="N272">
        <f t="shared" si="18"/>
        <v>69</v>
      </c>
      <c r="O272">
        <v>93.984181096452943</v>
      </c>
      <c r="P272" s="7">
        <f>$O272/(VLOOKUP($I272,'population census 2011'!F$2:H$333,3,FALSE))</f>
        <v>6.9189959212613051E-4</v>
      </c>
      <c r="Q272" s="7">
        <f t="shared" si="19"/>
        <v>221</v>
      </c>
      <c r="R272">
        <f t="shared" si="20"/>
        <v>221</v>
      </c>
    </row>
    <row r="273" spans="1:18" x14ac:dyDescent="0.25">
      <c r="A273" t="s">
        <v>262</v>
      </c>
      <c r="B273">
        <v>84.969019241712914</v>
      </c>
      <c r="C273" t="e">
        <f>$B273/(VLOOKUP($A273,'population census 2011'!$A$1:$C$348,2,FALSE))</f>
        <v>#VALUE!</v>
      </c>
      <c r="E273">
        <v>77.33212611801622</v>
      </c>
      <c r="F273" t="e">
        <f>$E273/(VLOOKUP($A273,'population census 2011'!$A$1:$C$348,2,FALSE))</f>
        <v>#VALUE!</v>
      </c>
      <c r="I273" t="s">
        <v>267</v>
      </c>
      <c r="J273" t="str">
        <f>VLOOKUP(I273,rurality!A$2:B$327,2,FALSE)</f>
        <v>OU</v>
      </c>
      <c r="K273">
        <v>131.31010655521462</v>
      </c>
      <c r="L273">
        <f>$K273/(VLOOKUP($I273,'population census 2011'!F$2:H$333,3,FALSE))</f>
        <v>6.2780941763666647E-4</v>
      </c>
      <c r="M273" s="20">
        <f t="shared" si="17"/>
        <v>71</v>
      </c>
      <c r="N273">
        <f t="shared" si="18"/>
        <v>71</v>
      </c>
      <c r="O273">
        <v>124.77370672330696</v>
      </c>
      <c r="P273" s="7">
        <f>$O273/(VLOOKUP($I273,'population census 2011'!F$2:H$333,3,FALSE))</f>
        <v>5.9655810363225042E-4</v>
      </c>
      <c r="Q273" s="7">
        <f t="shared" si="19"/>
        <v>182</v>
      </c>
      <c r="R273">
        <f t="shared" si="20"/>
        <v>182</v>
      </c>
    </row>
    <row r="274" spans="1:18" x14ac:dyDescent="0.25">
      <c r="A274" t="s">
        <v>263</v>
      </c>
      <c r="B274">
        <v>201.68767667797169</v>
      </c>
      <c r="C274" t="e">
        <f>$B274/(VLOOKUP($A274,'population census 2011'!$A$1:$C$348,2,FALSE))</f>
        <v>#VALUE!</v>
      </c>
      <c r="E274">
        <v>128.95696879132944</v>
      </c>
      <c r="F274" t="e">
        <f>$E274/(VLOOKUP($A274,'population census 2011'!$A$1:$C$348,2,FALSE))</f>
        <v>#VALUE!</v>
      </c>
      <c r="I274" t="s">
        <v>268</v>
      </c>
      <c r="J274" t="str">
        <f>VLOOKUP(I274,rurality!A$2:B$327,2,FALSE)</f>
        <v>MU</v>
      </c>
      <c r="K274">
        <v>154.19676664491587</v>
      </c>
      <c r="L274">
        <f>$K274/(VLOOKUP($I274,'population census 2011'!F$2:H$333,3,FALSE))</f>
        <v>7.0305468915812168E-4</v>
      </c>
      <c r="M274" s="20">
        <f t="shared" si="17"/>
        <v>203</v>
      </c>
      <c r="N274">
        <f t="shared" si="18"/>
        <v>203</v>
      </c>
      <c r="O274">
        <v>79.752801853158104</v>
      </c>
      <c r="P274" s="7">
        <f>$O274/(VLOOKUP($I274,'population census 2011'!F$2:H$333,3,FALSE))</f>
        <v>3.6363007173477642E-4</v>
      </c>
      <c r="Q274" s="7">
        <f t="shared" si="19"/>
        <v>83</v>
      </c>
      <c r="R274">
        <f t="shared" si="20"/>
        <v>83</v>
      </c>
    </row>
    <row r="275" spans="1:18" x14ac:dyDescent="0.25">
      <c r="A275" t="s">
        <v>264</v>
      </c>
      <c r="B275">
        <v>68.171332720183983</v>
      </c>
      <c r="C275" t="e">
        <f>$B275/(VLOOKUP($A275,'population census 2011'!$A$1:$C$348,2,FALSE))</f>
        <v>#VALUE!</v>
      </c>
      <c r="E275">
        <v>80.378818767431724</v>
      </c>
      <c r="F275" t="e">
        <f>$E275/(VLOOKUP($A275,'population census 2011'!$A$1:$C$348,2,FALSE))</f>
        <v>#VALUE!</v>
      </c>
      <c r="I275" t="s">
        <v>269</v>
      </c>
      <c r="J275" t="str">
        <f>VLOOKUP(I275,rurality!A$2:B$327,2,FALSE)</f>
        <v>OU</v>
      </c>
      <c r="K275">
        <v>48.035175197119585</v>
      </c>
      <c r="L275">
        <f>$K275/(VLOOKUP($I275,'population census 2011'!F$2:H$333,3,FALSE))</f>
        <v>6.2535215649850396E-4</v>
      </c>
      <c r="M275" s="20">
        <f t="shared" si="17"/>
        <v>67</v>
      </c>
      <c r="N275">
        <f t="shared" si="18"/>
        <v>67</v>
      </c>
      <c r="O275">
        <v>22.285038754666385</v>
      </c>
      <c r="P275" s="7">
        <f>$O275/(VLOOKUP($I275,'population census 2011'!F$2:H$333,3,FALSE))</f>
        <v>2.9012066648440217E-4</v>
      </c>
      <c r="Q275" s="7">
        <f t="shared" si="19"/>
        <v>45</v>
      </c>
      <c r="R275">
        <f t="shared" si="20"/>
        <v>45</v>
      </c>
    </row>
    <row r="276" spans="1:18" x14ac:dyDescent="0.25">
      <c r="A276" t="s">
        <v>265</v>
      </c>
      <c r="B276">
        <v>129.15374242310637</v>
      </c>
      <c r="C276" t="e">
        <f>$B276/(VLOOKUP($A276,'population census 2011'!$A$1:$C$348,2,FALSE))</f>
        <v>#VALUE!</v>
      </c>
      <c r="E276">
        <v>47.664773679626826</v>
      </c>
      <c r="F276" t="e">
        <f>$E276/(VLOOKUP($A276,'population census 2011'!$A$1:$C$348,2,FALSE))</f>
        <v>#VALUE!</v>
      </c>
      <c r="I276" t="s">
        <v>270</v>
      </c>
      <c r="J276" t="str">
        <f>VLOOKUP(I276,rurality!A$2:B$327,2,FALSE)</f>
        <v>R50</v>
      </c>
      <c r="K276">
        <v>66.441024413810112</v>
      </c>
      <c r="L276">
        <f>$K276/(VLOOKUP($I276,'population census 2011'!F$2:H$333,3,FALSE))</f>
        <v>8.0051355952926709E-4</v>
      </c>
      <c r="M276" s="20">
        <f t="shared" si="17"/>
        <v>315</v>
      </c>
      <c r="N276">
        <f t="shared" si="18"/>
        <v>315</v>
      </c>
      <c r="O276">
        <v>118.07184223867162</v>
      </c>
      <c r="P276" s="7">
        <f>$O276/(VLOOKUP($I276,'population census 2011'!F$2:H$333,3,FALSE))</f>
        <v>1.4225865953236417E-3</v>
      </c>
      <c r="Q276" s="7">
        <f t="shared" si="19"/>
        <v>321</v>
      </c>
      <c r="R276">
        <f t="shared" si="20"/>
        <v>321</v>
      </c>
    </row>
    <row r="277" spans="1:18" x14ac:dyDescent="0.25">
      <c r="A277" t="s">
        <v>266</v>
      </c>
      <c r="B277">
        <v>85.019462293413127</v>
      </c>
      <c r="C277" t="e">
        <f>$B277/(VLOOKUP($A277,'population census 2011'!$A$1:$C$348,2,FALSE))</f>
        <v>#VALUE!</v>
      </c>
      <c r="E277">
        <v>93.984181096452943</v>
      </c>
      <c r="F277" t="e">
        <f>$E277/(VLOOKUP($A277,'population census 2011'!$A$1:$C$348,2,FALSE))</f>
        <v>#VALUE!</v>
      </c>
      <c r="I277" t="s">
        <v>271</v>
      </c>
      <c r="J277" t="str">
        <f>VLOOKUP(I277,rurality!A$2:B$327,2,FALSE)</f>
        <v>SR</v>
      </c>
      <c r="K277">
        <v>71.828673915736559</v>
      </c>
      <c r="L277">
        <f>$K277/(VLOOKUP($I277,'population census 2011'!F$2:H$333,3,FALSE))</f>
        <v>6.5187974911501867E-4</v>
      </c>
      <c r="M277" s="20">
        <f t="shared" si="17"/>
        <v>110</v>
      </c>
      <c r="N277">
        <f t="shared" si="18"/>
        <v>110</v>
      </c>
      <c r="O277">
        <v>94.017085847681585</v>
      </c>
      <c r="P277" s="7">
        <f>$O277/(VLOOKUP($I277,'population census 2011'!F$2:H$333,3,FALSE))</f>
        <v>8.5325025499996901E-4</v>
      </c>
      <c r="Q277" s="7">
        <f t="shared" si="19"/>
        <v>262</v>
      </c>
      <c r="R277">
        <f t="shared" si="20"/>
        <v>262</v>
      </c>
    </row>
    <row r="278" spans="1:18" x14ac:dyDescent="0.25">
      <c r="A278" t="s">
        <v>267</v>
      </c>
      <c r="B278">
        <v>131.31010655521462</v>
      </c>
      <c r="C278" t="e">
        <f>$B278/(VLOOKUP($A278,'population census 2011'!$A$1:$C$348,2,FALSE))</f>
        <v>#VALUE!</v>
      </c>
      <c r="E278">
        <v>124.77370672330696</v>
      </c>
      <c r="F278" t="e">
        <f>$E278/(VLOOKUP($A278,'population census 2011'!$A$1:$C$348,2,FALSE))</f>
        <v>#VALUE!</v>
      </c>
      <c r="I278" t="s">
        <v>272</v>
      </c>
      <c r="J278" t="str">
        <f>VLOOKUP(I278,rurality!A$2:B$327,2,FALSE)</f>
        <v>R80</v>
      </c>
      <c r="K278">
        <v>83.659184297729865</v>
      </c>
      <c r="L278">
        <f>$K278/(VLOOKUP($I278,'population census 2011'!F$2:H$333,3,FALSE))</f>
        <v>6.7347596439969301E-4</v>
      </c>
      <c r="M278" s="20">
        <f t="shared" si="17"/>
        <v>142</v>
      </c>
      <c r="N278">
        <f t="shared" si="18"/>
        <v>142</v>
      </c>
      <c r="O278">
        <v>111.68642661690096</v>
      </c>
      <c r="P278" s="7">
        <f>$O278/(VLOOKUP($I278,'population census 2011'!F$2:H$333,3,FALSE))</f>
        <v>8.9910180821849107E-4</v>
      </c>
      <c r="Q278" s="7">
        <f t="shared" si="19"/>
        <v>270</v>
      </c>
      <c r="R278">
        <f t="shared" si="20"/>
        <v>270</v>
      </c>
    </row>
    <row r="279" spans="1:18" x14ac:dyDescent="0.25">
      <c r="A279" t="s">
        <v>268</v>
      </c>
      <c r="B279">
        <v>154.19676664491587</v>
      </c>
      <c r="C279" t="e">
        <f>$B279/(VLOOKUP($A279,'population census 2011'!$A$1:$C$348,2,FALSE))</f>
        <v>#VALUE!</v>
      </c>
      <c r="E279">
        <v>79.752801853158104</v>
      </c>
      <c r="F279" t="e">
        <f>$E279/(VLOOKUP($A279,'population census 2011'!$A$1:$C$348,2,FALSE))</f>
        <v>#VALUE!</v>
      </c>
      <c r="I279" t="s">
        <v>273</v>
      </c>
      <c r="J279" t="str">
        <f>VLOOKUP(I279,rurality!A$2:B$327,2,FALSE)</f>
        <v>OU</v>
      </c>
      <c r="K279">
        <v>104.99592127294758</v>
      </c>
      <c r="L279">
        <f>$K279/(VLOOKUP($I279,'population census 2011'!F$2:H$333,3,FALSE))</f>
        <v>6.3007255881174251E-4</v>
      </c>
      <c r="M279" s="20">
        <f t="shared" si="17"/>
        <v>78</v>
      </c>
      <c r="N279">
        <f t="shared" si="18"/>
        <v>78</v>
      </c>
      <c r="O279">
        <v>87.187446553571121</v>
      </c>
      <c r="P279" s="7">
        <f>$O279/(VLOOKUP($I279,'population census 2011'!F$2:H$333,3,FALSE))</f>
        <v>5.2320525293037803E-4</v>
      </c>
      <c r="Q279" s="7">
        <f t="shared" si="19"/>
        <v>151</v>
      </c>
      <c r="R279">
        <f t="shared" si="20"/>
        <v>151</v>
      </c>
    </row>
    <row r="280" spans="1:18" x14ac:dyDescent="0.25">
      <c r="A280" t="s">
        <v>269</v>
      </c>
      <c r="B280">
        <v>48.035175197119585</v>
      </c>
      <c r="C280" t="e">
        <f>$B280/(VLOOKUP($A280,'population census 2011'!$A$1:$C$348,2,FALSE))</f>
        <v>#VALUE!</v>
      </c>
      <c r="E280">
        <v>22.285038754666385</v>
      </c>
      <c r="F280" t="e">
        <f>$E280/(VLOOKUP($A280,'population census 2011'!$A$1:$C$348,2,FALSE))</f>
        <v>#VALUE!</v>
      </c>
      <c r="I280" t="s">
        <v>274</v>
      </c>
      <c r="J280" t="str">
        <f>VLOOKUP(I280,rurality!A$2:B$327,2,FALSE)</f>
        <v>R50</v>
      </c>
      <c r="K280">
        <v>96.189132971488959</v>
      </c>
      <c r="L280">
        <f>$K280/(VLOOKUP($I280,'population census 2011'!F$2:H$333,3,FALSE))</f>
        <v>6.9678034431131896E-4</v>
      </c>
      <c r="M280" s="20">
        <f t="shared" si="17"/>
        <v>191</v>
      </c>
      <c r="N280">
        <f t="shared" si="18"/>
        <v>191</v>
      </c>
      <c r="O280">
        <v>66.498545980860513</v>
      </c>
      <c r="P280" s="7">
        <f>$O280/(VLOOKUP($I280,'population census 2011'!F$2:H$333,3,FALSE))</f>
        <v>4.8170597169723946E-4</v>
      </c>
      <c r="Q280" s="7">
        <f t="shared" si="19"/>
        <v>136</v>
      </c>
      <c r="R280">
        <f t="shared" si="20"/>
        <v>136</v>
      </c>
    </row>
    <row r="281" spans="1:18" x14ac:dyDescent="0.25">
      <c r="A281" t="s">
        <v>270</v>
      </c>
      <c r="B281">
        <v>66.441024413810112</v>
      </c>
      <c r="C281" t="e">
        <f>$B281/(VLOOKUP($A281,'population census 2011'!$A$1:$C$348,2,FALSE))</f>
        <v>#VALUE!</v>
      </c>
      <c r="E281">
        <v>118.07184223867162</v>
      </c>
      <c r="F281" t="e">
        <f>$E281/(VLOOKUP($A281,'population census 2011'!$A$1:$C$348,2,FALSE))</f>
        <v>#VALUE!</v>
      </c>
      <c r="I281" t="s">
        <v>275</v>
      </c>
      <c r="J281" t="str">
        <f>VLOOKUP(I281,rurality!A$2:B$327,2,FALSE)</f>
        <v>R50</v>
      </c>
      <c r="K281">
        <v>82.193050645526682</v>
      </c>
      <c r="L281">
        <f>$K281/(VLOOKUP($I281,'population census 2011'!F$2:H$333,3,FALSE))</f>
        <v>7.0613799760757643E-4</v>
      </c>
      <c r="M281" s="20">
        <f t="shared" si="17"/>
        <v>211</v>
      </c>
      <c r="N281">
        <f t="shared" si="18"/>
        <v>211</v>
      </c>
      <c r="O281">
        <v>115.32893861926352</v>
      </c>
      <c r="P281" s="7">
        <f>$O281/(VLOOKUP($I281,'population census 2011'!F$2:H$333,3,FALSE))</f>
        <v>9.9081546606697292E-4</v>
      </c>
      <c r="Q281" s="7">
        <f t="shared" si="19"/>
        <v>288</v>
      </c>
      <c r="R281">
        <f t="shared" si="20"/>
        <v>288</v>
      </c>
    </row>
    <row r="282" spans="1:18" x14ac:dyDescent="0.25">
      <c r="A282" t="s">
        <v>271</v>
      </c>
      <c r="B282">
        <v>71.828673915736559</v>
      </c>
      <c r="C282" t="e">
        <f>$B282/(VLOOKUP($A282,'population census 2011'!$A$1:$C$348,2,FALSE))</f>
        <v>#VALUE!</v>
      </c>
      <c r="E282">
        <v>94.017085847681585</v>
      </c>
      <c r="F282" t="e">
        <f>$E282/(VLOOKUP($A282,'population census 2011'!$A$1:$C$348,2,FALSE))</f>
        <v>#VALUE!</v>
      </c>
      <c r="I282" t="s">
        <v>276</v>
      </c>
      <c r="J282" t="str">
        <f>VLOOKUP(I282,rurality!A$2:B$327,2,FALSE)</f>
        <v>R50</v>
      </c>
      <c r="K282">
        <v>53.582666233597124</v>
      </c>
      <c r="L282">
        <f>$K282/(VLOOKUP($I282,'population census 2011'!F$2:H$333,3,FALSE))</f>
        <v>6.5390169060929092E-4</v>
      </c>
      <c r="M282" s="20">
        <f t="shared" si="17"/>
        <v>115</v>
      </c>
      <c r="N282">
        <f t="shared" si="18"/>
        <v>115</v>
      </c>
      <c r="O282">
        <v>110.94822730863061</v>
      </c>
      <c r="P282" s="7">
        <f>$O282/(VLOOKUP($I282,'population census 2011'!F$2:H$333,3,FALSE))</f>
        <v>1.353968335411574E-3</v>
      </c>
      <c r="Q282" s="7">
        <f t="shared" si="19"/>
        <v>317</v>
      </c>
      <c r="R282">
        <f t="shared" si="20"/>
        <v>317</v>
      </c>
    </row>
    <row r="283" spans="1:18" x14ac:dyDescent="0.25">
      <c r="A283" t="s">
        <v>414</v>
      </c>
      <c r="B283">
        <v>20.677930506056057</v>
      </c>
      <c r="C283" t="e">
        <f>$B283/(VLOOKUP($A283,'population census 2011'!$A$1:$C$348,2,FALSE))</f>
        <v>#N/A</v>
      </c>
      <c r="E283">
        <v>27.104272256153518</v>
      </c>
      <c r="F283" t="e">
        <f>$E283/(VLOOKUP($A283,'population census 2011'!$A$1:$C$348,2,FALSE))</f>
        <v>#N/A</v>
      </c>
      <c r="I283" t="s">
        <v>277</v>
      </c>
      <c r="J283" t="str">
        <f>VLOOKUP(I283,rurality!A$2:B$327,2,FALSE)</f>
        <v>OU</v>
      </c>
      <c r="K283">
        <v>91.075823865461018</v>
      </c>
      <c r="L283">
        <f>$K283/(VLOOKUP($I283,'population census 2011'!F$2:H$333,3,FALSE))</f>
        <v>6.7872821207473968E-4</v>
      </c>
      <c r="M283" s="20">
        <f t="shared" si="17"/>
        <v>157</v>
      </c>
      <c r="N283">
        <f t="shared" si="18"/>
        <v>157</v>
      </c>
      <c r="O283">
        <v>38.131166659766969</v>
      </c>
      <c r="P283" s="7">
        <f>$O283/(VLOOKUP($I283,'population census 2011'!F$2:H$333,3,FALSE))</f>
        <v>2.8416650514783191E-4</v>
      </c>
      <c r="Q283" s="7">
        <f t="shared" si="19"/>
        <v>41</v>
      </c>
      <c r="R283">
        <f t="shared" si="20"/>
        <v>41</v>
      </c>
    </row>
    <row r="284" spans="1:18" x14ac:dyDescent="0.25">
      <c r="A284" t="s">
        <v>272</v>
      </c>
      <c r="B284">
        <v>83.659184297729865</v>
      </c>
      <c r="C284" t="e">
        <f>$B284/(VLOOKUP($A284,'population census 2011'!$A$1:$C$348,2,FALSE))</f>
        <v>#VALUE!</v>
      </c>
      <c r="E284">
        <v>111.68642661690096</v>
      </c>
      <c r="F284" t="e">
        <f>$E284/(VLOOKUP($A284,'population census 2011'!$A$1:$C$348,2,FALSE))</f>
        <v>#VALUE!</v>
      </c>
      <c r="I284" t="s">
        <v>278</v>
      </c>
      <c r="J284" t="str">
        <f>VLOOKUP(I284,rurality!A$2:B$327,2,FALSE)</f>
        <v>MU</v>
      </c>
      <c r="K284">
        <v>68.828945574762926</v>
      </c>
      <c r="L284">
        <f>$K284/(VLOOKUP($I284,'population census 2011'!F$2:H$333,3,FALSE))</f>
        <v>7.8826512105045895E-4</v>
      </c>
      <c r="M284" s="20">
        <f t="shared" si="17"/>
        <v>310</v>
      </c>
      <c r="N284">
        <f t="shared" si="18"/>
        <v>310</v>
      </c>
      <c r="O284">
        <v>87.644623712235003</v>
      </c>
      <c r="P284" s="7">
        <f>$O284/(VLOOKUP($I284,'population census 2011'!F$2:H$333,3,FALSE))</f>
        <v>1.0037521182843546E-3</v>
      </c>
      <c r="Q284" s="7">
        <f t="shared" si="19"/>
        <v>290</v>
      </c>
      <c r="R284">
        <f t="shared" si="20"/>
        <v>290</v>
      </c>
    </row>
    <row r="285" spans="1:18" x14ac:dyDescent="0.25">
      <c r="A285" t="s">
        <v>273</v>
      </c>
      <c r="B285">
        <v>104.99592127294758</v>
      </c>
      <c r="C285" t="e">
        <f>$B285/(VLOOKUP($A285,'population census 2011'!$A$1:$C$348,2,FALSE))</f>
        <v>#VALUE!</v>
      </c>
      <c r="E285">
        <v>87.187446553571121</v>
      </c>
      <c r="F285" t="e">
        <f>$E285/(VLOOKUP($A285,'population census 2011'!$A$1:$C$348,2,FALSE))</f>
        <v>#VALUE!</v>
      </c>
      <c r="I285" t="s">
        <v>279</v>
      </c>
      <c r="J285" t="str">
        <f>VLOOKUP(I285,rurality!A$2:B$327,2,FALSE)</f>
        <v>OU</v>
      </c>
      <c r="K285">
        <v>92.49668544291346</v>
      </c>
      <c r="L285">
        <f>$K285/(VLOOKUP($I285,'population census 2011'!F$2:H$333,3,FALSE))</f>
        <v>5.8651713923409826E-4</v>
      </c>
      <c r="M285" s="20">
        <f t="shared" si="17"/>
        <v>25</v>
      </c>
      <c r="N285">
        <f t="shared" si="18"/>
        <v>25</v>
      </c>
      <c r="O285">
        <v>119.63182166753784</v>
      </c>
      <c r="P285" s="7">
        <f>$O285/(VLOOKUP($I285,'population census 2011'!F$2:H$333,3,FALSE))</f>
        <v>7.5857976391070564E-4</v>
      </c>
      <c r="Q285" s="7">
        <f t="shared" si="19"/>
        <v>240</v>
      </c>
      <c r="R285">
        <f t="shared" si="20"/>
        <v>240</v>
      </c>
    </row>
    <row r="286" spans="1:18" x14ac:dyDescent="0.25">
      <c r="A286" t="s">
        <v>274</v>
      </c>
      <c r="B286">
        <v>96.189132971488959</v>
      </c>
      <c r="C286" t="e">
        <f>$B286/(VLOOKUP($A286,'population census 2011'!$A$1:$C$348,2,FALSE))</f>
        <v>#VALUE!</v>
      </c>
      <c r="E286">
        <v>66.498545980860513</v>
      </c>
      <c r="F286" t="e">
        <f>$E286/(VLOOKUP($A286,'population census 2011'!$A$1:$C$348,2,FALSE))</f>
        <v>#VALUE!</v>
      </c>
      <c r="I286" t="s">
        <v>280</v>
      </c>
      <c r="J286" t="str">
        <f>VLOOKUP(I286,rurality!A$2:B$327,2,FALSE)</f>
        <v>R50</v>
      </c>
      <c r="K286">
        <v>81.092926819310364</v>
      </c>
      <c r="L286">
        <f>$K286/(VLOOKUP($I286,'population census 2011'!F$2:H$333,3,FALSE))</f>
        <v>6.7127127866653167E-4</v>
      </c>
      <c r="M286" s="20">
        <f t="shared" si="17"/>
        <v>139</v>
      </c>
      <c r="N286">
        <f t="shared" si="18"/>
        <v>139</v>
      </c>
      <c r="O286">
        <v>116.44341682650055</v>
      </c>
      <c r="P286" s="7">
        <f>$O286/(VLOOKUP($I286,'population census 2011'!F$2:H$333,3,FALSE))</f>
        <v>9.6389567341170106E-4</v>
      </c>
      <c r="Q286" s="7">
        <f t="shared" si="19"/>
        <v>282</v>
      </c>
      <c r="R286">
        <f t="shared" si="20"/>
        <v>282</v>
      </c>
    </row>
    <row r="287" spans="1:18" x14ac:dyDescent="0.25">
      <c r="A287" t="s">
        <v>275</v>
      </c>
      <c r="B287">
        <v>82.193050645526682</v>
      </c>
      <c r="C287" t="e">
        <f>$B287/(VLOOKUP($A287,'population census 2011'!$A$1:$C$348,2,FALSE))</f>
        <v>#VALUE!</v>
      </c>
      <c r="E287">
        <v>115.32893861926352</v>
      </c>
      <c r="F287" t="e">
        <f>$E287/(VLOOKUP($A287,'population census 2011'!$A$1:$C$348,2,FALSE))</f>
        <v>#VALUE!</v>
      </c>
      <c r="I287" t="s">
        <v>281</v>
      </c>
      <c r="J287" t="str">
        <f>VLOOKUP(I287,rurality!A$2:B$327,2,FALSE)</f>
        <v>OU</v>
      </c>
      <c r="K287">
        <v>83.980163003422106</v>
      </c>
      <c r="L287">
        <f>$K287/(VLOOKUP($I287,'population census 2011'!F$2:H$333,3,FALSE))</f>
        <v>6.4127064961875169E-4</v>
      </c>
      <c r="M287" s="20">
        <f t="shared" si="17"/>
        <v>92</v>
      </c>
      <c r="N287">
        <f t="shared" si="18"/>
        <v>92</v>
      </c>
      <c r="O287">
        <v>40.817718040421063</v>
      </c>
      <c r="P287" s="7">
        <f>$O287/(VLOOKUP($I287,'population census 2011'!F$2:H$333,3,FALSE))</f>
        <v>3.1168318359502638E-4</v>
      </c>
      <c r="Q287" s="7">
        <f t="shared" si="19"/>
        <v>55</v>
      </c>
      <c r="R287">
        <f t="shared" si="20"/>
        <v>55</v>
      </c>
    </row>
    <row r="288" spans="1:18" x14ac:dyDescent="0.25">
      <c r="A288" t="s">
        <v>276</v>
      </c>
      <c r="B288">
        <v>53.582666233597124</v>
      </c>
      <c r="C288" t="e">
        <f>$B288/(VLOOKUP($A288,'population census 2011'!$A$1:$C$348,2,FALSE))</f>
        <v>#VALUE!</v>
      </c>
      <c r="E288">
        <v>110.94822730863061</v>
      </c>
      <c r="F288" t="e">
        <f>$E288/(VLOOKUP($A288,'population census 2011'!$A$1:$C$348,2,FALSE))</f>
        <v>#VALUE!</v>
      </c>
      <c r="I288" t="s">
        <v>282</v>
      </c>
      <c r="J288" t="str">
        <f>VLOOKUP(I288,rurality!A$2:B$327,2,FALSE)</f>
        <v>R80</v>
      </c>
      <c r="K288">
        <v>48.978193373910891</v>
      </c>
      <c r="L288">
        <f>$K288/(VLOOKUP($I288,'population census 2011'!F$2:H$333,3,FALSE))</f>
        <v>7.6721429492803599E-4</v>
      </c>
      <c r="M288" s="20">
        <f t="shared" si="17"/>
        <v>294</v>
      </c>
      <c r="N288">
        <f t="shared" si="18"/>
        <v>294</v>
      </c>
      <c r="O288">
        <v>31.480460704874965</v>
      </c>
      <c r="P288" s="7">
        <f>$O288/(VLOOKUP($I288,'population census 2011'!F$2:H$333,3,FALSE))</f>
        <v>4.931227103318499E-4</v>
      </c>
      <c r="Q288" s="7">
        <f t="shared" si="19"/>
        <v>139</v>
      </c>
      <c r="R288">
        <f t="shared" si="20"/>
        <v>139</v>
      </c>
    </row>
    <row r="289" spans="1:18" x14ac:dyDescent="0.25">
      <c r="A289" t="s">
        <v>277</v>
      </c>
      <c r="B289">
        <v>91.075823865461018</v>
      </c>
      <c r="C289" t="e">
        <f>$B289/(VLOOKUP($A289,'population census 2011'!$A$1:$C$348,2,FALSE))</f>
        <v>#VALUE!</v>
      </c>
      <c r="E289">
        <v>38.131166659766969</v>
      </c>
      <c r="F289" t="e">
        <f>$E289/(VLOOKUP($A289,'population census 2011'!$A$1:$C$348,2,FALSE))</f>
        <v>#VALUE!</v>
      </c>
      <c r="I289" t="s">
        <v>283</v>
      </c>
      <c r="J289" t="str">
        <f>VLOOKUP(I289,rurality!A$2:B$327,2,FALSE)</f>
        <v>MU</v>
      </c>
      <c r="K289">
        <v>103.54874098754971</v>
      </c>
      <c r="L289">
        <f>$K289/(VLOOKUP($I289,'population census 2011'!F$2:H$333,3,FALSE))</f>
        <v>4.0751818599092356E-4</v>
      </c>
      <c r="M289" s="20">
        <f t="shared" si="17"/>
        <v>2</v>
      </c>
      <c r="N289">
        <f t="shared" si="18"/>
        <v>2</v>
      </c>
      <c r="O289">
        <v>82.867804503031593</v>
      </c>
      <c r="P289" s="7">
        <f>$O289/(VLOOKUP($I289,'population census 2011'!F$2:H$333,3,FALSE))</f>
        <v>3.2612793787793428E-4</v>
      </c>
      <c r="Q289" s="7">
        <f t="shared" si="19"/>
        <v>61</v>
      </c>
      <c r="R289">
        <f t="shared" si="20"/>
        <v>61</v>
      </c>
    </row>
    <row r="290" spans="1:18" x14ac:dyDescent="0.25">
      <c r="A290" t="s">
        <v>278</v>
      </c>
      <c r="B290">
        <v>68.828945574762926</v>
      </c>
      <c r="C290" t="e">
        <f>$B290/(VLOOKUP($A290,'population census 2011'!$A$1:$C$348,2,FALSE))</f>
        <v>#VALUE!</v>
      </c>
      <c r="E290">
        <v>87.644623712235003</v>
      </c>
      <c r="F290" t="e">
        <f>$E290/(VLOOKUP($A290,'population census 2011'!$A$1:$C$348,2,FALSE))</f>
        <v>#VALUE!</v>
      </c>
      <c r="I290" t="s">
        <v>284</v>
      </c>
      <c r="J290" t="str">
        <f>VLOOKUP(I290,rurality!A$2:B$327,2,FALSE)</f>
        <v>MU</v>
      </c>
      <c r="K290">
        <v>172.35740809903942</v>
      </c>
      <c r="L290">
        <f>$K290/(VLOOKUP($I290,'population census 2011'!F$2:H$333,3,FALSE))</f>
        <v>7.6069789696722289E-4</v>
      </c>
      <c r="M290" s="20">
        <f t="shared" si="17"/>
        <v>286</v>
      </c>
      <c r="N290">
        <f t="shared" si="18"/>
        <v>286</v>
      </c>
      <c r="O290">
        <v>101.91057426207021</v>
      </c>
      <c r="P290" s="7">
        <f>$O290/(VLOOKUP($I290,'population census 2011'!F$2:H$333,3,FALSE))</f>
        <v>4.4978141859346545E-4</v>
      </c>
      <c r="Q290" s="7">
        <f t="shared" si="19"/>
        <v>120</v>
      </c>
      <c r="R290">
        <f t="shared" si="20"/>
        <v>120</v>
      </c>
    </row>
    <row r="291" spans="1:18" x14ac:dyDescent="0.25">
      <c r="A291" t="s">
        <v>279</v>
      </c>
      <c r="B291">
        <v>92.49668544291346</v>
      </c>
      <c r="C291" t="e">
        <f>$B291/(VLOOKUP($A291,'population census 2011'!$A$1:$C$348,2,FALSE))</f>
        <v>#VALUE!</v>
      </c>
      <c r="E291">
        <v>119.63182166753784</v>
      </c>
      <c r="F291" t="e">
        <f>$E291/(VLOOKUP($A291,'population census 2011'!$A$1:$C$348,2,FALSE))</f>
        <v>#VALUE!</v>
      </c>
      <c r="I291" t="s">
        <v>285</v>
      </c>
      <c r="J291" t="str">
        <f>VLOOKUP(I291,rurality!A$2:B$327,2,FALSE)</f>
        <v>SR</v>
      </c>
      <c r="K291">
        <v>76.947547588639267</v>
      </c>
      <c r="L291">
        <f>$K291/(VLOOKUP($I291,'population census 2011'!F$2:H$333,3,FALSE))</f>
        <v>6.6882413222747934E-4</v>
      </c>
      <c r="M291" s="20">
        <f t="shared" si="17"/>
        <v>137</v>
      </c>
      <c r="N291">
        <f t="shared" si="18"/>
        <v>137</v>
      </c>
      <c r="O291">
        <v>48.72599441980099</v>
      </c>
      <c r="P291" s="7">
        <f>$O291/(VLOOKUP($I291,'population census 2011'!F$2:H$333,3,FALSE))</f>
        <v>4.2352384131805573E-4</v>
      </c>
      <c r="Q291" s="7">
        <f t="shared" si="19"/>
        <v>111</v>
      </c>
      <c r="R291">
        <f t="shared" si="20"/>
        <v>111</v>
      </c>
    </row>
    <row r="292" spans="1:18" x14ac:dyDescent="0.25">
      <c r="A292" t="s">
        <v>280</v>
      </c>
      <c r="B292">
        <v>81.092926819310364</v>
      </c>
      <c r="C292" t="e">
        <f>$B292/(VLOOKUP($A292,'population census 2011'!$A$1:$C$348,2,FALSE))</f>
        <v>#VALUE!</v>
      </c>
      <c r="E292">
        <v>116.44341682650055</v>
      </c>
      <c r="F292" t="e">
        <f>$E292/(VLOOKUP($A292,'population census 2011'!$A$1:$C$348,2,FALSE))</f>
        <v>#VALUE!</v>
      </c>
      <c r="I292" t="s">
        <v>286</v>
      </c>
      <c r="J292" t="str">
        <f>VLOOKUP(I292,rurality!A$2:B$327,2,FALSE)</f>
        <v>R80</v>
      </c>
      <c r="K292">
        <v>52.682996966907872</v>
      </c>
      <c r="L292">
        <f>$K292/(VLOOKUP($I292,'population census 2011'!F$2:H$333,3,FALSE))</f>
        <v>6.6315467652163027E-4</v>
      </c>
      <c r="M292" s="20">
        <f t="shared" si="17"/>
        <v>131</v>
      </c>
      <c r="N292">
        <f t="shared" si="18"/>
        <v>131</v>
      </c>
      <c r="O292">
        <v>129.54526191431211</v>
      </c>
      <c r="P292" s="7">
        <f>$O292/(VLOOKUP($I292,'population census 2011'!F$2:H$333,3,FALSE))</f>
        <v>1.6306693089927634E-3</v>
      </c>
      <c r="Q292" s="7">
        <f t="shared" si="19"/>
        <v>326</v>
      </c>
      <c r="R292">
        <f t="shared" si="20"/>
        <v>326</v>
      </c>
    </row>
    <row r="293" spans="1:18" x14ac:dyDescent="0.25">
      <c r="A293" t="s">
        <v>281</v>
      </c>
      <c r="B293">
        <v>83.980163003422106</v>
      </c>
      <c r="C293" t="e">
        <f>$B293/(VLOOKUP($A293,'population census 2011'!$A$1:$C$348,2,FALSE))</f>
        <v>#VALUE!</v>
      </c>
      <c r="E293">
        <v>40.817718040421063</v>
      </c>
      <c r="F293" t="e">
        <f>$E293/(VLOOKUP($A293,'population census 2011'!$A$1:$C$348,2,FALSE))</f>
        <v>#VALUE!</v>
      </c>
      <c r="I293" t="s">
        <v>287</v>
      </c>
      <c r="J293" t="str">
        <f>VLOOKUP(I293,rurality!A$2:B$327,2,FALSE)</f>
        <v>R50</v>
      </c>
      <c r="K293">
        <v>87.296990752172363</v>
      </c>
      <c r="L293">
        <f>$K293/(VLOOKUP($I293,'population census 2011'!F$2:H$333,3,FALSE))</f>
        <v>7.2153429060875757E-4</v>
      </c>
      <c r="M293" s="20">
        <f t="shared" si="17"/>
        <v>231</v>
      </c>
      <c r="N293">
        <f t="shared" si="18"/>
        <v>231</v>
      </c>
      <c r="O293">
        <v>122.83984459564972</v>
      </c>
      <c r="P293" s="7">
        <f>$O293/(VLOOKUP($I293,'population census 2011'!F$2:H$333,3,FALSE))</f>
        <v>1.0153060187427657E-3</v>
      </c>
      <c r="Q293" s="7">
        <f t="shared" si="19"/>
        <v>291</v>
      </c>
      <c r="R293">
        <f t="shared" si="20"/>
        <v>291</v>
      </c>
    </row>
    <row r="294" spans="1:18" x14ac:dyDescent="0.25">
      <c r="A294" t="s">
        <v>282</v>
      </c>
      <c r="B294">
        <v>48.978193373910891</v>
      </c>
      <c r="C294" t="e">
        <f>$B294/(VLOOKUP($A294,'population census 2011'!$A$1:$C$348,2,FALSE))</f>
        <v>#VALUE!</v>
      </c>
      <c r="E294">
        <v>31.480460704874965</v>
      </c>
      <c r="F294" t="e">
        <f>$E294/(VLOOKUP($A294,'population census 2011'!$A$1:$C$348,2,FALSE))</f>
        <v>#VALUE!</v>
      </c>
      <c r="I294" t="s">
        <v>288</v>
      </c>
      <c r="J294" t="str">
        <f>VLOOKUP(I294,rurality!A$2:B$327,2,FALSE)</f>
        <v>SR</v>
      </c>
      <c r="K294">
        <v>230.29653154618472</v>
      </c>
      <c r="L294">
        <f>$K294/(VLOOKUP($I294,'population census 2011'!F$2:H$333,3,FALSE))</f>
        <v>7.0678447059782873E-4</v>
      </c>
      <c r="M294" s="20">
        <f t="shared" si="17"/>
        <v>212</v>
      </c>
      <c r="N294">
        <f t="shared" si="18"/>
        <v>212</v>
      </c>
      <c r="O294">
        <v>210.08274051681283</v>
      </c>
      <c r="P294" s="7">
        <f>$O294/(VLOOKUP($I294,'population census 2011'!F$2:H$333,3,FALSE))</f>
        <v>6.4474795838659468E-4</v>
      </c>
      <c r="Q294" s="7">
        <f t="shared" si="19"/>
        <v>199</v>
      </c>
      <c r="R294">
        <f t="shared" si="20"/>
        <v>199</v>
      </c>
    </row>
    <row r="295" spans="1:18" x14ac:dyDescent="0.25">
      <c r="A295" t="s">
        <v>283</v>
      </c>
      <c r="B295">
        <v>103.54874098754971</v>
      </c>
      <c r="C295" t="e">
        <f>$B295/(VLOOKUP($A295,'population census 2011'!$A$1:$C$348,2,FALSE))</f>
        <v>#VALUE!</v>
      </c>
      <c r="E295">
        <v>82.867804503031593</v>
      </c>
      <c r="F295" t="e">
        <f>$E295/(VLOOKUP($A295,'population census 2011'!$A$1:$C$348,2,FALSE))</f>
        <v>#VALUE!</v>
      </c>
      <c r="I295" t="s">
        <v>289</v>
      </c>
      <c r="J295" t="str">
        <f>VLOOKUP(I295,rurality!A$2:B$327,2,FALSE)</f>
        <v>MU</v>
      </c>
      <c r="K295">
        <v>177.19773210289335</v>
      </c>
      <c r="L295">
        <f>$K295/(VLOOKUP($I295,'population census 2011'!F$2:H$333,3,FALSE))</f>
        <v>6.5793761432515361E-4</v>
      </c>
      <c r="M295" s="20">
        <f t="shared" si="17"/>
        <v>122</v>
      </c>
      <c r="N295">
        <f t="shared" si="18"/>
        <v>122</v>
      </c>
      <c r="O295">
        <v>107.63651183479226</v>
      </c>
      <c r="P295" s="7">
        <f>$O295/(VLOOKUP($I295,'population census 2011'!F$2:H$333,3,FALSE))</f>
        <v>3.996558475688755E-4</v>
      </c>
      <c r="Q295" s="7">
        <f t="shared" si="19"/>
        <v>99</v>
      </c>
      <c r="R295">
        <f t="shared" si="20"/>
        <v>99</v>
      </c>
    </row>
    <row r="296" spans="1:18" x14ac:dyDescent="0.25">
      <c r="A296" t="s">
        <v>284</v>
      </c>
      <c r="B296">
        <v>172.35740809903942</v>
      </c>
      <c r="C296" t="e">
        <f>$B296/(VLOOKUP($A296,'population census 2011'!$A$1:$C$348,2,FALSE))</f>
        <v>#VALUE!</v>
      </c>
      <c r="E296">
        <v>101.91057426207021</v>
      </c>
      <c r="F296" t="e">
        <f>$E296/(VLOOKUP($A296,'population census 2011'!$A$1:$C$348,2,FALSE))</f>
        <v>#VALUE!</v>
      </c>
      <c r="I296" t="s">
        <v>290</v>
      </c>
      <c r="J296" t="str">
        <f>VLOOKUP(I296,rurality!A$2:B$327,2,FALSE)</f>
        <v>MU</v>
      </c>
      <c r="K296">
        <v>147.17507072979893</v>
      </c>
      <c r="L296">
        <f>$K296/(VLOOKUP($I296,'population census 2011'!F$2:H$333,3,FALSE))</f>
        <v>5.6989599467877484E-4</v>
      </c>
      <c r="M296" s="20">
        <f t="shared" si="17"/>
        <v>17</v>
      </c>
      <c r="N296">
        <f t="shared" si="18"/>
        <v>17</v>
      </c>
      <c r="O296">
        <v>51.694703969593618</v>
      </c>
      <c r="P296" s="7">
        <f>$O296/(VLOOKUP($I296,'population census 2011'!F$2:H$333,3,FALSE))</f>
        <v>2.0017387858072488E-4</v>
      </c>
      <c r="Q296" s="7">
        <f t="shared" si="19"/>
        <v>7</v>
      </c>
      <c r="R296">
        <f t="shared" si="20"/>
        <v>7</v>
      </c>
    </row>
    <row r="297" spans="1:18" x14ac:dyDescent="0.25">
      <c r="A297" t="s">
        <v>285</v>
      </c>
      <c r="B297">
        <v>76.947547588639267</v>
      </c>
      <c r="C297" t="e">
        <f>$B297/(VLOOKUP($A297,'population census 2011'!$A$1:$C$348,2,FALSE))</f>
        <v>#VALUE!</v>
      </c>
      <c r="E297">
        <v>48.72599441980099</v>
      </c>
      <c r="F297" t="e">
        <f>$E297/(VLOOKUP($A297,'population census 2011'!$A$1:$C$348,2,FALSE))</f>
        <v>#VALUE!</v>
      </c>
      <c r="I297" t="s">
        <v>291</v>
      </c>
      <c r="J297" t="str">
        <f>VLOOKUP(I297,rurality!A$2:B$327,2,FALSE)</f>
        <v>MU</v>
      </c>
      <c r="K297">
        <v>190.52487912189463</v>
      </c>
      <c r="L297">
        <f>$K297/(VLOOKUP($I297,'population census 2011'!F$2:H$333,3,FALSE))</f>
        <v>6.2061231981594043E-4</v>
      </c>
      <c r="M297" s="20">
        <f t="shared" si="17"/>
        <v>57</v>
      </c>
      <c r="N297">
        <f t="shared" si="18"/>
        <v>57</v>
      </c>
      <c r="O297">
        <v>71.200931250082192</v>
      </c>
      <c r="P297" s="7">
        <f>$O297/(VLOOKUP($I297,'population census 2011'!F$2:H$333,3,FALSE))</f>
        <v>2.319286348314539E-4</v>
      </c>
      <c r="Q297" s="7">
        <f t="shared" si="19"/>
        <v>14</v>
      </c>
      <c r="R297">
        <f t="shared" si="20"/>
        <v>14</v>
      </c>
    </row>
    <row r="298" spans="1:18" x14ac:dyDescent="0.25">
      <c r="A298" t="s">
        <v>286</v>
      </c>
      <c r="B298">
        <v>52.682996966907872</v>
      </c>
      <c r="C298" t="e">
        <f>$B298/(VLOOKUP($A298,'population census 2011'!$A$1:$C$348,2,FALSE))</f>
        <v>#VALUE!</v>
      </c>
      <c r="E298">
        <v>129.54526191431211</v>
      </c>
      <c r="F298" t="e">
        <f>$E298/(VLOOKUP($A298,'population census 2011'!$A$1:$C$348,2,FALSE))</f>
        <v>#VALUE!</v>
      </c>
      <c r="I298" t="s">
        <v>292</v>
      </c>
      <c r="J298" t="str">
        <f>VLOOKUP(I298,rurality!A$2:B$327,2,FALSE)</f>
        <v>OU</v>
      </c>
      <c r="K298">
        <v>143.53101045513196</v>
      </c>
      <c r="L298">
        <f>$K298/(VLOOKUP($I298,'population census 2011'!F$2:H$333,3,FALSE))</f>
        <v>7.0974845449261212E-4</v>
      </c>
      <c r="M298" s="20">
        <f t="shared" si="17"/>
        <v>216</v>
      </c>
      <c r="N298">
        <f t="shared" si="18"/>
        <v>216</v>
      </c>
      <c r="O298">
        <v>193.871707260672</v>
      </c>
      <c r="P298" s="7">
        <f>$O298/(VLOOKUP($I298,'population census 2011'!F$2:H$333,3,FALSE))</f>
        <v>9.5867885387123438E-4</v>
      </c>
      <c r="Q298" s="7">
        <f t="shared" si="19"/>
        <v>280</v>
      </c>
      <c r="R298">
        <f t="shared" si="20"/>
        <v>280</v>
      </c>
    </row>
    <row r="299" spans="1:18" x14ac:dyDescent="0.25">
      <c r="A299" t="s">
        <v>287</v>
      </c>
      <c r="B299">
        <v>87.296990752172363</v>
      </c>
      <c r="C299" t="e">
        <f>$B299/(VLOOKUP($A299,'population census 2011'!$A$1:$C$348,2,FALSE))</f>
        <v>#VALUE!</v>
      </c>
      <c r="E299">
        <v>122.83984459564972</v>
      </c>
      <c r="F299" t="e">
        <f>$E299/(VLOOKUP($A299,'population census 2011'!$A$1:$C$348,2,FALSE))</f>
        <v>#VALUE!</v>
      </c>
      <c r="I299" t="s">
        <v>293</v>
      </c>
      <c r="J299" t="str">
        <f>VLOOKUP(I299,rurality!A$2:B$327,2,FALSE)</f>
        <v>SR</v>
      </c>
      <c r="K299">
        <v>92.934749975777819</v>
      </c>
      <c r="L299">
        <f>$K299/(VLOOKUP($I299,'population census 2011'!F$2:H$333,3,FALSE))</f>
        <v>6.7516237050867299E-4</v>
      </c>
      <c r="M299" s="20">
        <f t="shared" si="17"/>
        <v>147</v>
      </c>
      <c r="N299">
        <f t="shared" si="18"/>
        <v>147</v>
      </c>
      <c r="O299">
        <v>130.44654609877074</v>
      </c>
      <c r="P299" s="7">
        <f>$O299/(VLOOKUP($I299,'population census 2011'!F$2:H$333,3,FALSE))</f>
        <v>9.4768210289122065E-4</v>
      </c>
      <c r="Q299" s="7">
        <f t="shared" si="19"/>
        <v>276</v>
      </c>
      <c r="R299">
        <f t="shared" si="20"/>
        <v>276</v>
      </c>
    </row>
    <row r="300" spans="1:18" x14ac:dyDescent="0.25">
      <c r="A300" t="s">
        <v>288</v>
      </c>
      <c r="B300">
        <v>230.29653154618472</v>
      </c>
      <c r="C300" t="e">
        <f>$B300/(VLOOKUP($A300,'population census 2011'!$A$1:$C$348,2,FALSE))</f>
        <v>#VALUE!</v>
      </c>
      <c r="E300">
        <v>210.08274051681283</v>
      </c>
      <c r="F300" t="e">
        <f>$E300/(VLOOKUP($A300,'population census 2011'!$A$1:$C$348,2,FALSE))</f>
        <v>#VALUE!</v>
      </c>
      <c r="I300" t="s">
        <v>294</v>
      </c>
      <c r="J300" t="str">
        <f>VLOOKUP(I300,rurality!A$2:B$327,2,FALSE)</f>
        <v>MU</v>
      </c>
      <c r="K300">
        <v>58.626018572548539</v>
      </c>
      <c r="L300">
        <f>$K300/(VLOOKUP($I300,'population census 2011'!F$2:H$333,3,FALSE))</f>
        <v>6.4922889638595956E-4</v>
      </c>
      <c r="M300" s="20">
        <f t="shared" si="17"/>
        <v>102</v>
      </c>
      <c r="N300">
        <f t="shared" si="18"/>
        <v>102</v>
      </c>
      <c r="O300">
        <v>27.686932776949675</v>
      </c>
      <c r="P300" s="7">
        <f>$O300/(VLOOKUP($I300,'population census 2011'!F$2:H$333,3,FALSE))</f>
        <v>3.0660715581167067E-4</v>
      </c>
      <c r="Q300" s="7">
        <f t="shared" si="19"/>
        <v>52</v>
      </c>
      <c r="R300">
        <f t="shared" si="20"/>
        <v>52</v>
      </c>
    </row>
    <row r="301" spans="1:18" x14ac:dyDescent="0.25">
      <c r="A301" t="s">
        <v>289</v>
      </c>
      <c r="B301">
        <v>177.19773210289335</v>
      </c>
      <c r="C301" t="e">
        <f>$B301/(VLOOKUP($A301,'population census 2011'!$A$1:$C$348,2,FALSE))</f>
        <v>#VALUE!</v>
      </c>
      <c r="E301">
        <v>107.63651183479226</v>
      </c>
      <c r="F301" t="e">
        <f>$E301/(VLOOKUP($A301,'population census 2011'!$A$1:$C$348,2,FALSE))</f>
        <v>#VALUE!</v>
      </c>
      <c r="I301" t="s">
        <v>295</v>
      </c>
      <c r="J301" t="str">
        <f>VLOOKUP(I301,rurality!A$2:B$327,2,FALSE)</f>
        <v>SR</v>
      </c>
      <c r="K301">
        <v>74.463628643443911</v>
      </c>
      <c r="L301">
        <f>$K301/(VLOOKUP($I301,'population census 2011'!F$2:H$333,3,FALSE))</f>
        <v>6.4608281398861563E-4</v>
      </c>
      <c r="M301" s="20">
        <f t="shared" si="17"/>
        <v>97</v>
      </c>
      <c r="N301">
        <f t="shared" si="18"/>
        <v>97</v>
      </c>
      <c r="O301">
        <v>40.858318102526503</v>
      </c>
      <c r="P301" s="7">
        <f>$O301/(VLOOKUP($I301,'population census 2011'!F$2:H$333,3,FALSE))</f>
        <v>3.5450672516812003E-4</v>
      </c>
      <c r="Q301" s="7">
        <f t="shared" si="19"/>
        <v>81</v>
      </c>
      <c r="R301">
        <f t="shared" si="20"/>
        <v>81</v>
      </c>
    </row>
    <row r="302" spans="1:18" x14ac:dyDescent="0.25">
      <c r="A302" t="s">
        <v>290</v>
      </c>
      <c r="B302">
        <v>147.17507072979893</v>
      </c>
      <c r="C302" t="e">
        <f>$B302/(VLOOKUP($A302,'population census 2011'!$A$1:$C$348,2,FALSE))</f>
        <v>#VALUE!</v>
      </c>
      <c r="E302">
        <v>51.694703969593618</v>
      </c>
      <c r="F302" t="e">
        <f>$E302/(VLOOKUP($A302,'population census 2011'!$A$1:$C$348,2,FALSE))</f>
        <v>#VALUE!</v>
      </c>
      <c r="I302" t="s">
        <v>296</v>
      </c>
      <c r="J302" t="str">
        <f>VLOOKUP(I302,rurality!A$2:B$327,2,FALSE)</f>
        <v>R50</v>
      </c>
      <c r="K302">
        <v>100.57364984990265</v>
      </c>
      <c r="L302">
        <f>$K302/(VLOOKUP($I302,'population census 2011'!F$2:H$333,3,FALSE))</f>
        <v>8.2727642754830595E-4</v>
      </c>
      <c r="M302" s="20">
        <f t="shared" si="17"/>
        <v>325</v>
      </c>
      <c r="N302">
        <f t="shared" si="18"/>
        <v>325</v>
      </c>
      <c r="O302">
        <v>66.416861824212432</v>
      </c>
      <c r="P302" s="7">
        <f>$O302/(VLOOKUP($I302,'population census 2011'!F$2:H$333,3,FALSE))</f>
        <v>5.4631709459589735E-4</v>
      </c>
      <c r="Q302" s="7">
        <f t="shared" si="19"/>
        <v>155</v>
      </c>
      <c r="R302">
        <f t="shared" si="20"/>
        <v>155</v>
      </c>
    </row>
    <row r="303" spans="1:18" x14ac:dyDescent="0.25">
      <c r="A303" t="s">
        <v>291</v>
      </c>
      <c r="B303">
        <v>190.52487912189463</v>
      </c>
      <c r="C303" t="e">
        <f>$B303/(VLOOKUP($A303,'population census 2011'!$A$1:$C$348,2,FALSE))</f>
        <v>#VALUE!</v>
      </c>
      <c r="E303">
        <v>71.200931250082192</v>
      </c>
      <c r="F303" t="e">
        <f>$E303/(VLOOKUP($A303,'population census 2011'!$A$1:$C$348,2,FALSE))</f>
        <v>#VALUE!</v>
      </c>
      <c r="I303" t="s">
        <v>297</v>
      </c>
      <c r="J303" t="str">
        <f>VLOOKUP(I303,rurality!A$2:B$327,2,FALSE)</f>
        <v>R80</v>
      </c>
      <c r="K303">
        <v>101.73210012711255</v>
      </c>
      <c r="L303">
        <f>$K303/(VLOOKUP($I303,'population census 2011'!F$2:H$333,3,FALSE))</f>
        <v>6.8315549224129564E-4</v>
      </c>
      <c r="M303" s="20">
        <f t="shared" si="17"/>
        <v>167</v>
      </c>
      <c r="N303">
        <f t="shared" si="18"/>
        <v>167</v>
      </c>
      <c r="O303">
        <v>103.81674949592863</v>
      </c>
      <c r="P303" s="7">
        <f>$O303/(VLOOKUP($I303,'population census 2011'!F$2:H$333,3,FALSE))</f>
        <v>6.9715441356430602E-4</v>
      </c>
      <c r="Q303" s="7">
        <f t="shared" si="19"/>
        <v>224</v>
      </c>
      <c r="R303">
        <f t="shared" si="20"/>
        <v>224</v>
      </c>
    </row>
    <row r="304" spans="1:18" x14ac:dyDescent="0.25">
      <c r="A304" t="s">
        <v>415</v>
      </c>
      <c r="B304">
        <v>59.263235230986353</v>
      </c>
      <c r="C304" t="e">
        <f>$B304/(VLOOKUP($A304,'population census 2011'!$A$1:$C$348,2,FALSE))</f>
        <v>#N/A</v>
      </c>
      <c r="E304">
        <v>19.428026012623516</v>
      </c>
      <c r="F304" t="e">
        <f>$E304/(VLOOKUP($A304,'population census 2011'!$A$1:$C$348,2,FALSE))</f>
        <v>#N/A</v>
      </c>
      <c r="I304" t="s">
        <v>298</v>
      </c>
      <c r="J304" t="str">
        <f>VLOOKUP(I304,rurality!A$2:B$327,2,FALSE)</f>
        <v>SR</v>
      </c>
      <c r="K304">
        <v>51.155546884915452</v>
      </c>
      <c r="L304">
        <f>$K304/(VLOOKUP($I304,'population census 2011'!F$2:H$333,3,FALSE))</f>
        <v>6.7885167584419892E-4</v>
      </c>
      <c r="M304" s="20">
        <f t="shared" si="17"/>
        <v>158</v>
      </c>
      <c r="N304">
        <f t="shared" si="18"/>
        <v>158</v>
      </c>
      <c r="O304">
        <v>51.181491755321055</v>
      </c>
      <c r="P304" s="7">
        <f>$O304/(VLOOKUP($I304,'population census 2011'!F$2:H$333,3,FALSE))</f>
        <v>6.7919597318489644E-4</v>
      </c>
      <c r="Q304" s="7">
        <f t="shared" si="19"/>
        <v>214</v>
      </c>
      <c r="R304">
        <f t="shared" si="20"/>
        <v>214</v>
      </c>
    </row>
    <row r="305" spans="1:18" x14ac:dyDescent="0.25">
      <c r="A305" t="s">
        <v>292</v>
      </c>
      <c r="B305">
        <v>143.53101045513196</v>
      </c>
      <c r="C305" t="e">
        <f>$B305/(VLOOKUP($A305,'population census 2011'!$A$1:$C$348,2,FALSE))</f>
        <v>#VALUE!</v>
      </c>
      <c r="E305">
        <v>193.871707260672</v>
      </c>
      <c r="F305" t="e">
        <f>$E305/(VLOOKUP($A305,'population census 2011'!$A$1:$C$348,2,FALSE))</f>
        <v>#VALUE!</v>
      </c>
      <c r="I305" t="s">
        <v>299</v>
      </c>
      <c r="J305" t="str">
        <f>VLOOKUP(I305,rurality!A$2:B$327,2,FALSE)</f>
        <v>OU</v>
      </c>
      <c r="K305">
        <v>74.761164256538834</v>
      </c>
      <c r="L305">
        <f>$K305/(VLOOKUP($I305,'population census 2011'!F$2:H$333,3,FALSE))</f>
        <v>6.7635739138317125E-4</v>
      </c>
      <c r="M305" s="20">
        <f t="shared" si="17"/>
        <v>149</v>
      </c>
      <c r="N305">
        <f t="shared" si="18"/>
        <v>149</v>
      </c>
      <c r="O305">
        <v>76.058594303513985</v>
      </c>
      <c r="P305" s="7">
        <f>$O305/(VLOOKUP($I305,'population census 2011'!F$2:H$333,3,FALSE))</f>
        <v>6.8809512193887892E-4</v>
      </c>
      <c r="Q305" s="7">
        <f t="shared" si="19"/>
        <v>218</v>
      </c>
      <c r="R305">
        <f t="shared" si="20"/>
        <v>218</v>
      </c>
    </row>
    <row r="306" spans="1:18" x14ac:dyDescent="0.25">
      <c r="A306" t="s">
        <v>293</v>
      </c>
      <c r="B306">
        <v>92.934749975777819</v>
      </c>
      <c r="C306" t="e">
        <f>$B306/(VLOOKUP($A306,'population census 2011'!$A$1:$C$348,2,FALSE))</f>
        <v>#VALUE!</v>
      </c>
      <c r="E306">
        <v>130.44654609877074</v>
      </c>
      <c r="F306" t="e">
        <f>$E306/(VLOOKUP($A306,'population census 2011'!$A$1:$C$348,2,FALSE))</f>
        <v>#VALUE!</v>
      </c>
      <c r="I306" t="s">
        <v>300</v>
      </c>
      <c r="J306" t="str">
        <f>VLOOKUP(I306,rurality!A$2:B$327,2,FALSE)</f>
        <v>SR</v>
      </c>
      <c r="K306">
        <v>115.6901638382913</v>
      </c>
      <c r="L306">
        <f>$K306/(VLOOKUP($I306,'population census 2011'!F$2:H$333,3,FALSE))</f>
        <v>7.521041452997055E-4</v>
      </c>
      <c r="M306" s="20">
        <f t="shared" si="17"/>
        <v>276</v>
      </c>
      <c r="N306">
        <f t="shared" si="18"/>
        <v>276</v>
      </c>
      <c r="O306">
        <v>228.11455903220667</v>
      </c>
      <c r="P306" s="7">
        <f>$O306/(VLOOKUP($I306,'population census 2011'!F$2:H$333,3,FALSE))</f>
        <v>1.4829774611707471E-3</v>
      </c>
      <c r="Q306" s="7">
        <f t="shared" si="19"/>
        <v>325</v>
      </c>
      <c r="R306">
        <f t="shared" si="20"/>
        <v>325</v>
      </c>
    </row>
    <row r="307" spans="1:18" x14ac:dyDescent="0.25">
      <c r="A307" t="s">
        <v>294</v>
      </c>
      <c r="B307">
        <v>58.626018572548539</v>
      </c>
      <c r="C307" t="e">
        <f>$B307/(VLOOKUP($A307,'population census 2011'!$A$1:$C$348,2,FALSE))</f>
        <v>#VALUE!</v>
      </c>
      <c r="E307">
        <v>27.686932776949675</v>
      </c>
      <c r="F307" t="e">
        <f>$E307/(VLOOKUP($A307,'population census 2011'!$A$1:$C$348,2,FALSE))</f>
        <v>#VALUE!</v>
      </c>
      <c r="I307" t="s">
        <v>301</v>
      </c>
      <c r="J307" t="str">
        <f>VLOOKUP(I307,rurality!A$2:B$327,2,FALSE)</f>
        <v>R80</v>
      </c>
      <c r="K307">
        <v>41.80667040256337</v>
      </c>
      <c r="L307">
        <f>$K307/(VLOOKUP($I307,'population census 2011'!F$2:H$333,3,FALSE))</f>
        <v>7.8065972779421081E-4</v>
      </c>
      <c r="M307" s="20">
        <f t="shared" si="17"/>
        <v>306</v>
      </c>
      <c r="N307">
        <f t="shared" si="18"/>
        <v>306</v>
      </c>
      <c r="O307">
        <v>52.486486864955538</v>
      </c>
      <c r="P307" s="7">
        <f>$O307/(VLOOKUP($I307,'population census 2011'!F$2:H$333,3,FALSE))</f>
        <v>9.80084904019486E-4</v>
      </c>
      <c r="Q307" s="7">
        <f t="shared" si="19"/>
        <v>286</v>
      </c>
      <c r="R307">
        <f t="shared" si="20"/>
        <v>286</v>
      </c>
    </row>
    <row r="308" spans="1:18" x14ac:dyDescent="0.25">
      <c r="A308" t="s">
        <v>295</v>
      </c>
      <c r="B308">
        <v>74.463628643443911</v>
      </c>
      <c r="C308" t="e">
        <f>$B308/(VLOOKUP($A308,'population census 2011'!$A$1:$C$348,2,FALSE))</f>
        <v>#VALUE!</v>
      </c>
      <c r="E308">
        <v>40.858318102526503</v>
      </c>
      <c r="F308" t="e">
        <f>$E308/(VLOOKUP($A308,'population census 2011'!$A$1:$C$348,2,FALSE))</f>
        <v>#VALUE!</v>
      </c>
      <c r="I308" t="s">
        <v>302</v>
      </c>
      <c r="J308" t="str">
        <f>VLOOKUP(I308,rurality!A$2:B$327,2,FALSE)</f>
        <v>R80</v>
      </c>
      <c r="K308">
        <v>75.354072769145844</v>
      </c>
      <c r="L308">
        <f>$K308/(VLOOKUP($I308,'population census 2011'!F$2:H$333,3,FALSE))</f>
        <v>7.5912790910245245E-4</v>
      </c>
      <c r="M308" s="20">
        <f t="shared" si="17"/>
        <v>283</v>
      </c>
      <c r="N308">
        <f t="shared" si="18"/>
        <v>283</v>
      </c>
      <c r="O308">
        <v>72.716747642474417</v>
      </c>
      <c r="P308" s="7">
        <f>$O308/(VLOOKUP($I308,'population census 2011'!F$2:H$333,3,FALSE))</f>
        <v>7.325591114852758E-4</v>
      </c>
      <c r="Q308" s="7">
        <f t="shared" si="19"/>
        <v>230</v>
      </c>
      <c r="R308">
        <f t="shared" si="20"/>
        <v>230</v>
      </c>
    </row>
    <row r="309" spans="1:18" x14ac:dyDescent="0.25">
      <c r="A309" t="s">
        <v>296</v>
      </c>
      <c r="B309">
        <v>100.57364984990265</v>
      </c>
      <c r="C309" t="e">
        <f>$B309/(VLOOKUP($A309,'population census 2011'!$A$1:$C$348,2,FALSE))</f>
        <v>#VALUE!</v>
      </c>
      <c r="E309">
        <v>66.416861824212432</v>
      </c>
      <c r="F309" t="e">
        <f>$E309/(VLOOKUP($A309,'population census 2011'!$A$1:$C$348,2,FALSE))</f>
        <v>#VALUE!</v>
      </c>
      <c r="I309" t="s">
        <v>303</v>
      </c>
      <c r="J309" t="str">
        <f>VLOOKUP(I309,rurality!A$2:B$327,2,FALSE)</f>
        <v>R50</v>
      </c>
      <c r="K309">
        <v>82.642504017996586</v>
      </c>
      <c r="L309">
        <f>$K309/(VLOOKUP($I309,'population census 2011'!F$2:H$333,3,FALSE))</f>
        <v>7.4664592327773941E-4</v>
      </c>
      <c r="M309" s="20">
        <f t="shared" si="17"/>
        <v>268</v>
      </c>
      <c r="N309">
        <f t="shared" si="18"/>
        <v>268</v>
      </c>
      <c r="O309">
        <v>71.384474882767151</v>
      </c>
      <c r="P309" s="7">
        <f>$O309/(VLOOKUP($I309,'population census 2011'!F$2:H$333,3,FALSE))</f>
        <v>6.4493359427896413E-4</v>
      </c>
      <c r="Q309" s="7">
        <f t="shared" si="19"/>
        <v>200</v>
      </c>
      <c r="R309">
        <f t="shared" si="20"/>
        <v>200</v>
      </c>
    </row>
    <row r="310" spans="1:18" x14ac:dyDescent="0.25">
      <c r="A310" t="s">
        <v>297</v>
      </c>
      <c r="B310">
        <v>101.73210012711255</v>
      </c>
      <c r="C310" t="e">
        <f>$B310/(VLOOKUP($A310,'population census 2011'!$A$1:$C$348,2,FALSE))</f>
        <v>#VALUE!</v>
      </c>
      <c r="E310">
        <v>103.81674949592863</v>
      </c>
      <c r="F310" t="e">
        <f>$E310/(VLOOKUP($A310,'population census 2011'!$A$1:$C$348,2,FALSE))</f>
        <v>#VALUE!</v>
      </c>
      <c r="I310" t="s">
        <v>304</v>
      </c>
      <c r="J310" t="str">
        <f>VLOOKUP(I310,rurality!A$2:B$327,2,FALSE)</f>
        <v>R80</v>
      </c>
      <c r="K310">
        <v>64.58975079193938</v>
      </c>
      <c r="L310">
        <f>$K310/(VLOOKUP($I310,'population census 2011'!F$2:H$333,3,FALSE))</f>
        <v>7.2369468674441881E-4</v>
      </c>
      <c r="M310" s="20">
        <f t="shared" si="17"/>
        <v>237</v>
      </c>
      <c r="N310">
        <f t="shared" si="18"/>
        <v>237</v>
      </c>
      <c r="O310">
        <v>61.938018210530608</v>
      </c>
      <c r="P310" s="7">
        <f>$O310/(VLOOKUP($I310,'population census 2011'!F$2:H$333,3,FALSE))</f>
        <v>6.9398339731686952E-4</v>
      </c>
      <c r="Q310" s="7">
        <f t="shared" si="19"/>
        <v>222</v>
      </c>
      <c r="R310">
        <f t="shared" si="20"/>
        <v>222</v>
      </c>
    </row>
    <row r="311" spans="1:18" x14ac:dyDescent="0.25">
      <c r="A311" t="s">
        <v>416</v>
      </c>
      <c r="B311">
        <v>50.86146292562389</v>
      </c>
      <c r="C311" t="e">
        <f>$B311/(VLOOKUP($A311,'population census 2011'!$A$1:$C$348,2,FALSE))</f>
        <v>#N/A</v>
      </c>
      <c r="E311">
        <v>23.150736197530208</v>
      </c>
      <c r="F311" t="e">
        <f>$E311/(VLOOKUP($A311,'population census 2011'!$A$1:$C$348,2,FALSE))</f>
        <v>#N/A</v>
      </c>
      <c r="I311" t="s">
        <v>305</v>
      </c>
      <c r="J311" t="str">
        <f>VLOOKUP(I311,rurality!A$2:B$327,2,FALSE)</f>
        <v>R80</v>
      </c>
      <c r="K311">
        <v>77.617443160545847</v>
      </c>
      <c r="L311">
        <f>$K311/(VLOOKUP($I311,'population census 2011'!F$2:H$333,3,FALSE))</f>
        <v>7.4077289495553351E-4</v>
      </c>
      <c r="M311" s="20">
        <f t="shared" si="17"/>
        <v>258</v>
      </c>
      <c r="N311">
        <f t="shared" si="18"/>
        <v>258</v>
      </c>
      <c r="O311">
        <v>60.489253975209138</v>
      </c>
      <c r="P311" s="7">
        <f>$O311/(VLOOKUP($I311,'population census 2011'!F$2:H$333,3,FALSE))</f>
        <v>5.7730321891990893E-4</v>
      </c>
      <c r="Q311" s="7">
        <f t="shared" si="19"/>
        <v>170</v>
      </c>
      <c r="R311">
        <f t="shared" si="20"/>
        <v>170</v>
      </c>
    </row>
    <row r="312" spans="1:18" x14ac:dyDescent="0.25">
      <c r="A312" t="s">
        <v>298</v>
      </c>
      <c r="B312">
        <v>51.155546884915452</v>
      </c>
      <c r="C312" t="e">
        <f>$B312/(VLOOKUP($A312,'population census 2011'!$A$1:$C$348,2,FALSE))</f>
        <v>#VALUE!</v>
      </c>
      <c r="E312">
        <v>51.181491755321055</v>
      </c>
      <c r="F312" t="e">
        <f>$E312/(VLOOKUP($A312,'population census 2011'!$A$1:$C$348,2,FALSE))</f>
        <v>#VALUE!</v>
      </c>
      <c r="I312" t="s">
        <v>306</v>
      </c>
      <c r="J312" t="str">
        <f>VLOOKUP(I312,rurality!A$2:B$327,2,FALSE)</f>
        <v>R80</v>
      </c>
      <c r="K312">
        <v>26.525464613737896</v>
      </c>
      <c r="L312">
        <f>$K312/(VLOOKUP($I312,'population census 2011'!F$2:H$333,3,FALSE))</f>
        <v>7.6497374516908134E-4</v>
      </c>
      <c r="M312" s="20">
        <f t="shared" si="17"/>
        <v>292</v>
      </c>
      <c r="N312">
        <f t="shared" si="18"/>
        <v>292</v>
      </c>
      <c r="O312">
        <v>24.724639185954747</v>
      </c>
      <c r="P312" s="7">
        <f>$O312/(VLOOKUP($I312,'population census 2011'!F$2:H$333,3,FALSE))</f>
        <v>7.1303934206069927E-4</v>
      </c>
      <c r="Q312" s="7">
        <f t="shared" si="19"/>
        <v>227</v>
      </c>
      <c r="R312">
        <f t="shared" si="20"/>
        <v>227</v>
      </c>
    </row>
    <row r="313" spans="1:18" x14ac:dyDescent="0.25">
      <c r="A313" t="s">
        <v>299</v>
      </c>
      <c r="B313">
        <v>74.761164256538834</v>
      </c>
      <c r="C313" t="e">
        <f>$B313/(VLOOKUP($A313,'population census 2011'!$A$1:$C$348,2,FALSE))</f>
        <v>#VALUE!</v>
      </c>
      <c r="E313">
        <v>76.058594303513985</v>
      </c>
      <c r="F313" t="e">
        <f>$E313/(VLOOKUP($A313,'population census 2011'!$A$1:$C$348,2,FALSE))</f>
        <v>#VALUE!</v>
      </c>
      <c r="I313" t="s">
        <v>307</v>
      </c>
      <c r="J313" t="str">
        <f>VLOOKUP(I313,rurality!A$2:B$327,2,FALSE)</f>
        <v>MU</v>
      </c>
      <c r="K313">
        <v>138.3404904163767</v>
      </c>
      <c r="L313">
        <f>$K313/(VLOOKUP($I313,'population census 2011'!F$2:H$333,3,FALSE))</f>
        <v>6.3055156163456354E-4</v>
      </c>
      <c r="M313" s="20">
        <f t="shared" si="17"/>
        <v>80</v>
      </c>
      <c r="N313">
        <f t="shared" si="18"/>
        <v>80</v>
      </c>
      <c r="O313">
        <v>89.210223733229029</v>
      </c>
      <c r="P313" s="7">
        <f>$O313/(VLOOKUP($I313,'population census 2011'!F$2:H$333,3,FALSE))</f>
        <v>4.0661736646624837E-4</v>
      </c>
      <c r="Q313" s="7">
        <f t="shared" si="19"/>
        <v>102</v>
      </c>
      <c r="R313">
        <f t="shared" si="20"/>
        <v>102</v>
      </c>
    </row>
    <row r="314" spans="1:18" x14ac:dyDescent="0.25">
      <c r="A314" t="s">
        <v>300</v>
      </c>
      <c r="B314">
        <v>115.6901638382913</v>
      </c>
      <c r="C314" t="e">
        <f>$B314/(VLOOKUP($A314,'population census 2011'!$A$1:$C$348,2,FALSE))</f>
        <v>#VALUE!</v>
      </c>
      <c r="E314">
        <v>228.11455903220667</v>
      </c>
      <c r="F314" t="e">
        <f>$E314/(VLOOKUP($A314,'population census 2011'!$A$1:$C$348,2,FALSE))</f>
        <v>#VALUE!</v>
      </c>
      <c r="I314" t="s">
        <v>308</v>
      </c>
      <c r="J314" t="str">
        <f>VLOOKUP(I314,rurality!A$2:B$327,2,FALSE)</f>
        <v>OU</v>
      </c>
      <c r="K314">
        <v>39.857169118559526</v>
      </c>
      <c r="L314">
        <f>$K314/(VLOOKUP($I314,'population census 2011'!F$2:H$333,3,FALSE))</f>
        <v>6.1161583498641218E-4</v>
      </c>
      <c r="M314" s="20">
        <f t="shared" si="17"/>
        <v>46</v>
      </c>
      <c r="N314">
        <f t="shared" si="18"/>
        <v>46</v>
      </c>
      <c r="O314">
        <v>19.416115289936027</v>
      </c>
      <c r="P314" s="7">
        <f>$O314/(VLOOKUP($I314,'population census 2011'!F$2:H$333,3,FALSE))</f>
        <v>2.9794397916025023E-4</v>
      </c>
      <c r="Q314" s="7">
        <f t="shared" si="19"/>
        <v>49</v>
      </c>
      <c r="R314">
        <f t="shared" si="20"/>
        <v>49</v>
      </c>
    </row>
    <row r="315" spans="1:18" x14ac:dyDescent="0.25">
      <c r="A315" t="s">
        <v>301</v>
      </c>
      <c r="B315">
        <v>41.80667040256337</v>
      </c>
      <c r="C315" t="e">
        <f>$B315/(VLOOKUP($A315,'population census 2011'!$A$1:$C$348,2,FALSE))</f>
        <v>#VALUE!</v>
      </c>
      <c r="E315">
        <v>52.486486864955538</v>
      </c>
      <c r="F315" t="e">
        <f>$E315/(VLOOKUP($A315,'population census 2011'!$A$1:$C$348,2,FALSE))</f>
        <v>#VALUE!</v>
      </c>
      <c r="I315" t="s">
        <v>309</v>
      </c>
      <c r="J315" t="str">
        <f>VLOOKUP(I315,rurality!A$2:B$327,2,FALSE)</f>
        <v>MU</v>
      </c>
      <c r="K315">
        <v>217.56239103315411</v>
      </c>
      <c r="L315">
        <f>$K315/(VLOOKUP($I315,'population census 2011'!F$2:H$333,3,FALSE))</f>
        <v>6.8448348440030996E-4</v>
      </c>
      <c r="M315" s="20">
        <f t="shared" si="17"/>
        <v>170</v>
      </c>
      <c r="N315">
        <f t="shared" si="18"/>
        <v>170</v>
      </c>
      <c r="O315">
        <v>141.20533225568991</v>
      </c>
      <c r="P315" s="7">
        <f>$O315/(VLOOKUP($I315,'population census 2011'!F$2:H$333,3,FALSE))</f>
        <v>4.4425287559718581E-4</v>
      </c>
      <c r="Q315" s="7">
        <f t="shared" si="19"/>
        <v>118</v>
      </c>
      <c r="R315">
        <f t="shared" si="20"/>
        <v>118</v>
      </c>
    </row>
    <row r="316" spans="1:18" x14ac:dyDescent="0.25">
      <c r="A316" t="s">
        <v>302</v>
      </c>
      <c r="B316">
        <v>75.354072769145844</v>
      </c>
      <c r="C316" t="e">
        <f>$B316/(VLOOKUP($A316,'population census 2011'!$A$1:$C$348,2,FALSE))</f>
        <v>#VALUE!</v>
      </c>
      <c r="E316">
        <v>72.716747642474417</v>
      </c>
      <c r="F316" t="e">
        <f>$E316/(VLOOKUP($A316,'population census 2011'!$A$1:$C$348,2,FALSE))</f>
        <v>#VALUE!</v>
      </c>
      <c r="I316" t="s">
        <v>405</v>
      </c>
      <c r="J316" t="str">
        <f>VLOOKUP(I316,rurality!A$2:B$327,2,FALSE)</f>
        <v>R50</v>
      </c>
      <c r="K316">
        <v>337.89063002722133</v>
      </c>
      <c r="L316">
        <f>$K316/(VLOOKUP($I316,'population census 2011'!F$2:H$333,3,FALSE))</f>
        <v>7.174188131309359E-4</v>
      </c>
      <c r="M316" s="20">
        <f t="shared" si="17"/>
        <v>225</v>
      </c>
      <c r="N316">
        <f t="shared" si="18"/>
        <v>225</v>
      </c>
      <c r="O316">
        <v>362.60545867080197</v>
      </c>
      <c r="P316" s="7">
        <f>$O316/(VLOOKUP($I316,'population census 2011'!F$2:H$333,3,FALSE))</f>
        <v>7.6989402687327511E-4</v>
      </c>
      <c r="Q316" s="7">
        <f t="shared" si="19"/>
        <v>246</v>
      </c>
      <c r="R316">
        <f t="shared" si="20"/>
        <v>246</v>
      </c>
    </row>
    <row r="317" spans="1:18" x14ac:dyDescent="0.25">
      <c r="A317" t="s">
        <v>303</v>
      </c>
      <c r="B317">
        <v>82.642504017996586</v>
      </c>
      <c r="C317" t="e">
        <f>$B317/(VLOOKUP($A317,'population census 2011'!$A$1:$C$348,2,FALSE))</f>
        <v>#VALUE!</v>
      </c>
      <c r="E317">
        <v>71.384474882767151</v>
      </c>
      <c r="F317" t="e">
        <f>$E317/(VLOOKUP($A317,'population census 2011'!$A$1:$C$348,2,FALSE))</f>
        <v>#VALUE!</v>
      </c>
      <c r="I317" t="s">
        <v>310</v>
      </c>
      <c r="J317" t="str">
        <f>VLOOKUP(I317,rurality!A$2:B$327,2,FALSE)</f>
        <v>R50</v>
      </c>
      <c r="K317">
        <v>83.830987945233801</v>
      </c>
      <c r="L317">
        <f>$K317/(VLOOKUP($I317,'population census 2011'!F$2:H$333,3,FALSE))</f>
        <v>7.189929923687448E-4</v>
      </c>
      <c r="M317" s="20">
        <f t="shared" si="17"/>
        <v>228</v>
      </c>
      <c r="N317">
        <f t="shared" si="18"/>
        <v>228</v>
      </c>
      <c r="O317">
        <v>141.90233292552173</v>
      </c>
      <c r="P317" s="7">
        <f>$O317/(VLOOKUP($I317,'population census 2011'!F$2:H$333,3,FALSE))</f>
        <v>1.2170533292638769E-3</v>
      </c>
      <c r="Q317" s="7">
        <f t="shared" si="19"/>
        <v>306</v>
      </c>
      <c r="R317">
        <f t="shared" si="20"/>
        <v>306</v>
      </c>
    </row>
    <row r="318" spans="1:18" x14ac:dyDescent="0.25">
      <c r="A318" t="s">
        <v>304</v>
      </c>
      <c r="B318">
        <v>64.58975079193938</v>
      </c>
      <c r="C318" t="e">
        <f>$B318/(VLOOKUP($A318,'population census 2011'!$A$1:$C$348,2,FALSE))</f>
        <v>#VALUE!</v>
      </c>
      <c r="E318">
        <v>61.938018210530608</v>
      </c>
      <c r="F318" t="e">
        <f>$E318/(VLOOKUP($A318,'population census 2011'!$A$1:$C$348,2,FALSE))</f>
        <v>#VALUE!</v>
      </c>
      <c r="I318" t="s">
        <v>311</v>
      </c>
      <c r="J318" t="str">
        <f>VLOOKUP(I318,rurality!A$2:B$327,2,FALSE)</f>
        <v>OU</v>
      </c>
      <c r="K318">
        <v>119.30436116681626</v>
      </c>
      <c r="L318">
        <f>$K318/(VLOOKUP($I318,'population census 2011'!F$2:H$333,3,FALSE))</f>
        <v>8.2529303518826967E-4</v>
      </c>
      <c r="M318" s="20">
        <f t="shared" si="17"/>
        <v>324</v>
      </c>
      <c r="N318">
        <f t="shared" si="18"/>
        <v>324</v>
      </c>
      <c r="O318">
        <v>125.06746971038368</v>
      </c>
      <c r="P318" s="7">
        <f>$O318/(VLOOKUP($I318,'population census 2011'!F$2:H$333,3,FALSE))</f>
        <v>8.6515958571101051E-4</v>
      </c>
      <c r="Q318" s="7">
        <f t="shared" si="19"/>
        <v>265</v>
      </c>
      <c r="R318">
        <f t="shared" si="20"/>
        <v>265</v>
      </c>
    </row>
    <row r="319" spans="1:18" x14ac:dyDescent="0.25">
      <c r="A319" t="s">
        <v>305</v>
      </c>
      <c r="B319">
        <v>77.617443160545847</v>
      </c>
      <c r="C319" t="e">
        <f>$B319/(VLOOKUP($A319,'population census 2011'!$A$1:$C$348,2,FALSE))</f>
        <v>#VALUE!</v>
      </c>
      <c r="E319">
        <v>60.489253975209138</v>
      </c>
      <c r="F319" t="e">
        <f>$E319/(VLOOKUP($A319,'population census 2011'!$A$1:$C$348,2,FALSE))</f>
        <v>#VALUE!</v>
      </c>
      <c r="I319" t="s">
        <v>312</v>
      </c>
      <c r="J319" t="str">
        <f>VLOOKUP(I319,rurality!A$2:B$327,2,FALSE)</f>
        <v>LU</v>
      </c>
      <c r="K319">
        <v>238.25665155140169</v>
      </c>
      <c r="L319">
        <f>$K319/(VLOOKUP($I319,'population census 2011'!F$2:H$333,3,FALSE))</f>
        <v>7.4505727806481795E-4</v>
      </c>
      <c r="M319" s="20">
        <f t="shared" si="17"/>
        <v>265</v>
      </c>
      <c r="N319">
        <f t="shared" si="18"/>
        <v>265</v>
      </c>
      <c r="O319">
        <v>116.39416069964066</v>
      </c>
      <c r="P319" s="7">
        <f>$O319/(VLOOKUP($I319,'population census 2011'!F$2:H$333,3,FALSE))</f>
        <v>3.6397857515765587E-4</v>
      </c>
      <c r="Q319" s="7">
        <f t="shared" si="19"/>
        <v>84</v>
      </c>
      <c r="R319">
        <f t="shared" si="20"/>
        <v>84</v>
      </c>
    </row>
    <row r="320" spans="1:18" x14ac:dyDescent="0.25">
      <c r="A320" t="s">
        <v>306</v>
      </c>
      <c r="B320">
        <v>26.525464613737896</v>
      </c>
      <c r="C320" t="e">
        <f>$B320/(VLOOKUP($A320,'population census 2011'!$A$1:$C$348,2,FALSE))</f>
        <v>#VALUE!</v>
      </c>
      <c r="E320">
        <v>24.724639185954747</v>
      </c>
      <c r="F320" t="e">
        <f>$E320/(VLOOKUP($A320,'population census 2011'!$A$1:$C$348,2,FALSE))</f>
        <v>#VALUE!</v>
      </c>
      <c r="I320" t="s">
        <v>313</v>
      </c>
      <c r="J320" t="str">
        <f>VLOOKUP(I320,rurality!A$2:B$327,2,FALSE)</f>
        <v>MU</v>
      </c>
      <c r="K320">
        <v>68.996438845847521</v>
      </c>
      <c r="L320">
        <f>$K320/(VLOOKUP($I320,'population census 2011'!F$2:H$333,3,FALSE))</f>
        <v>6.9554264043476203E-4</v>
      </c>
      <c r="M320" s="20">
        <f t="shared" si="17"/>
        <v>189</v>
      </c>
      <c r="N320">
        <f t="shared" si="18"/>
        <v>189</v>
      </c>
      <c r="O320">
        <v>38.683420743494032</v>
      </c>
      <c r="P320" s="7">
        <f>$O320/(VLOOKUP($I320,'population census 2011'!F$2:H$333,3,FALSE))</f>
        <v>3.8996170027111467E-4</v>
      </c>
      <c r="Q320" s="7">
        <f t="shared" si="19"/>
        <v>93</v>
      </c>
      <c r="R320">
        <f t="shared" si="20"/>
        <v>93</v>
      </c>
    </row>
    <row r="321" spans="1:18" x14ac:dyDescent="0.25">
      <c r="A321" t="s">
        <v>307</v>
      </c>
      <c r="B321">
        <v>138.3404904163767</v>
      </c>
      <c r="C321" t="e">
        <f>$B321/(VLOOKUP($A321,'population census 2011'!$A$1:$C$348,2,FALSE))</f>
        <v>#VALUE!</v>
      </c>
      <c r="E321">
        <v>89.210223733229029</v>
      </c>
      <c r="F321" t="e">
        <f>$E321/(VLOOKUP($A321,'population census 2011'!$A$1:$C$348,2,FALSE))</f>
        <v>#VALUE!</v>
      </c>
      <c r="I321" t="s">
        <v>314</v>
      </c>
      <c r="J321" t="str">
        <f>VLOOKUP(I321,rurality!A$2:B$327,2,FALSE)</f>
        <v>LU</v>
      </c>
      <c r="K321">
        <v>114.26227804859245</v>
      </c>
      <c r="L321">
        <f>$K321/(VLOOKUP($I321,'population census 2011'!F$2:H$333,3,FALSE))</f>
        <v>7.4013653354445164E-4</v>
      </c>
      <c r="M321" s="20">
        <f t="shared" si="17"/>
        <v>256</v>
      </c>
      <c r="N321">
        <f t="shared" si="18"/>
        <v>256</v>
      </c>
      <c r="O321">
        <v>113.40361264020376</v>
      </c>
      <c r="P321" s="7">
        <f>$O321/(VLOOKUP($I321,'population census 2011'!F$2:H$333,3,FALSE))</f>
        <v>7.3457450861642544E-4</v>
      </c>
      <c r="Q321" s="7">
        <f t="shared" si="19"/>
        <v>232</v>
      </c>
      <c r="R321">
        <f t="shared" si="20"/>
        <v>232</v>
      </c>
    </row>
    <row r="322" spans="1:18" x14ac:dyDescent="0.25">
      <c r="A322" t="s">
        <v>308</v>
      </c>
      <c r="B322">
        <v>39.857169118559526</v>
      </c>
      <c r="C322" t="e">
        <f>$B322/(VLOOKUP($A322,'population census 2011'!$A$1:$C$348,2,FALSE))</f>
        <v>#VALUE!</v>
      </c>
      <c r="E322">
        <v>19.416115289936027</v>
      </c>
      <c r="F322" t="e">
        <f>$E322/(VLOOKUP($A322,'population census 2011'!$A$1:$C$348,2,FALSE))</f>
        <v>#VALUE!</v>
      </c>
      <c r="I322" t="s">
        <v>315</v>
      </c>
      <c r="J322" t="str">
        <f>VLOOKUP(I322,rurality!A$2:B$327,2,FALSE)</f>
        <v>MU</v>
      </c>
      <c r="K322">
        <v>164.75735645815627</v>
      </c>
      <c r="L322">
        <f>$K322/(VLOOKUP($I322,'population census 2011'!F$2:H$333,3,FALSE))</f>
        <v>6.6042953644989885E-4</v>
      </c>
      <c r="M322" s="20">
        <f t="shared" si="17"/>
        <v>125</v>
      </c>
      <c r="N322">
        <f t="shared" si="18"/>
        <v>125</v>
      </c>
      <c r="O322">
        <v>84.58855957984197</v>
      </c>
      <c r="P322" s="7">
        <f>$O322/(VLOOKUP($I322,'population census 2011'!F$2:H$333,3,FALSE))</f>
        <v>3.390730732346253E-4</v>
      </c>
      <c r="Q322" s="7">
        <f t="shared" si="19"/>
        <v>71</v>
      </c>
      <c r="R322">
        <f t="shared" si="20"/>
        <v>71</v>
      </c>
    </row>
    <row r="323" spans="1:18" x14ac:dyDescent="0.25">
      <c r="A323" t="s">
        <v>309</v>
      </c>
      <c r="B323">
        <v>217.56239103315411</v>
      </c>
      <c r="C323" t="e">
        <f>$B323/(VLOOKUP($A323,'population census 2011'!$A$1:$C$348,2,FALSE))</f>
        <v>#VALUE!</v>
      </c>
      <c r="E323">
        <v>141.20533225568991</v>
      </c>
      <c r="F323" t="e">
        <f>$E323/(VLOOKUP($A323,'population census 2011'!$A$1:$C$348,2,FALSE))</f>
        <v>#VALUE!</v>
      </c>
      <c r="I323" t="s">
        <v>316</v>
      </c>
      <c r="J323" t="str">
        <f>VLOOKUP(I323,rurality!A$2:B$327,2,FALSE)</f>
        <v>OU</v>
      </c>
      <c r="K323">
        <v>63.68875104774073</v>
      </c>
      <c r="L323">
        <f>$K323/(VLOOKUP($I323,'population census 2011'!F$2:H$333,3,FALSE))</f>
        <v>6.4483183873056786E-4</v>
      </c>
      <c r="M323" s="20">
        <f t="shared" si="17"/>
        <v>95</v>
      </c>
      <c r="N323">
        <f t="shared" si="18"/>
        <v>95</v>
      </c>
      <c r="O323">
        <v>30.171622747879358</v>
      </c>
      <c r="P323" s="7">
        <f>$O323/(VLOOKUP($I323,'population census 2011'!F$2:H$333,3,FALSE))</f>
        <v>3.0547973784909443E-4</v>
      </c>
      <c r="Q323" s="7">
        <f t="shared" si="19"/>
        <v>50</v>
      </c>
      <c r="R323">
        <f t="shared" si="20"/>
        <v>50</v>
      </c>
    </row>
    <row r="324" spans="1:18" x14ac:dyDescent="0.25">
      <c r="A324" t="s">
        <v>405</v>
      </c>
      <c r="B324">
        <v>337.89063002722133</v>
      </c>
      <c r="C324" t="e">
        <f>$B324/(VLOOKUP($A324,'population census 2011'!$A$1:$C$348,2,FALSE))</f>
        <v>#VALUE!</v>
      </c>
      <c r="E324">
        <v>362.60545867080197</v>
      </c>
      <c r="F324" t="e">
        <f>$E324/(VLOOKUP($A324,'population census 2011'!$A$1:$C$348,2,FALSE))</f>
        <v>#VALUE!</v>
      </c>
      <c r="I324" t="s">
        <v>317</v>
      </c>
      <c r="J324" t="str">
        <f>VLOOKUP(I324,rurality!A$2:B$327,2,FALSE)</f>
        <v>LU</v>
      </c>
      <c r="K324">
        <v>68.085613030375285</v>
      </c>
      <c r="L324">
        <f>$K324/(VLOOKUP($I324,'population census 2011'!F$2:H$333,3,FALSE))</f>
        <v>6.5066526214043656E-4</v>
      </c>
      <c r="M324" s="20">
        <f t="shared" si="17"/>
        <v>108</v>
      </c>
      <c r="N324">
        <f t="shared" si="18"/>
        <v>108</v>
      </c>
      <c r="O324">
        <v>30.964358591396717</v>
      </c>
      <c r="P324" s="7">
        <f>$O324/(VLOOKUP($I324,'population census 2011'!F$2:H$333,3,FALSE))</f>
        <v>2.9591321283827139E-4</v>
      </c>
      <c r="Q324" s="7">
        <f t="shared" si="19"/>
        <v>47</v>
      </c>
      <c r="R324">
        <f t="shared" si="20"/>
        <v>47</v>
      </c>
    </row>
    <row r="325" spans="1:18" x14ac:dyDescent="0.25">
      <c r="A325" t="s">
        <v>310</v>
      </c>
      <c r="B325">
        <v>83.830987945233801</v>
      </c>
      <c r="C325" t="e">
        <f>$B325/(VLOOKUP($A325,'population census 2011'!$A$1:$C$348,2,FALSE))</f>
        <v>#VALUE!</v>
      </c>
      <c r="E325">
        <v>141.90233292552173</v>
      </c>
      <c r="F325" t="e">
        <f>$E325/(VLOOKUP($A325,'population census 2011'!$A$1:$C$348,2,FALSE))</f>
        <v>#VALUE!</v>
      </c>
      <c r="I325" t="s">
        <v>318</v>
      </c>
      <c r="J325" t="str">
        <f>VLOOKUP(I325,rurality!A$2:B$327,2,FALSE)</f>
        <v>R80</v>
      </c>
      <c r="K325">
        <v>82.099737034840842</v>
      </c>
      <c r="L325">
        <f>$K325/(VLOOKUP($I325,'population census 2011'!F$2:H$333,3,FALSE))</f>
        <v>7.0204317480880454E-4</v>
      </c>
      <c r="M325" s="20">
        <f t="shared" ref="M325:M335" si="21">RANK(L325,L$4:L$335,1)</f>
        <v>200</v>
      </c>
      <c r="N325">
        <f t="shared" ref="N325:N335" si="22">RANK(L325,L$4:L$335,1)</f>
        <v>200</v>
      </c>
      <c r="O325">
        <v>160.66045325087774</v>
      </c>
      <c r="P325" s="7">
        <f>$O325/(VLOOKUP($I325,'population census 2011'!F$2:H$333,3,FALSE))</f>
        <v>1.3738238238035106E-3</v>
      </c>
      <c r="Q325" s="7">
        <f t="shared" ref="Q325:Q335" si="23">RANK(P325,P$4:P$335,1)</f>
        <v>319</v>
      </c>
      <c r="R325">
        <f t="shared" ref="R325:R335" si="24">RANK(P325,P$4:P$335,1)</f>
        <v>319</v>
      </c>
    </row>
    <row r="326" spans="1:18" x14ac:dyDescent="0.25">
      <c r="A326" t="s">
        <v>311</v>
      </c>
      <c r="B326">
        <v>119.30436116681626</v>
      </c>
      <c r="C326" t="e">
        <f>$B326/(VLOOKUP($A326,'population census 2011'!$A$1:$C$348,2,FALSE))</f>
        <v>#VALUE!</v>
      </c>
      <c r="E326">
        <v>125.06746971038368</v>
      </c>
      <c r="F326" t="e">
        <f>$E326/(VLOOKUP($A326,'population census 2011'!$A$1:$C$348,2,FALSE))</f>
        <v>#VALUE!</v>
      </c>
      <c r="I326" t="s">
        <v>319</v>
      </c>
      <c r="J326" t="str">
        <f>VLOOKUP(I326,rurality!A$2:B$327,2,FALSE)</f>
        <v>SR</v>
      </c>
      <c r="K326">
        <v>125.76414876863925</v>
      </c>
      <c r="L326">
        <f>$K326/(VLOOKUP($I326,'population census 2011'!F$2:H$333,3,FALSE))</f>
        <v>7.327034371643591E-4</v>
      </c>
      <c r="M326" s="20">
        <f t="shared" si="21"/>
        <v>246</v>
      </c>
      <c r="N326">
        <f t="shared" si="22"/>
        <v>246</v>
      </c>
      <c r="O326">
        <v>118.36864900184969</v>
      </c>
      <c r="P326" s="7">
        <f>$O326/(VLOOKUP($I326,'population census 2011'!F$2:H$333,3,FALSE))</f>
        <v>6.8961716693767148E-4</v>
      </c>
      <c r="Q326" s="7">
        <f t="shared" si="23"/>
        <v>219</v>
      </c>
      <c r="R326">
        <f t="shared" si="24"/>
        <v>219</v>
      </c>
    </row>
    <row r="327" spans="1:18" x14ac:dyDescent="0.25">
      <c r="A327" t="s">
        <v>312</v>
      </c>
      <c r="B327">
        <v>238.25665155140169</v>
      </c>
      <c r="C327" t="e">
        <f>$B327/(VLOOKUP($A327,'population census 2011'!$A$1:$C$348,2,FALSE))</f>
        <v>#VALUE!</v>
      </c>
      <c r="E327">
        <v>116.39416069964066</v>
      </c>
      <c r="F327" t="e">
        <f>$E327/(VLOOKUP($A327,'population census 2011'!$A$1:$C$348,2,FALSE))</f>
        <v>#VALUE!</v>
      </c>
      <c r="I327" t="s">
        <v>320</v>
      </c>
      <c r="J327" t="str">
        <f>VLOOKUP(I327,rurality!A$2:B$327,2,FALSE)</f>
        <v>SR</v>
      </c>
      <c r="K327">
        <v>82.337405018659524</v>
      </c>
      <c r="L327">
        <f>$K327/(VLOOKUP($I327,'population census 2011'!F$2:H$333,3,FALSE))</f>
        <v>7.6415934271927834E-4</v>
      </c>
      <c r="M327" s="20">
        <f t="shared" si="21"/>
        <v>288</v>
      </c>
      <c r="N327">
        <f t="shared" si="22"/>
        <v>288</v>
      </c>
      <c r="O327">
        <v>68.081021154869703</v>
      </c>
      <c r="P327" s="7">
        <f>$O327/(VLOOKUP($I327,'population census 2011'!F$2:H$333,3,FALSE))</f>
        <v>6.3184828773231959E-4</v>
      </c>
      <c r="Q327" s="7">
        <f t="shared" si="23"/>
        <v>194</v>
      </c>
      <c r="R327">
        <f t="shared" si="24"/>
        <v>194</v>
      </c>
    </row>
    <row r="328" spans="1:18" x14ac:dyDescent="0.25">
      <c r="A328" t="s">
        <v>313</v>
      </c>
      <c r="B328">
        <v>68.996438845847521</v>
      </c>
      <c r="C328" t="e">
        <f>$B328/(VLOOKUP($A328,'population census 2011'!$A$1:$C$348,2,FALSE))</f>
        <v>#VALUE!</v>
      </c>
      <c r="E328">
        <v>38.683420743494032</v>
      </c>
      <c r="F328" t="e">
        <f>$E328/(VLOOKUP($A328,'population census 2011'!$A$1:$C$348,2,FALSE))</f>
        <v>#VALUE!</v>
      </c>
      <c r="I328" t="s">
        <v>321</v>
      </c>
      <c r="J328" t="str">
        <f>VLOOKUP(I328,rurality!A$2:B$327,2,FALSE)</f>
        <v>SR</v>
      </c>
      <c r="K328">
        <v>70.047312294275031</v>
      </c>
      <c r="L328">
        <f>$K328/(VLOOKUP($I328,'population census 2011'!F$2:H$333,3,FALSE))</f>
        <v>7.149508782268439E-4</v>
      </c>
      <c r="M328" s="20">
        <f t="shared" si="21"/>
        <v>223</v>
      </c>
      <c r="N328">
        <f t="shared" si="22"/>
        <v>223</v>
      </c>
      <c r="O328">
        <v>41.22940823370449</v>
      </c>
      <c r="P328" s="7">
        <f>$O328/(VLOOKUP($I328,'population census 2011'!F$2:H$333,3,FALSE))</f>
        <v>4.2081559820060722E-4</v>
      </c>
      <c r="Q328" s="7">
        <f t="shared" si="23"/>
        <v>108</v>
      </c>
      <c r="R328">
        <f t="shared" si="24"/>
        <v>108</v>
      </c>
    </row>
    <row r="329" spans="1:18" x14ac:dyDescent="0.25">
      <c r="A329" t="s">
        <v>314</v>
      </c>
      <c r="B329">
        <v>114.26227804859245</v>
      </c>
      <c r="C329" t="e">
        <f>$B329/(VLOOKUP($A329,'population census 2011'!$A$1:$C$348,2,FALSE))</f>
        <v>#VALUE!</v>
      </c>
      <c r="E329">
        <v>113.40361264020376</v>
      </c>
      <c r="F329" t="e">
        <f>$E329/(VLOOKUP($A329,'population census 2011'!$A$1:$C$348,2,FALSE))</f>
        <v>#VALUE!</v>
      </c>
      <c r="I329" t="s">
        <v>322</v>
      </c>
      <c r="J329" t="str">
        <f>VLOOKUP(I329,rurality!A$2:B$327,2,FALSE)</f>
        <v>OU</v>
      </c>
      <c r="K329">
        <v>133.72080267841881</v>
      </c>
      <c r="L329">
        <f>$K329/(VLOOKUP($I329,'population census 2011'!F$2:H$333,3,FALSE))</f>
        <v>6.7518367833749294E-4</v>
      </c>
      <c r="M329" s="20">
        <f t="shared" si="21"/>
        <v>148</v>
      </c>
      <c r="N329">
        <f t="shared" si="22"/>
        <v>148</v>
      </c>
      <c r="O329">
        <v>83.006099694718984</v>
      </c>
      <c r="P329" s="7">
        <f>$O329/(VLOOKUP($I329,'population census 2011'!F$2:H$333,3,FALSE))</f>
        <v>4.1911477192601394E-4</v>
      </c>
      <c r="Q329" s="7">
        <f t="shared" si="23"/>
        <v>107</v>
      </c>
      <c r="R329">
        <f t="shared" si="24"/>
        <v>107</v>
      </c>
    </row>
    <row r="330" spans="1:18" x14ac:dyDescent="0.25">
      <c r="A330" t="s">
        <v>315</v>
      </c>
      <c r="B330">
        <v>164.75735645815627</v>
      </c>
      <c r="C330" t="e">
        <f>$B330/(VLOOKUP($A330,'population census 2011'!$A$1:$C$348,2,FALSE))</f>
        <v>#VALUE!</v>
      </c>
      <c r="E330">
        <v>84.58855957984197</v>
      </c>
      <c r="F330" t="e">
        <f>$E330/(VLOOKUP($A330,'population census 2011'!$A$1:$C$348,2,FALSE))</f>
        <v>#VALUE!</v>
      </c>
      <c r="I330" t="s">
        <v>326</v>
      </c>
      <c r="J330">
        <f>COUNTIF(J$4:J$329,I330)</f>
        <v>55</v>
      </c>
      <c r="K330">
        <f>(SUMIF(J$4:J$329,I330,K$4:K$329))/J330</f>
        <v>68.222289958733555</v>
      </c>
      <c r="L330">
        <f>$K330/(VLOOKUP($I330,'population census 2011'!F$2:H$333,3,FALSE))</f>
        <v>6.9745506457768883E-4</v>
      </c>
      <c r="M330" s="20">
        <f t="shared" si="21"/>
        <v>194</v>
      </c>
      <c r="N330">
        <f t="shared" si="22"/>
        <v>194</v>
      </c>
      <c r="O330">
        <f>(SUMIF(J$4:J$329,I330,O$4:O$329))/J330</f>
        <v>83.800428216750745</v>
      </c>
      <c r="P330" s="7">
        <f>$O330/(VLOOKUP($I330,'population census 2011'!F$2:H$333,3,FALSE))</f>
        <v>8.5671461788962863E-4</v>
      </c>
      <c r="Q330" s="7">
        <f t="shared" si="23"/>
        <v>263</v>
      </c>
      <c r="R330">
        <f t="shared" si="24"/>
        <v>263</v>
      </c>
    </row>
    <row r="331" spans="1:18" x14ac:dyDescent="0.25">
      <c r="A331" t="s">
        <v>316</v>
      </c>
      <c r="B331">
        <v>63.68875104774073</v>
      </c>
      <c r="C331" t="e">
        <f>$B331/(VLOOKUP($A331,'population census 2011'!$A$1:$C$348,2,FALSE))</f>
        <v>#VALUE!</v>
      </c>
      <c r="E331">
        <v>30.171622747879358</v>
      </c>
      <c r="F331" t="e">
        <f>$E331/(VLOOKUP($A331,'population census 2011'!$A$1:$C$348,2,FALSE))</f>
        <v>#VALUE!</v>
      </c>
      <c r="I331" t="s">
        <v>329</v>
      </c>
      <c r="J331">
        <f t="shared" ref="J331:J335" si="25">COUNTIF(J$4:J$329,I331)</f>
        <v>48</v>
      </c>
      <c r="K331">
        <f t="shared" ref="K331:K335" si="26">(SUMIF(J$4:J$329,I331,K$4:K$329))/J331</f>
        <v>101.03837266497209</v>
      </c>
      <c r="L331">
        <f>$K331/(VLOOKUP($I331,'population census 2011'!F$2:H$333,3,FALSE))</f>
        <v>6.6293151419706065E-4</v>
      </c>
      <c r="M331" s="20">
        <f t="shared" si="21"/>
        <v>129</v>
      </c>
      <c r="N331">
        <f t="shared" si="22"/>
        <v>129</v>
      </c>
      <c r="O331">
        <f t="shared" ref="O331:O335" si="27">(SUMIF(J$4:J$329,I331,O$4:O$329))/J331</f>
        <v>115.4482285850594</v>
      </c>
      <c r="P331" s="7">
        <f>$O331/(VLOOKUP($I331,'population census 2011'!F$2:H$333,3,FALSE))</f>
        <v>7.5747725313270663E-4</v>
      </c>
      <c r="Q331" s="7">
        <f t="shared" si="23"/>
        <v>238</v>
      </c>
      <c r="R331">
        <f t="shared" si="24"/>
        <v>238</v>
      </c>
    </row>
    <row r="332" spans="1:18" x14ac:dyDescent="0.25">
      <c r="A332" t="s">
        <v>317</v>
      </c>
      <c r="B332">
        <v>68.085613030375285</v>
      </c>
      <c r="C332" t="e">
        <f>$B332/(VLOOKUP($A332,'population census 2011'!$A$1:$C$348,2,FALSE))</f>
        <v>#VALUE!</v>
      </c>
      <c r="E332">
        <v>30.964358591396717</v>
      </c>
      <c r="F332" t="e">
        <f>$E332/(VLOOKUP($A332,'population census 2011'!$A$1:$C$348,2,FALSE))</f>
        <v>#VALUE!</v>
      </c>
      <c r="I332" t="s">
        <v>327</v>
      </c>
      <c r="J332">
        <f t="shared" si="25"/>
        <v>55</v>
      </c>
      <c r="K332">
        <f t="shared" si="26"/>
        <v>91.24779257267241</v>
      </c>
      <c r="L332">
        <f>$K332/(VLOOKUP($I332,'population census 2011'!F$2:H$333,3,FALSE))</f>
        <v>7.082566327584795E-4</v>
      </c>
      <c r="M332" s="20">
        <f t="shared" si="21"/>
        <v>215</v>
      </c>
      <c r="N332">
        <f t="shared" si="22"/>
        <v>215</v>
      </c>
      <c r="O332">
        <f t="shared" si="27"/>
        <v>99.721040998414509</v>
      </c>
      <c r="P332" s="7">
        <f>$O332/(VLOOKUP($I332,'population census 2011'!F$2:H$333,3,FALSE))</f>
        <v>7.7402517607707687E-4</v>
      </c>
      <c r="Q332" s="7">
        <f t="shared" si="23"/>
        <v>249</v>
      </c>
      <c r="R332">
        <f t="shared" si="24"/>
        <v>249</v>
      </c>
    </row>
    <row r="333" spans="1:18" x14ac:dyDescent="0.25">
      <c r="A333" t="s">
        <v>318</v>
      </c>
      <c r="B333">
        <v>82.099737034840842</v>
      </c>
      <c r="C333" t="e">
        <f>$B333/(VLOOKUP($A333,'population census 2011'!$A$1:$C$348,2,FALSE))</f>
        <v>#VALUE!</v>
      </c>
      <c r="E333">
        <v>160.66045325087774</v>
      </c>
      <c r="F333" t="e">
        <f>$E333/(VLOOKUP($A333,'population census 2011'!$A$1:$C$348,2,FALSE))</f>
        <v>#VALUE!</v>
      </c>
      <c r="I333" t="s">
        <v>325</v>
      </c>
      <c r="J333">
        <f t="shared" si="25"/>
        <v>39</v>
      </c>
      <c r="K333">
        <f t="shared" si="26"/>
        <v>119.20055872311856</v>
      </c>
      <c r="L333">
        <f>$K333/(VLOOKUP($I333,'population census 2011'!F$2:H$333,3,FALSE))</f>
        <v>6.5460422246492705E-4</v>
      </c>
      <c r="M333" s="20">
        <f t="shared" si="21"/>
        <v>116</v>
      </c>
      <c r="N333">
        <f t="shared" si="22"/>
        <v>116</v>
      </c>
      <c r="O333">
        <f t="shared" si="27"/>
        <v>79.99896232954201</v>
      </c>
      <c r="P333" s="7">
        <f>$O333/(VLOOKUP($I333,'population census 2011'!F$2:H$333,3,FALSE))</f>
        <v>4.3932393517862181E-4</v>
      </c>
      <c r="Q333" s="7">
        <f t="shared" si="23"/>
        <v>115</v>
      </c>
      <c r="R333">
        <f t="shared" si="24"/>
        <v>115</v>
      </c>
    </row>
    <row r="334" spans="1:18" x14ac:dyDescent="0.25">
      <c r="A334" t="s">
        <v>319</v>
      </c>
      <c r="B334">
        <v>125.76414876863925</v>
      </c>
      <c r="C334" t="e">
        <f>$B334/(VLOOKUP($A334,'population census 2011'!$A$1:$C$348,2,FALSE))</f>
        <v>#VALUE!</v>
      </c>
      <c r="E334">
        <v>118.36864900184969</v>
      </c>
      <c r="F334" t="e">
        <f>$E334/(VLOOKUP($A334,'population census 2011'!$A$1:$C$348,2,FALSE))</f>
        <v>#VALUE!</v>
      </c>
      <c r="I334" t="s">
        <v>328</v>
      </c>
      <c r="J334">
        <f t="shared" si="25"/>
        <v>58</v>
      </c>
      <c r="K334">
        <f t="shared" si="26"/>
        <v>91.079979165035624</v>
      </c>
      <c r="L334">
        <f>$K334/(VLOOKUP($I334,'population census 2011'!F$2:H$333,3,FALSE))</f>
        <v>6.5712521356127342E-4</v>
      </c>
      <c r="M334" s="20">
        <f t="shared" si="21"/>
        <v>120</v>
      </c>
      <c r="N334">
        <f t="shared" si="22"/>
        <v>120</v>
      </c>
      <c r="O334">
        <f t="shared" si="27"/>
        <v>65.950110008262499</v>
      </c>
      <c r="P334" s="7">
        <f>$O334/(VLOOKUP($I334,'population census 2011'!F$2:H$333,3,FALSE))</f>
        <v>4.7581785284603621E-4</v>
      </c>
      <c r="Q334" s="7">
        <f t="shared" si="23"/>
        <v>134</v>
      </c>
      <c r="R334">
        <f t="shared" si="24"/>
        <v>134</v>
      </c>
    </row>
    <row r="335" spans="1:18" x14ac:dyDescent="0.25">
      <c r="A335" t="s">
        <v>320</v>
      </c>
      <c r="B335">
        <v>82.337405018659524</v>
      </c>
      <c r="C335" t="e">
        <f>$B335/(VLOOKUP($A335,'population census 2011'!$A$1:$C$348,2,FALSE))</f>
        <v>#VALUE!</v>
      </c>
      <c r="E335">
        <v>68.081021154869703</v>
      </c>
      <c r="F335" t="e">
        <f>$E335/(VLOOKUP($A335,'population census 2011'!$A$1:$C$348,2,FALSE))</f>
        <v>#VALUE!</v>
      </c>
      <c r="I335" t="s">
        <v>330</v>
      </c>
      <c r="J335">
        <f t="shared" si="25"/>
        <v>71</v>
      </c>
      <c r="K335">
        <f t="shared" si="26"/>
        <v>166.44776335217401</v>
      </c>
      <c r="L335">
        <f>$K335/(VLOOKUP($I335,'population census 2011'!F$2:H$333,3,FALSE))</f>
        <v>6.5327070627806312E-4</v>
      </c>
      <c r="M335" s="20">
        <f t="shared" si="21"/>
        <v>112</v>
      </c>
      <c r="N335">
        <f t="shared" si="22"/>
        <v>112</v>
      </c>
      <c r="O335">
        <f t="shared" si="27"/>
        <v>99.71985753995385</v>
      </c>
      <c r="P335" s="7">
        <f>$O335/(VLOOKUP($I335,'population census 2011'!F$2:H$333,3,FALSE))</f>
        <v>3.9137841478374322E-4</v>
      </c>
      <c r="Q335" s="7">
        <f t="shared" si="23"/>
        <v>95</v>
      </c>
      <c r="R335">
        <f t="shared" si="24"/>
        <v>95</v>
      </c>
    </row>
    <row r="336" spans="1:18" x14ac:dyDescent="0.25">
      <c r="A336" t="s">
        <v>321</v>
      </c>
      <c r="B336">
        <v>70.047312294275031</v>
      </c>
      <c r="C336" t="e">
        <f>$B336/(VLOOKUP($A336,'population census 2011'!$A$1:$C$348,2,FALSE))</f>
        <v>#VALUE!</v>
      </c>
      <c r="E336">
        <v>41.22940823370449</v>
      </c>
      <c r="F336" t="e">
        <f>$E336/(VLOOKUP($A336,'population census 2011'!$A$1:$C$348,2,FALSE))</f>
        <v>#VALUE!</v>
      </c>
      <c r="N336">
        <f>QUARTILE(N$4:N$335,1)</f>
        <v>83.75</v>
      </c>
      <c r="R336" s="12">
        <f>QUARTILE(R$4:R$335,1)</f>
        <v>83.75</v>
      </c>
    </row>
    <row r="337" spans="1:18" x14ac:dyDescent="0.25">
      <c r="A337" t="s">
        <v>322</v>
      </c>
      <c r="B337">
        <v>133.72080267841881</v>
      </c>
      <c r="C337" t="e">
        <f>$B337/(VLOOKUP($A337,'population census 2011'!$A$1:$C$348,2,FALSE))</f>
        <v>#VALUE!</v>
      </c>
      <c r="E337">
        <v>83.006099694718984</v>
      </c>
      <c r="F337" t="e">
        <f>$E337/(VLOOKUP($A337,'population census 2011'!$A$1:$C$348,2,FALSE))</f>
        <v>#VALUE!</v>
      </c>
      <c r="N337" s="12">
        <f>QUARTILE(N$4:N$335,2)</f>
        <v>166.5</v>
      </c>
      <c r="R337" s="12">
        <f>QUARTILE(R$4:R$335,2)</f>
        <v>166.5</v>
      </c>
    </row>
    <row r="338" spans="1:18" x14ac:dyDescent="0.25">
      <c r="N338" s="12">
        <f>QUARTILE(N$4:N$335,3)</f>
        <v>249.25</v>
      </c>
      <c r="R338" s="12">
        <f>QUARTILE(R$4:R$335,3)</f>
        <v>249.25</v>
      </c>
    </row>
  </sheetData>
  <sortState ref="A4:C355">
    <sortCondition ref="A4:A355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335"/>
  <sheetViews>
    <sheetView tabSelected="1" zoomScale="85" zoomScaleNormal="85" workbookViewId="0">
      <selection activeCell="B4" sqref="B4"/>
    </sheetView>
  </sheetViews>
  <sheetFormatPr defaultColWidth="26.7109375" defaultRowHeight="11.25" customHeight="1" x14ac:dyDescent="0.25"/>
  <cols>
    <col min="1" max="1" width="5.7109375" style="28" customWidth="1"/>
    <col min="2" max="4" width="63" style="23" customWidth="1"/>
    <col min="5" max="5" width="5.7109375" style="22" customWidth="1"/>
    <col min="6" max="11" width="10.140625" style="23" customWidth="1"/>
    <col min="12" max="16384" width="26.7109375" style="23"/>
  </cols>
  <sheetData>
    <row r="1" spans="1:9" ht="33.75" x14ac:dyDescent="0.25">
      <c r="A1" s="23"/>
      <c r="B1" s="37" t="s">
        <v>432</v>
      </c>
      <c r="C1" s="34"/>
      <c r="D1" s="34"/>
      <c r="E1" s="34"/>
    </row>
    <row r="2" spans="1:9" ht="14.25" customHeight="1" x14ac:dyDescent="0.25">
      <c r="A2" s="23"/>
      <c r="B2" s="37"/>
      <c r="C2" s="34"/>
      <c r="D2" s="34"/>
      <c r="E2" s="34"/>
    </row>
    <row r="3" spans="1:9" ht="44.25" customHeight="1" x14ac:dyDescent="0.3">
      <c r="B3" s="39" t="s">
        <v>464</v>
      </c>
      <c r="C3" s="39" t="s">
        <v>465</v>
      </c>
      <c r="D3" s="29"/>
    </row>
    <row r="4" spans="1:9" ht="26.25" customHeight="1" x14ac:dyDescent="0.25">
      <c r="A4" s="28" t="s">
        <v>1</v>
      </c>
      <c r="B4" s="46" t="s">
        <v>326</v>
      </c>
      <c r="C4" s="46" t="s">
        <v>328</v>
      </c>
      <c r="D4" s="30"/>
    </row>
    <row r="5" spans="1:9" s="22" customFormat="1" ht="26.25" customHeight="1" x14ac:dyDescent="0.25">
      <c r="A5" s="28" t="s">
        <v>2</v>
      </c>
    </row>
    <row r="6" spans="1:9" s="22" customFormat="1" ht="26.25" customHeight="1" x14ac:dyDescent="0.25">
      <c r="A6" s="28" t="s">
        <v>3</v>
      </c>
      <c r="C6" s="22" t="s">
        <v>424</v>
      </c>
      <c r="E6" s="22" t="s">
        <v>425</v>
      </c>
      <c r="F6" s="22" t="s">
        <v>426</v>
      </c>
      <c r="G6" s="22" t="s">
        <v>428</v>
      </c>
      <c r="H6" s="22" t="s">
        <v>427</v>
      </c>
    </row>
    <row r="7" spans="1:9" s="22" customFormat="1" ht="26.25" customHeight="1" x14ac:dyDescent="0.25">
      <c r="A7" s="28" t="s">
        <v>4</v>
      </c>
      <c r="C7" s="38" t="s">
        <v>429</v>
      </c>
      <c r="D7" s="38"/>
      <c r="E7" s="22" t="s">
        <v>430</v>
      </c>
      <c r="F7" s="22" t="s">
        <v>431</v>
      </c>
      <c r="G7" s="22" t="s">
        <v>433</v>
      </c>
      <c r="H7" s="22" t="s">
        <v>434</v>
      </c>
      <c r="I7" s="22" t="s">
        <v>451</v>
      </c>
    </row>
    <row r="8" spans="1:9" s="22" customFormat="1" ht="26.25" customHeight="1" x14ac:dyDescent="0.25">
      <c r="A8" s="28" t="s">
        <v>5</v>
      </c>
      <c r="B8" s="22" t="str">
        <f>B4</f>
        <v>R80</v>
      </c>
      <c r="C8" s="22">
        <f>VLOOKUP($B4,rurality!$A2:$E333,4,FALSE)</f>
        <v>295</v>
      </c>
      <c r="D8" s="22">
        <f>VLOOKUP($B4,rurality!$A2:$E333,4,FALSE)</f>
        <v>295</v>
      </c>
      <c r="E8" s="22">
        <f>VLOOKUP(B4,'average house price'!A2:E333,4,FALSE)</f>
        <v>196</v>
      </c>
      <c r="F8" s="22">
        <f>VLOOKUP(B4,'average council tax band d'!A2:E333,4,FALSE)</f>
        <v>203</v>
      </c>
      <c r="G8" s="22">
        <f>VLOOKUP(B4,fuel!I4:R335,5,FALSE)</f>
        <v>194</v>
      </c>
      <c r="H8" s="22">
        <f>VLOOKUP(B4,fuel!I4:R335,9,FALSE)</f>
        <v>263</v>
      </c>
      <c r="I8" s="22">
        <f>VLOOKUP(B4,earnings!A11:H342,7,FALSE)</f>
        <v>222</v>
      </c>
    </row>
    <row r="9" spans="1:9" s="22" customFormat="1" ht="26.25" customHeight="1" x14ac:dyDescent="0.25">
      <c r="A9" s="28" t="s">
        <v>6</v>
      </c>
      <c r="B9" s="22" t="str">
        <f>C4</f>
        <v>OU</v>
      </c>
      <c r="C9" s="22">
        <f>VLOOKUP($C4,rurality!$A2:$E333,4,FALSE)</f>
        <v>120</v>
      </c>
      <c r="D9" s="22">
        <f>VLOOKUP($C4,rurality!$A2:$E333,4,FALSE)</f>
        <v>120</v>
      </c>
      <c r="E9" s="22">
        <f>VLOOKUP(C4,'average house price'!A2:E333,4,FALSE)</f>
        <v>131</v>
      </c>
      <c r="F9" s="22">
        <f>VLOOKUP(C4,'average council tax band d'!A2:E333,4,FALSE)</f>
        <v>151</v>
      </c>
      <c r="G9" s="22">
        <f>VLOOKUP(C4,fuel!I4:R335,5,FALSE)</f>
        <v>120</v>
      </c>
      <c r="H9" s="22">
        <f>VLOOKUP(C4,fuel!I4:R335,9,FALSE)</f>
        <v>134</v>
      </c>
      <c r="I9" s="22">
        <f>VLOOKUP(C4,earnings!A11:H342,7,FALSE)</f>
        <v>171</v>
      </c>
    </row>
    <row r="10" spans="1:9" s="22" customFormat="1" ht="26.25" customHeight="1" x14ac:dyDescent="0.25">
      <c r="A10" s="28" t="s">
        <v>7</v>
      </c>
      <c r="C10" s="22" t="str">
        <f>IF(C8&gt;rurality!E334,(IF(C8&gt;rurality!E335,(IF(C8&gt;rurality!E336,"upper","second")),"third")),"lower")</f>
        <v>upper</v>
      </c>
      <c r="E10" s="22" t="str">
        <f>IF(E8&gt;'average house price'!E334,(IF(E8&gt;'average house price'!E335,(IF(E8&gt;'average house price'!E336,"upper","second")),"third")),"lower")</f>
        <v>second</v>
      </c>
      <c r="F10" s="22" t="str">
        <f>IF(F8&gt;'average council tax band d'!E334,(IF(F8&gt;'average council tax band d'!E335,(IF(F8&gt;'average council tax band d'!E336,"upper","second")),"third")),"lower")</f>
        <v>second</v>
      </c>
      <c r="G10" s="22" t="str">
        <f>IF(G8&gt;fuel!N336,(IF(G8&gt;fuel!N337,(IF(G8&gt;fuel!N338,"upper","second")),"third")),"lower")</f>
        <v>second</v>
      </c>
      <c r="H10" s="22" t="str">
        <f>IF(H8&gt;fuel!R336,(IF(H8&gt;fuel!R337,(IF(H8&gt;fuel!R338,"upper","second")),"third")),"lower")</f>
        <v>upper</v>
      </c>
      <c r="I10" s="22" t="str">
        <f>IF(I8&gt;earnings!H343,(IF(I8&gt;earnings!H344,(IF(I8&gt;earnings!H345,"upper","second")),"third")),"lower")</f>
        <v>second</v>
      </c>
    </row>
    <row r="11" spans="1:9" s="22" customFormat="1" ht="26.25" customHeight="1" x14ac:dyDescent="0.25">
      <c r="A11" s="28" t="s">
        <v>8</v>
      </c>
      <c r="C11" s="22" t="str">
        <f>IF(C9&gt;rurality!E334,(IF(C9&gt;rurality!E335,(IF(C9&gt;rurality!E336,"upper","second")),"third")),"lower")</f>
        <v>third</v>
      </c>
      <c r="E11" s="22" t="str">
        <f>IF(E9&gt;'average house price'!E334,(IF(E9&gt;'average house price'!E335,(IF(E9&gt;'average house price'!E336,"upper","second")),"third")),"lower")</f>
        <v>third</v>
      </c>
      <c r="F11" s="22" t="str">
        <f>IF(F9&gt;'average council tax band d'!E334,(IF(F9&gt;'average council tax band d'!E335,(IF(F9&gt;'average council tax band d'!E336,"upper","second")),"third")),"lower")</f>
        <v>third</v>
      </c>
      <c r="G11" s="22" t="str">
        <f>IF(G9&gt;fuel!N336,(IF(G9&gt;fuel!N337,(IF(G9&gt;fuel!N338,"upper","second")),"third")),"lower")</f>
        <v>third</v>
      </c>
      <c r="H11" s="22" t="str">
        <f>IF(H9&gt;fuel!R336,(IF(H9&gt;fuel!R337,(IF(H9&gt;fuel!R338,"upper","second")),"third")),"lower")</f>
        <v>third</v>
      </c>
      <c r="I11" s="22" t="str">
        <f>IF(I9&gt;earnings!H343,(IF(I9&gt;earnings!H344,(IF(I9&gt;earnings!H345,"upper","second")),"third")),"lower")</f>
        <v>second</v>
      </c>
    </row>
    <row r="12" spans="1:9" ht="26.25" customHeight="1" x14ac:dyDescent="0.25">
      <c r="A12" s="28" t="s">
        <v>9</v>
      </c>
      <c r="B12" s="23">
        <v>1</v>
      </c>
    </row>
    <row r="13" spans="1:9" ht="26.25" customHeight="1" x14ac:dyDescent="0.25">
      <c r="A13" s="28" t="s">
        <v>10</v>
      </c>
    </row>
    <row r="14" spans="1:9" ht="26.25" customHeight="1" x14ac:dyDescent="0.25">
      <c r="A14" s="28" t="s">
        <v>11</v>
      </c>
    </row>
    <row r="15" spans="1:9" ht="26.25" customHeight="1" x14ac:dyDescent="0.25">
      <c r="A15" s="28" t="s">
        <v>12</v>
      </c>
    </row>
    <row r="16" spans="1:9" ht="26.25" customHeight="1" x14ac:dyDescent="0.25">
      <c r="A16" s="28" t="s">
        <v>13</v>
      </c>
    </row>
    <row r="17" spans="1:6" ht="26.25" customHeight="1" x14ac:dyDescent="0.25">
      <c r="A17" s="28" t="s">
        <v>14</v>
      </c>
    </row>
    <row r="18" spans="1:6" ht="15" customHeight="1" x14ac:dyDescent="0.25">
      <c r="A18" s="28" t="s">
        <v>15</v>
      </c>
    </row>
    <row r="19" spans="1:6" ht="15" customHeight="1" x14ac:dyDescent="0.25">
      <c r="A19" s="28" t="s">
        <v>16</v>
      </c>
      <c r="B19" s="23">
        <v>1</v>
      </c>
    </row>
    <row r="20" spans="1:6" ht="15" customHeight="1" x14ac:dyDescent="0.25">
      <c r="A20" s="28" t="s">
        <v>17</v>
      </c>
    </row>
    <row r="21" spans="1:6" ht="15" customHeight="1" x14ac:dyDescent="0.25">
      <c r="A21" s="28" t="s">
        <v>18</v>
      </c>
    </row>
    <row r="22" spans="1:6" ht="15" customHeight="1" x14ac:dyDescent="0.25">
      <c r="A22" s="28" t="s">
        <v>19</v>
      </c>
    </row>
    <row r="23" spans="1:6" ht="15" customHeight="1" x14ac:dyDescent="0.25">
      <c r="A23" s="28" t="s">
        <v>20</v>
      </c>
    </row>
    <row r="24" spans="1:6" ht="15" customHeight="1" x14ac:dyDescent="0.25">
      <c r="A24" s="28" t="s">
        <v>21</v>
      </c>
    </row>
    <row r="25" spans="1:6" ht="15" customHeight="1" x14ac:dyDescent="0.25">
      <c r="A25" s="28" t="s">
        <v>22</v>
      </c>
    </row>
    <row r="26" spans="1:6" ht="15" customHeight="1" x14ac:dyDescent="0.25">
      <c r="A26" s="28" t="s">
        <v>23</v>
      </c>
    </row>
    <row r="27" spans="1:6" ht="48" customHeight="1" x14ac:dyDescent="0.25">
      <c r="A27" s="28" t="s">
        <v>24</v>
      </c>
      <c r="B27" s="41" t="str">
        <f>B4&amp;" is in the "&amp;C10&amp;" quartile for ranked rurality"</f>
        <v>R80 is in the upper quartile for ranked rurality</v>
      </c>
      <c r="C27" s="41" t="str">
        <f>C4&amp;" is in the "&amp;C11&amp;" quartile for ranked rurality"</f>
        <v>OU is in the third quartile for ranked rurality</v>
      </c>
      <c r="D27" s="31"/>
    </row>
    <row r="28" spans="1:6" ht="48" customHeight="1" x14ac:dyDescent="0.25">
      <c r="A28" s="28" t="s">
        <v>25</v>
      </c>
      <c r="B28" s="42" t="str">
        <f>"Its average house price (Sept 2012) lies in the "&amp;E10&amp;" quartile, and it is ranked at "&amp;(333-F8)&amp;" most expensive Band D Council Tax (2009-10 average Band D)"</f>
        <v>Its average house price (Sept 2012) lies in the second quartile, and it is ranked at 130 most expensive Band D Council Tax (2009-10 average Band D)</v>
      </c>
      <c r="C28" s="42" t="str">
        <f>"Its average house price (Sept 2012) lies in the "&amp;E11&amp;" quartile, and it is ranked at "&amp;(333-F9)&amp;" most expensive Band D Council Tax (2009-10 average Band D)"</f>
        <v>Its average house price (Sept 2012) lies in the third quartile, and it is ranked at 182 most expensive Band D Council Tax (2009-10 average Band D)</v>
      </c>
      <c r="D28" s="31"/>
    </row>
    <row r="29" spans="1:6" ht="48" customHeight="1" x14ac:dyDescent="0.25">
      <c r="A29" s="28" t="s">
        <v>26</v>
      </c>
      <c r="B29" s="42" t="str">
        <f>"Domestic fuel consumption lies in the "&amp;G10&amp;" quartile of use, and transport fuel consumption lies in the "&amp;H10&amp;" quartile."</f>
        <v>Domestic fuel consumption lies in the second quartile of use, and transport fuel consumption lies in the upper quartile.</v>
      </c>
      <c r="C29" s="42" t="str">
        <f>"Domestic fuel consumption lies in the "&amp;G11&amp;" quartile of use, and transport fuel consumption lies in the "&amp;H11&amp;" quartile."</f>
        <v>Domestic fuel consumption lies in the third quartile of use, and transport fuel consumption lies in the third quartile.</v>
      </c>
      <c r="D29" s="31"/>
    </row>
    <row r="30" spans="1:6" ht="48" customHeight="1" x14ac:dyDescent="0.25">
      <c r="A30" s="28" t="s">
        <v>27</v>
      </c>
      <c r="B30" s="43" t="str">
        <f>B4&amp;" lies at "&amp;(I8)&amp;" for the ranking of residence based earnings."</f>
        <v>R80 lies at 222 for the ranking of residence based earnings.</v>
      </c>
      <c r="C30" s="43" t="str">
        <f>C4&amp;" lies at "&amp;(I9)&amp;" for the ranking of residence based earnings."</f>
        <v>OU lies at 171 for the ranking of residence based earnings.</v>
      </c>
      <c r="D30" s="31"/>
    </row>
    <row r="31" spans="1:6" ht="48" customHeight="1" x14ac:dyDescent="0.25">
      <c r="A31" s="28" t="s">
        <v>28</v>
      </c>
      <c r="B31" s="47" t="str">
        <f>B4&amp;" overall ranking for 'Relative Cost of Living' is:"</f>
        <v>R80 overall ranking for 'Relative Cost of Living' is:</v>
      </c>
      <c r="C31" s="47" t="str">
        <f>C4&amp;" overall ranking for 'Relative Cost of Living' is:"</f>
        <v>OU overall ranking for 'Relative Cost of Living' is:</v>
      </c>
      <c r="D31" s="32"/>
    </row>
    <row r="32" spans="1:6" ht="48" customHeight="1" x14ac:dyDescent="0.25">
      <c r="A32" s="28" t="s">
        <v>29</v>
      </c>
      <c r="B32" s="45">
        <f>(333-VLOOKUP(B4,'overall ranking'!A2:J333,10,FALSE))</f>
        <v>75</v>
      </c>
      <c r="C32" s="45">
        <f>(333-VLOOKUP(C4,'overall ranking'!A2:J333,10,FALSE))</f>
        <v>223</v>
      </c>
      <c r="D32" s="33"/>
      <c r="F32" s="22">
        <v>83.75</v>
      </c>
    </row>
    <row r="33" spans="1:6" ht="15" x14ac:dyDescent="0.25">
      <c r="A33" s="28" t="s">
        <v>30</v>
      </c>
      <c r="B33" s="35" t="s">
        <v>458</v>
      </c>
      <c r="C33" s="35"/>
      <c r="D33" s="35"/>
      <c r="F33" s="22">
        <v>166.5</v>
      </c>
    </row>
    <row r="34" spans="1:6" ht="15" x14ac:dyDescent="0.25">
      <c r="A34" s="28" t="s">
        <v>31</v>
      </c>
      <c r="B34" s="36" t="s">
        <v>463</v>
      </c>
      <c r="C34" s="36"/>
      <c r="D34" s="36"/>
      <c r="F34" s="22">
        <v>249.25</v>
      </c>
    </row>
    <row r="35" spans="1:6" ht="11.25" customHeight="1" x14ac:dyDescent="0.25">
      <c r="A35" s="28" t="s">
        <v>32</v>
      </c>
    </row>
    <row r="36" spans="1:6" ht="15" x14ac:dyDescent="0.25">
      <c r="A36" s="28" t="s">
        <v>33</v>
      </c>
      <c r="B36" s="27" t="s">
        <v>462</v>
      </c>
      <c r="C36" s="40"/>
    </row>
    <row r="37" spans="1:6" ht="15" x14ac:dyDescent="0.25">
      <c r="A37" s="28" t="s">
        <v>34</v>
      </c>
      <c r="B37" s="24"/>
      <c r="C37" s="44"/>
    </row>
    <row r="38" spans="1:6" ht="15" x14ac:dyDescent="0.25">
      <c r="A38" s="28" t="s">
        <v>35</v>
      </c>
      <c r="B38" s="24" t="str">
        <f>'overall ranking'!Q326&amp;" ("&amp;'overall ranking'!R326&amp;")"</f>
        <v>Eden (R80)</v>
      </c>
      <c r="C38" s="44">
        <f>'overall ranking'!S326</f>
        <v>1</v>
      </c>
    </row>
    <row r="39" spans="1:6" ht="15" x14ac:dyDescent="0.25">
      <c r="A39" s="28" t="s">
        <v>36</v>
      </c>
      <c r="B39" s="24" t="str">
        <f>'overall ranking'!Q325&amp;" ("&amp;'overall ranking'!R325&amp;")"</f>
        <v>Cotswold (R80)</v>
      </c>
      <c r="C39" s="44">
        <f>'overall ranking'!S325</f>
        <v>2</v>
      </c>
    </row>
    <row r="40" spans="1:6" ht="15" x14ac:dyDescent="0.25">
      <c r="A40" s="28" t="s">
        <v>37</v>
      </c>
      <c r="B40" s="24" t="str">
        <f>'overall ranking'!Q324&amp;" ("&amp;'overall ranking'!R324&amp;")"</f>
        <v>West Devon (R80)</v>
      </c>
      <c r="C40" s="44">
        <f>'overall ranking'!S324</f>
        <v>3</v>
      </c>
    </row>
    <row r="41" spans="1:6" ht="15" x14ac:dyDescent="0.25">
      <c r="A41" s="28" t="s">
        <v>38</v>
      </c>
      <c r="B41" s="24" t="str">
        <f>'overall ranking'!Q323&amp;"("&amp;'overall ranking'!R323&amp;")"</f>
        <v>South Lakeland(R80)</v>
      </c>
      <c r="C41" s="44">
        <f>'overall ranking'!S323</f>
        <v>4</v>
      </c>
    </row>
    <row r="42" spans="1:6" ht="15" x14ac:dyDescent="0.25">
      <c r="A42" s="28" t="s">
        <v>39</v>
      </c>
      <c r="B42" s="24" t="str">
        <f>'overall ranking'!Q322&amp;" ("&amp;'overall ranking'!R322&amp;")"</f>
        <v>Ryedale (R80)</v>
      </c>
      <c r="C42" s="44">
        <f>'overall ranking'!S322</f>
        <v>5</v>
      </c>
    </row>
    <row r="43" spans="1:6" ht="15" x14ac:dyDescent="0.25">
      <c r="A43" s="28" t="s">
        <v>40</v>
      </c>
      <c r="B43" s="24" t="str">
        <f>'overall ranking'!Q321&amp;" ("&amp;'overall ranking'!R321&amp;")"</f>
        <v>South Hams (R80)</v>
      </c>
      <c r="C43" s="44">
        <f>'overall ranking'!S321</f>
        <v>6</v>
      </c>
    </row>
    <row r="44" spans="1:6" ht="15" x14ac:dyDescent="0.25">
      <c r="A44" s="28" t="s">
        <v>41</v>
      </c>
      <c r="B44" s="24" t="str">
        <f>'overall ranking'!Q320&amp;" ("&amp;'overall ranking'!R320&amp;")"</f>
        <v>Harrogate (SR)</v>
      </c>
      <c r="C44" s="44">
        <f>'overall ranking'!S320</f>
        <v>7</v>
      </c>
    </row>
    <row r="45" spans="1:6" ht="15" x14ac:dyDescent="0.25">
      <c r="A45" s="28" t="s">
        <v>42</v>
      </c>
      <c r="B45" s="24" t="str">
        <f>'overall ranking'!Q319&amp;" ("&amp;'overall ranking'!R319&amp;")"</f>
        <v>Malvern Hills (R50)</v>
      </c>
      <c r="C45" s="44">
        <f>'overall ranking'!S319</f>
        <v>8</v>
      </c>
    </row>
    <row r="46" spans="1:6" ht="15" x14ac:dyDescent="0.25">
      <c r="A46" s="28" t="s">
        <v>43</v>
      </c>
      <c r="B46" s="24" t="str">
        <f>'overall ranking'!Q318&amp;" ("&amp;'overall ranking'!R318&amp;")"</f>
        <v>East Dorset (R50)</v>
      </c>
      <c r="C46" s="44">
        <f>'overall ranking'!S318</f>
        <v>9</v>
      </c>
    </row>
    <row r="47" spans="1:6" ht="15" x14ac:dyDescent="0.25">
      <c r="A47" s="28" t="s">
        <v>44</v>
      </c>
      <c r="B47" s="24" t="str">
        <f>'overall ranking'!Q317&amp;" ("&amp;'overall ranking'!R317&amp;")"</f>
        <v>Purbeck (R80)</v>
      </c>
      <c r="C47" s="44">
        <f>'overall ranking'!S317</f>
        <v>10</v>
      </c>
    </row>
    <row r="48" spans="1:6" ht="15" x14ac:dyDescent="0.25">
      <c r="A48" s="28" t="s">
        <v>45</v>
      </c>
      <c r="B48" s="25"/>
      <c r="C48" s="26"/>
    </row>
    <row r="49" spans="1:1" ht="11.25" customHeight="1" x14ac:dyDescent="0.25">
      <c r="A49" s="28" t="s">
        <v>46</v>
      </c>
    </row>
    <row r="50" spans="1:1" ht="11.25" customHeight="1" x14ac:dyDescent="0.25">
      <c r="A50" s="28" t="s">
        <v>47</v>
      </c>
    </row>
    <row r="51" spans="1:1" ht="11.25" customHeight="1" x14ac:dyDescent="0.25">
      <c r="A51" s="28" t="s">
        <v>48</v>
      </c>
    </row>
    <row r="52" spans="1:1" ht="11.25" customHeight="1" x14ac:dyDescent="0.25">
      <c r="A52" s="28" t="s">
        <v>49</v>
      </c>
    </row>
    <row r="53" spans="1:1" ht="11.25" customHeight="1" x14ac:dyDescent="0.25">
      <c r="A53" s="28" t="s">
        <v>50</v>
      </c>
    </row>
    <row r="54" spans="1:1" ht="11.25" customHeight="1" x14ac:dyDescent="0.25">
      <c r="A54" s="28" t="s">
        <v>51</v>
      </c>
    </row>
    <row r="55" spans="1:1" ht="11.25" customHeight="1" x14ac:dyDescent="0.25">
      <c r="A55" s="28" t="s">
        <v>52</v>
      </c>
    </row>
    <row r="56" spans="1:1" ht="11.25" customHeight="1" x14ac:dyDescent="0.25">
      <c r="A56" s="28" t="s">
        <v>53</v>
      </c>
    </row>
    <row r="57" spans="1:1" ht="11.25" customHeight="1" x14ac:dyDescent="0.25">
      <c r="A57" s="28" t="s">
        <v>359</v>
      </c>
    </row>
    <row r="58" spans="1:1" ht="11.25" customHeight="1" x14ac:dyDescent="0.25">
      <c r="A58" s="28" t="s">
        <v>54</v>
      </c>
    </row>
    <row r="59" spans="1:1" ht="11.25" customHeight="1" x14ac:dyDescent="0.25">
      <c r="A59" s="28" t="s">
        <v>55</v>
      </c>
    </row>
    <row r="60" spans="1:1" ht="11.25" customHeight="1" x14ac:dyDescent="0.25">
      <c r="A60" s="28" t="s">
        <v>56</v>
      </c>
    </row>
    <row r="61" spans="1:1" ht="11.25" customHeight="1" x14ac:dyDescent="0.25">
      <c r="A61" s="28" t="s">
        <v>57</v>
      </c>
    </row>
    <row r="62" spans="1:1" ht="11.25" customHeight="1" x14ac:dyDescent="0.25">
      <c r="A62" s="28" t="s">
        <v>58</v>
      </c>
    </row>
    <row r="63" spans="1:1" ht="11.25" customHeight="1" x14ac:dyDescent="0.25">
      <c r="A63" s="28" t="s">
        <v>59</v>
      </c>
    </row>
    <row r="64" spans="1:1" ht="11.25" customHeight="1" x14ac:dyDescent="0.25">
      <c r="A64" s="28" t="s">
        <v>60</v>
      </c>
    </row>
    <row r="65" spans="1:1" ht="11.25" customHeight="1" x14ac:dyDescent="0.25">
      <c r="A65" s="28" t="s">
        <v>61</v>
      </c>
    </row>
    <row r="66" spans="1:1" ht="11.25" customHeight="1" x14ac:dyDescent="0.25">
      <c r="A66" s="28" t="s">
        <v>62</v>
      </c>
    </row>
    <row r="67" spans="1:1" ht="11.25" customHeight="1" x14ac:dyDescent="0.25">
      <c r="A67" s="28" t="s">
        <v>63</v>
      </c>
    </row>
    <row r="68" spans="1:1" ht="11.25" customHeight="1" x14ac:dyDescent="0.25">
      <c r="A68" s="28" t="s">
        <v>64</v>
      </c>
    </row>
    <row r="69" spans="1:1" ht="11.25" customHeight="1" x14ac:dyDescent="0.25">
      <c r="A69" s="28" t="s">
        <v>65</v>
      </c>
    </row>
    <row r="70" spans="1:1" ht="11.25" customHeight="1" x14ac:dyDescent="0.25">
      <c r="A70" s="28" t="s">
        <v>66</v>
      </c>
    </row>
    <row r="71" spans="1:1" ht="11.25" customHeight="1" x14ac:dyDescent="0.25">
      <c r="A71" s="28" t="s">
        <v>67</v>
      </c>
    </row>
    <row r="72" spans="1:1" ht="11.25" customHeight="1" x14ac:dyDescent="0.25">
      <c r="A72" s="28" t="s">
        <v>68</v>
      </c>
    </row>
    <row r="73" spans="1:1" ht="11.25" customHeight="1" x14ac:dyDescent="0.25">
      <c r="A73" s="28" t="s">
        <v>69</v>
      </c>
    </row>
    <row r="74" spans="1:1" ht="11.25" customHeight="1" x14ac:dyDescent="0.25">
      <c r="A74" s="28" t="s">
        <v>70</v>
      </c>
    </row>
    <row r="75" spans="1:1" ht="11.25" customHeight="1" x14ac:dyDescent="0.25">
      <c r="A75" s="28" t="s">
        <v>71</v>
      </c>
    </row>
    <row r="76" spans="1:1" ht="11.25" customHeight="1" x14ac:dyDescent="0.25">
      <c r="A76" s="28" t="s">
        <v>72</v>
      </c>
    </row>
    <row r="77" spans="1:1" ht="11.25" customHeight="1" x14ac:dyDescent="0.25">
      <c r="A77" s="28" t="s">
        <v>73</v>
      </c>
    </row>
    <row r="78" spans="1:1" ht="11.25" customHeight="1" x14ac:dyDescent="0.25">
      <c r="A78" s="28" t="s">
        <v>74</v>
      </c>
    </row>
    <row r="79" spans="1:1" ht="11.25" customHeight="1" x14ac:dyDescent="0.25">
      <c r="A79" s="28" t="s">
        <v>75</v>
      </c>
    </row>
    <row r="80" spans="1:1" ht="11.25" customHeight="1" x14ac:dyDescent="0.25">
      <c r="A80" s="28" t="s">
        <v>76</v>
      </c>
    </row>
    <row r="81" spans="1:1" ht="11.25" customHeight="1" x14ac:dyDescent="0.25">
      <c r="A81" s="28" t="s">
        <v>77</v>
      </c>
    </row>
    <row r="82" spans="1:1" ht="11.25" customHeight="1" x14ac:dyDescent="0.25">
      <c r="A82" s="28" t="s">
        <v>78</v>
      </c>
    </row>
    <row r="83" spans="1:1" ht="11.25" customHeight="1" x14ac:dyDescent="0.25">
      <c r="A83" s="28" t="s">
        <v>79</v>
      </c>
    </row>
    <row r="84" spans="1:1" ht="11.25" customHeight="1" x14ac:dyDescent="0.25">
      <c r="A84" s="28" t="s">
        <v>80</v>
      </c>
    </row>
    <row r="85" spans="1:1" ht="11.25" customHeight="1" x14ac:dyDescent="0.25">
      <c r="A85" s="28" t="s">
        <v>81</v>
      </c>
    </row>
    <row r="86" spans="1:1" ht="11.25" customHeight="1" x14ac:dyDescent="0.25">
      <c r="A86" s="28" t="s">
        <v>82</v>
      </c>
    </row>
    <row r="87" spans="1:1" ht="11.25" customHeight="1" x14ac:dyDescent="0.25">
      <c r="A87" s="28" t="s">
        <v>83</v>
      </c>
    </row>
    <row r="88" spans="1:1" ht="11.25" customHeight="1" x14ac:dyDescent="0.25">
      <c r="A88" s="28" t="s">
        <v>84</v>
      </c>
    </row>
    <row r="89" spans="1:1" ht="11.25" customHeight="1" x14ac:dyDescent="0.25">
      <c r="A89" s="28" t="s">
        <v>85</v>
      </c>
    </row>
    <row r="90" spans="1:1" ht="11.25" customHeight="1" x14ac:dyDescent="0.25">
      <c r="A90" s="28" t="s">
        <v>86</v>
      </c>
    </row>
    <row r="91" spans="1:1" ht="11.25" customHeight="1" x14ac:dyDescent="0.25">
      <c r="A91" s="28" t="s">
        <v>87</v>
      </c>
    </row>
    <row r="92" spans="1:1" ht="11.25" customHeight="1" x14ac:dyDescent="0.25">
      <c r="A92" s="28" t="s">
        <v>88</v>
      </c>
    </row>
    <row r="93" spans="1:1" ht="11.25" customHeight="1" x14ac:dyDescent="0.25">
      <c r="A93" s="28" t="s">
        <v>89</v>
      </c>
    </row>
    <row r="94" spans="1:1" ht="11.25" customHeight="1" x14ac:dyDescent="0.25">
      <c r="A94" s="28" t="s">
        <v>90</v>
      </c>
    </row>
    <row r="95" spans="1:1" ht="11.25" customHeight="1" x14ac:dyDescent="0.25">
      <c r="A95" s="28" t="s">
        <v>91</v>
      </c>
    </row>
    <row r="96" spans="1:1" ht="11.25" customHeight="1" x14ac:dyDescent="0.25">
      <c r="A96" s="28" t="s">
        <v>92</v>
      </c>
    </row>
    <row r="97" spans="1:1" ht="11.25" customHeight="1" x14ac:dyDescent="0.25">
      <c r="A97" s="28" t="s">
        <v>93</v>
      </c>
    </row>
    <row r="98" spans="1:1" ht="11.25" customHeight="1" x14ac:dyDescent="0.25">
      <c r="A98" s="28" t="s">
        <v>94</v>
      </c>
    </row>
    <row r="99" spans="1:1" ht="11.25" customHeight="1" x14ac:dyDescent="0.25">
      <c r="A99" s="28" t="s">
        <v>95</v>
      </c>
    </row>
    <row r="100" spans="1:1" ht="11.25" customHeight="1" x14ac:dyDescent="0.25">
      <c r="A100" s="28" t="s">
        <v>96</v>
      </c>
    </row>
    <row r="101" spans="1:1" ht="11.25" customHeight="1" x14ac:dyDescent="0.25">
      <c r="A101" s="28" t="s">
        <v>97</v>
      </c>
    </row>
    <row r="102" spans="1:1" ht="11.25" customHeight="1" x14ac:dyDescent="0.25">
      <c r="A102" s="28" t="s">
        <v>98</v>
      </c>
    </row>
    <row r="103" spans="1:1" ht="11.25" customHeight="1" x14ac:dyDescent="0.25">
      <c r="A103" s="28" t="s">
        <v>99</v>
      </c>
    </row>
    <row r="104" spans="1:1" ht="11.25" customHeight="1" x14ac:dyDescent="0.25">
      <c r="A104" s="28" t="s">
        <v>100</v>
      </c>
    </row>
    <row r="105" spans="1:1" ht="11.25" customHeight="1" x14ac:dyDescent="0.25">
      <c r="A105" s="28" t="s">
        <v>101</v>
      </c>
    </row>
    <row r="106" spans="1:1" ht="11.25" customHeight="1" x14ac:dyDescent="0.25">
      <c r="A106" s="28" t="s">
        <v>102</v>
      </c>
    </row>
    <row r="107" spans="1:1" ht="11.25" customHeight="1" x14ac:dyDescent="0.25">
      <c r="A107" s="28" t="s">
        <v>103</v>
      </c>
    </row>
    <row r="108" spans="1:1" ht="11.25" customHeight="1" x14ac:dyDescent="0.25">
      <c r="A108" s="28" t="s">
        <v>104</v>
      </c>
    </row>
    <row r="109" spans="1:1" ht="11.25" customHeight="1" x14ac:dyDescent="0.25">
      <c r="A109" s="28" t="s">
        <v>105</v>
      </c>
    </row>
    <row r="110" spans="1:1" ht="11.25" customHeight="1" x14ac:dyDescent="0.25">
      <c r="A110" s="28" t="s">
        <v>106</v>
      </c>
    </row>
    <row r="111" spans="1:1" ht="11.25" customHeight="1" x14ac:dyDescent="0.25">
      <c r="A111" s="28" t="s">
        <v>107</v>
      </c>
    </row>
    <row r="112" spans="1:1" ht="11.25" customHeight="1" x14ac:dyDescent="0.25">
      <c r="A112" s="28" t="s">
        <v>108</v>
      </c>
    </row>
    <row r="113" spans="1:1" ht="11.25" customHeight="1" x14ac:dyDescent="0.25">
      <c r="A113" s="28" t="s">
        <v>109</v>
      </c>
    </row>
    <row r="114" spans="1:1" ht="11.25" customHeight="1" x14ac:dyDescent="0.25">
      <c r="A114" s="28" t="s">
        <v>110</v>
      </c>
    </row>
    <row r="115" spans="1:1" ht="11.25" customHeight="1" x14ac:dyDescent="0.25">
      <c r="A115" s="28" t="s">
        <v>111</v>
      </c>
    </row>
    <row r="116" spans="1:1" ht="11.25" customHeight="1" x14ac:dyDescent="0.25">
      <c r="A116" s="28" t="s">
        <v>112</v>
      </c>
    </row>
    <row r="117" spans="1:1" ht="11.25" customHeight="1" x14ac:dyDescent="0.25">
      <c r="A117" s="28" t="s">
        <v>113</v>
      </c>
    </row>
    <row r="118" spans="1:1" ht="11.25" customHeight="1" x14ac:dyDescent="0.25">
      <c r="A118" s="28" t="s">
        <v>114</v>
      </c>
    </row>
    <row r="119" spans="1:1" ht="11.25" customHeight="1" x14ac:dyDescent="0.25">
      <c r="A119" s="28" t="s">
        <v>115</v>
      </c>
    </row>
    <row r="120" spans="1:1" ht="11.25" customHeight="1" x14ac:dyDescent="0.25">
      <c r="A120" s="28" t="s">
        <v>116</v>
      </c>
    </row>
    <row r="121" spans="1:1" ht="11.25" customHeight="1" x14ac:dyDescent="0.25">
      <c r="A121" s="28" t="s">
        <v>117</v>
      </c>
    </row>
    <row r="122" spans="1:1" ht="11.25" customHeight="1" x14ac:dyDescent="0.25">
      <c r="A122" s="28" t="s">
        <v>118</v>
      </c>
    </row>
    <row r="123" spans="1:1" ht="11.25" customHeight="1" x14ac:dyDescent="0.25">
      <c r="A123" s="28" t="s">
        <v>119</v>
      </c>
    </row>
    <row r="124" spans="1:1" ht="11.25" customHeight="1" x14ac:dyDescent="0.25">
      <c r="A124" s="28" t="s">
        <v>120</v>
      </c>
    </row>
    <row r="125" spans="1:1" ht="11.25" customHeight="1" x14ac:dyDescent="0.25">
      <c r="A125" s="28" t="s">
        <v>121</v>
      </c>
    </row>
    <row r="126" spans="1:1" ht="11.25" customHeight="1" x14ac:dyDescent="0.25">
      <c r="A126" s="28" t="s">
        <v>122</v>
      </c>
    </row>
    <row r="127" spans="1:1" ht="11.25" customHeight="1" x14ac:dyDescent="0.25">
      <c r="A127" s="28" t="s">
        <v>123</v>
      </c>
    </row>
    <row r="128" spans="1:1" ht="11.25" customHeight="1" x14ac:dyDescent="0.25">
      <c r="A128" s="28" t="s">
        <v>124</v>
      </c>
    </row>
    <row r="129" spans="1:1" ht="11.25" customHeight="1" x14ac:dyDescent="0.25">
      <c r="A129" s="28" t="s">
        <v>125</v>
      </c>
    </row>
    <row r="130" spans="1:1" ht="11.25" customHeight="1" x14ac:dyDescent="0.25">
      <c r="A130" s="28" t="s">
        <v>126</v>
      </c>
    </row>
    <row r="131" spans="1:1" ht="11.25" customHeight="1" x14ac:dyDescent="0.25">
      <c r="A131" s="28" t="s">
        <v>127</v>
      </c>
    </row>
    <row r="132" spans="1:1" ht="11.25" customHeight="1" x14ac:dyDescent="0.25">
      <c r="A132" s="28" t="s">
        <v>128</v>
      </c>
    </row>
    <row r="133" spans="1:1" ht="11.25" customHeight="1" x14ac:dyDescent="0.25">
      <c r="A133" s="28" t="s">
        <v>129</v>
      </c>
    </row>
    <row r="134" spans="1:1" ht="11.25" customHeight="1" x14ac:dyDescent="0.25">
      <c r="A134" s="28" t="s">
        <v>130</v>
      </c>
    </row>
    <row r="135" spans="1:1" ht="11.25" customHeight="1" x14ac:dyDescent="0.25">
      <c r="A135" s="28" t="s">
        <v>131</v>
      </c>
    </row>
    <row r="136" spans="1:1" ht="11.25" customHeight="1" x14ac:dyDescent="0.25">
      <c r="A136" s="28" t="s">
        <v>132</v>
      </c>
    </row>
    <row r="137" spans="1:1" ht="11.25" customHeight="1" x14ac:dyDescent="0.25">
      <c r="A137" s="28" t="s">
        <v>133</v>
      </c>
    </row>
    <row r="138" spans="1:1" ht="11.25" customHeight="1" x14ac:dyDescent="0.25">
      <c r="A138" s="28" t="s">
        <v>134</v>
      </c>
    </row>
    <row r="139" spans="1:1" ht="11.25" customHeight="1" x14ac:dyDescent="0.25">
      <c r="A139" s="28" t="s">
        <v>135</v>
      </c>
    </row>
    <row r="140" spans="1:1" ht="11.25" customHeight="1" x14ac:dyDescent="0.25">
      <c r="A140" s="28" t="s">
        <v>136</v>
      </c>
    </row>
    <row r="141" spans="1:1" ht="11.25" customHeight="1" x14ac:dyDescent="0.25">
      <c r="A141" s="28" t="s">
        <v>137</v>
      </c>
    </row>
    <row r="142" spans="1:1" ht="11.25" customHeight="1" x14ac:dyDescent="0.25">
      <c r="A142" s="28" t="s">
        <v>138</v>
      </c>
    </row>
    <row r="143" spans="1:1" ht="11.25" customHeight="1" x14ac:dyDescent="0.25">
      <c r="A143" s="28" t="s">
        <v>139</v>
      </c>
    </row>
    <row r="144" spans="1:1" ht="11.25" customHeight="1" x14ac:dyDescent="0.25">
      <c r="A144" s="28" t="s">
        <v>140</v>
      </c>
    </row>
    <row r="145" spans="1:1" ht="11.25" customHeight="1" x14ac:dyDescent="0.25">
      <c r="A145" s="28" t="s">
        <v>141</v>
      </c>
    </row>
    <row r="146" spans="1:1" ht="11.25" customHeight="1" x14ac:dyDescent="0.25">
      <c r="A146" s="28" t="s">
        <v>142</v>
      </c>
    </row>
    <row r="147" spans="1:1" ht="11.25" customHeight="1" x14ac:dyDescent="0.25">
      <c r="A147" s="28" t="s">
        <v>143</v>
      </c>
    </row>
    <row r="148" spans="1:1" ht="11.25" customHeight="1" x14ac:dyDescent="0.25">
      <c r="A148" s="28" t="s">
        <v>144</v>
      </c>
    </row>
    <row r="149" spans="1:1" ht="11.25" customHeight="1" x14ac:dyDescent="0.25">
      <c r="A149" s="28" t="s">
        <v>145</v>
      </c>
    </row>
    <row r="150" spans="1:1" ht="11.25" customHeight="1" x14ac:dyDescent="0.25">
      <c r="A150" s="28" t="s">
        <v>146</v>
      </c>
    </row>
    <row r="151" spans="1:1" ht="11.25" customHeight="1" x14ac:dyDescent="0.25">
      <c r="A151" s="28" t="s">
        <v>147</v>
      </c>
    </row>
    <row r="152" spans="1:1" ht="11.25" customHeight="1" x14ac:dyDescent="0.25">
      <c r="A152" s="28" t="s">
        <v>148</v>
      </c>
    </row>
    <row r="153" spans="1:1" ht="11.25" customHeight="1" x14ac:dyDescent="0.25">
      <c r="A153" s="28" t="s">
        <v>149</v>
      </c>
    </row>
    <row r="154" spans="1:1" ht="11.25" customHeight="1" x14ac:dyDescent="0.25">
      <c r="A154" s="28" t="s">
        <v>150</v>
      </c>
    </row>
    <row r="155" spans="1:1" ht="11.25" customHeight="1" x14ac:dyDescent="0.25">
      <c r="A155" s="28" t="s">
        <v>151</v>
      </c>
    </row>
    <row r="156" spans="1:1" ht="11.25" customHeight="1" x14ac:dyDescent="0.25">
      <c r="A156" s="28" t="s">
        <v>152</v>
      </c>
    </row>
    <row r="157" spans="1:1" ht="11.25" customHeight="1" x14ac:dyDescent="0.25">
      <c r="A157" s="28" t="s">
        <v>153</v>
      </c>
    </row>
    <row r="158" spans="1:1" ht="11.25" customHeight="1" x14ac:dyDescent="0.25">
      <c r="A158" s="28" t="s">
        <v>154</v>
      </c>
    </row>
    <row r="159" spans="1:1" ht="11.25" customHeight="1" x14ac:dyDescent="0.25">
      <c r="A159" s="28" t="s">
        <v>155</v>
      </c>
    </row>
    <row r="160" spans="1:1" ht="11.25" customHeight="1" x14ac:dyDescent="0.25">
      <c r="A160" s="28" t="s">
        <v>156</v>
      </c>
    </row>
    <row r="161" spans="1:1" ht="11.25" customHeight="1" x14ac:dyDescent="0.25">
      <c r="A161" s="28" t="s">
        <v>157</v>
      </c>
    </row>
    <row r="162" spans="1:1" ht="11.25" customHeight="1" x14ac:dyDescent="0.25">
      <c r="A162" s="28" t="s">
        <v>158</v>
      </c>
    </row>
    <row r="163" spans="1:1" ht="11.25" customHeight="1" x14ac:dyDescent="0.25">
      <c r="A163" s="28" t="s">
        <v>159</v>
      </c>
    </row>
    <row r="164" spans="1:1" ht="11.25" customHeight="1" x14ac:dyDescent="0.25">
      <c r="A164" s="28" t="s">
        <v>160</v>
      </c>
    </row>
    <row r="165" spans="1:1" ht="11.25" customHeight="1" x14ac:dyDescent="0.25">
      <c r="A165" s="28" t="s">
        <v>161</v>
      </c>
    </row>
    <row r="166" spans="1:1" ht="11.25" customHeight="1" x14ac:dyDescent="0.25">
      <c r="A166" s="28" t="s">
        <v>162</v>
      </c>
    </row>
    <row r="167" spans="1:1" ht="11.25" customHeight="1" x14ac:dyDescent="0.25">
      <c r="A167" s="28" t="s">
        <v>163</v>
      </c>
    </row>
    <row r="168" spans="1:1" ht="11.25" customHeight="1" x14ac:dyDescent="0.25">
      <c r="A168" s="28" t="s">
        <v>164</v>
      </c>
    </row>
    <row r="169" spans="1:1" ht="11.25" customHeight="1" x14ac:dyDescent="0.25">
      <c r="A169" s="28" t="s">
        <v>165</v>
      </c>
    </row>
    <row r="170" spans="1:1" ht="11.25" customHeight="1" x14ac:dyDescent="0.25">
      <c r="A170" s="28" t="s">
        <v>166</v>
      </c>
    </row>
    <row r="171" spans="1:1" ht="11.25" customHeight="1" x14ac:dyDescent="0.25">
      <c r="A171" s="28" t="s">
        <v>167</v>
      </c>
    </row>
    <row r="172" spans="1:1" ht="11.25" customHeight="1" x14ac:dyDescent="0.25">
      <c r="A172" s="28" t="s">
        <v>168</v>
      </c>
    </row>
    <row r="173" spans="1:1" ht="11.25" customHeight="1" x14ac:dyDescent="0.25">
      <c r="A173" s="28" t="s">
        <v>169</v>
      </c>
    </row>
    <row r="174" spans="1:1" ht="11.25" customHeight="1" x14ac:dyDescent="0.25">
      <c r="A174" s="28" t="s">
        <v>170</v>
      </c>
    </row>
    <row r="175" spans="1:1" ht="11.25" customHeight="1" x14ac:dyDescent="0.25">
      <c r="A175" s="28" t="s">
        <v>171</v>
      </c>
    </row>
    <row r="176" spans="1:1" ht="11.25" customHeight="1" x14ac:dyDescent="0.25">
      <c r="A176" s="28" t="s">
        <v>172</v>
      </c>
    </row>
    <row r="177" spans="1:1" ht="11.25" customHeight="1" x14ac:dyDescent="0.25">
      <c r="A177" s="28" t="s">
        <v>173</v>
      </c>
    </row>
    <row r="178" spans="1:1" ht="11.25" customHeight="1" x14ac:dyDescent="0.25">
      <c r="A178" s="28" t="s">
        <v>174</v>
      </c>
    </row>
    <row r="179" spans="1:1" ht="11.25" customHeight="1" x14ac:dyDescent="0.25">
      <c r="A179" s="28" t="s">
        <v>175</v>
      </c>
    </row>
    <row r="180" spans="1:1" ht="11.25" customHeight="1" x14ac:dyDescent="0.25">
      <c r="A180" s="28" t="s">
        <v>176</v>
      </c>
    </row>
    <row r="181" spans="1:1" ht="11.25" customHeight="1" x14ac:dyDescent="0.25">
      <c r="A181" s="28" t="s">
        <v>177</v>
      </c>
    </row>
    <row r="182" spans="1:1" ht="11.25" customHeight="1" x14ac:dyDescent="0.25">
      <c r="A182" s="28" t="s">
        <v>178</v>
      </c>
    </row>
    <row r="183" spans="1:1" ht="11.25" customHeight="1" x14ac:dyDescent="0.25">
      <c r="A183" s="28" t="s">
        <v>179</v>
      </c>
    </row>
    <row r="184" spans="1:1" ht="11.25" customHeight="1" x14ac:dyDescent="0.25">
      <c r="A184" s="28" t="s">
        <v>180</v>
      </c>
    </row>
    <row r="185" spans="1:1" ht="11.25" customHeight="1" x14ac:dyDescent="0.25">
      <c r="A185" s="28" t="s">
        <v>181</v>
      </c>
    </row>
    <row r="186" spans="1:1" ht="11.25" customHeight="1" x14ac:dyDescent="0.25">
      <c r="A186" s="28" t="s">
        <v>182</v>
      </c>
    </row>
    <row r="187" spans="1:1" ht="11.25" customHeight="1" x14ac:dyDescent="0.25">
      <c r="A187" s="28" t="s">
        <v>183</v>
      </c>
    </row>
    <row r="188" spans="1:1" ht="11.25" customHeight="1" x14ac:dyDescent="0.25">
      <c r="A188" s="28" t="s">
        <v>184</v>
      </c>
    </row>
    <row r="189" spans="1:1" ht="11.25" customHeight="1" x14ac:dyDescent="0.25">
      <c r="A189" s="28" t="s">
        <v>185</v>
      </c>
    </row>
    <row r="190" spans="1:1" ht="11.25" customHeight="1" x14ac:dyDescent="0.25">
      <c r="A190" s="28" t="s">
        <v>186</v>
      </c>
    </row>
    <row r="191" spans="1:1" ht="11.25" customHeight="1" x14ac:dyDescent="0.25">
      <c r="A191" s="28" t="s">
        <v>187</v>
      </c>
    </row>
    <row r="192" spans="1:1" ht="11.25" customHeight="1" x14ac:dyDescent="0.25">
      <c r="A192" s="28" t="s">
        <v>188</v>
      </c>
    </row>
    <row r="193" spans="1:1" ht="11.25" customHeight="1" x14ac:dyDescent="0.25">
      <c r="A193" s="28" t="s">
        <v>390</v>
      </c>
    </row>
    <row r="194" spans="1:1" ht="11.25" customHeight="1" x14ac:dyDescent="0.25">
      <c r="A194" s="28" t="s">
        <v>189</v>
      </c>
    </row>
    <row r="195" spans="1:1" ht="11.25" customHeight="1" x14ac:dyDescent="0.25">
      <c r="A195" s="28" t="s">
        <v>190</v>
      </c>
    </row>
    <row r="196" spans="1:1" ht="11.25" customHeight="1" x14ac:dyDescent="0.25">
      <c r="A196" s="28" t="s">
        <v>191</v>
      </c>
    </row>
    <row r="197" spans="1:1" ht="11.25" customHeight="1" x14ac:dyDescent="0.25">
      <c r="A197" s="28" t="s">
        <v>192</v>
      </c>
    </row>
    <row r="198" spans="1:1" ht="11.25" customHeight="1" x14ac:dyDescent="0.25">
      <c r="A198" s="28" t="s">
        <v>193</v>
      </c>
    </row>
    <row r="199" spans="1:1" ht="11.25" customHeight="1" x14ac:dyDescent="0.25">
      <c r="A199" s="28" t="s">
        <v>194</v>
      </c>
    </row>
    <row r="200" spans="1:1" ht="11.25" customHeight="1" x14ac:dyDescent="0.25">
      <c r="A200" s="28" t="s">
        <v>195</v>
      </c>
    </row>
    <row r="201" spans="1:1" ht="11.25" customHeight="1" x14ac:dyDescent="0.25">
      <c r="A201" s="28" t="s">
        <v>196</v>
      </c>
    </row>
    <row r="202" spans="1:1" ht="11.25" customHeight="1" x14ac:dyDescent="0.25">
      <c r="A202" s="28" t="s">
        <v>197</v>
      </c>
    </row>
    <row r="203" spans="1:1" ht="11.25" customHeight="1" x14ac:dyDescent="0.25">
      <c r="A203" s="28" t="s">
        <v>198</v>
      </c>
    </row>
    <row r="204" spans="1:1" ht="11.25" customHeight="1" x14ac:dyDescent="0.25">
      <c r="A204" s="28" t="s">
        <v>199</v>
      </c>
    </row>
    <row r="205" spans="1:1" ht="11.25" customHeight="1" x14ac:dyDescent="0.25">
      <c r="A205" s="28" t="s">
        <v>200</v>
      </c>
    </row>
    <row r="206" spans="1:1" ht="11.25" customHeight="1" x14ac:dyDescent="0.25">
      <c r="A206" s="28" t="s">
        <v>201</v>
      </c>
    </row>
    <row r="207" spans="1:1" ht="11.25" customHeight="1" x14ac:dyDescent="0.25">
      <c r="A207" s="28" t="s">
        <v>202</v>
      </c>
    </row>
    <row r="208" spans="1:1" ht="11.25" customHeight="1" x14ac:dyDescent="0.25">
      <c r="A208" s="28" t="s">
        <v>203</v>
      </c>
    </row>
    <row r="209" spans="1:1" ht="11.25" customHeight="1" x14ac:dyDescent="0.25">
      <c r="A209" s="28" t="s">
        <v>204</v>
      </c>
    </row>
    <row r="210" spans="1:1" ht="11.25" customHeight="1" x14ac:dyDescent="0.25">
      <c r="A210" s="28" t="s">
        <v>205</v>
      </c>
    </row>
    <row r="211" spans="1:1" ht="11.25" customHeight="1" x14ac:dyDescent="0.25">
      <c r="A211" s="28" t="s">
        <v>206</v>
      </c>
    </row>
    <row r="212" spans="1:1" ht="11.25" customHeight="1" x14ac:dyDescent="0.25">
      <c r="A212" s="28" t="s">
        <v>207</v>
      </c>
    </row>
    <row r="213" spans="1:1" ht="11.25" customHeight="1" x14ac:dyDescent="0.25">
      <c r="A213" s="28" t="s">
        <v>208</v>
      </c>
    </row>
    <row r="214" spans="1:1" ht="11.25" customHeight="1" x14ac:dyDescent="0.25">
      <c r="A214" s="28" t="s">
        <v>209</v>
      </c>
    </row>
    <row r="215" spans="1:1" ht="11.25" customHeight="1" x14ac:dyDescent="0.25">
      <c r="A215" s="28" t="s">
        <v>210</v>
      </c>
    </row>
    <row r="216" spans="1:1" ht="11.25" customHeight="1" x14ac:dyDescent="0.25">
      <c r="A216" s="28" t="s">
        <v>211</v>
      </c>
    </row>
    <row r="217" spans="1:1" ht="11.25" customHeight="1" x14ac:dyDescent="0.25">
      <c r="A217" s="28" t="s">
        <v>212</v>
      </c>
    </row>
    <row r="218" spans="1:1" ht="11.25" customHeight="1" x14ac:dyDescent="0.25">
      <c r="A218" s="28" t="s">
        <v>213</v>
      </c>
    </row>
    <row r="219" spans="1:1" ht="11.25" customHeight="1" x14ac:dyDescent="0.25">
      <c r="A219" s="28" t="s">
        <v>214</v>
      </c>
    </row>
    <row r="220" spans="1:1" ht="11.25" customHeight="1" x14ac:dyDescent="0.25">
      <c r="A220" s="28" t="s">
        <v>215</v>
      </c>
    </row>
    <row r="221" spans="1:1" ht="11.25" customHeight="1" x14ac:dyDescent="0.25">
      <c r="A221" s="28" t="s">
        <v>216</v>
      </c>
    </row>
    <row r="222" spans="1:1" ht="11.25" customHeight="1" x14ac:dyDescent="0.25">
      <c r="A222" s="28" t="s">
        <v>217</v>
      </c>
    </row>
    <row r="223" spans="1:1" ht="11.25" customHeight="1" x14ac:dyDescent="0.25">
      <c r="A223" s="28" t="s">
        <v>218</v>
      </c>
    </row>
    <row r="224" spans="1:1" ht="11.25" customHeight="1" x14ac:dyDescent="0.25">
      <c r="A224" s="28" t="s">
        <v>219</v>
      </c>
    </row>
    <row r="225" spans="1:1" ht="11.25" customHeight="1" x14ac:dyDescent="0.25">
      <c r="A225" s="28" t="s">
        <v>220</v>
      </c>
    </row>
    <row r="226" spans="1:1" ht="11.25" customHeight="1" x14ac:dyDescent="0.25">
      <c r="A226" s="28" t="s">
        <v>221</v>
      </c>
    </row>
    <row r="227" spans="1:1" ht="11.25" customHeight="1" x14ac:dyDescent="0.25">
      <c r="A227" s="28" t="s">
        <v>222</v>
      </c>
    </row>
    <row r="228" spans="1:1" ht="11.25" customHeight="1" x14ac:dyDescent="0.25">
      <c r="A228" s="28" t="s">
        <v>223</v>
      </c>
    </row>
    <row r="229" spans="1:1" ht="11.25" customHeight="1" x14ac:dyDescent="0.25">
      <c r="A229" s="28" t="s">
        <v>224</v>
      </c>
    </row>
    <row r="230" spans="1:1" ht="11.25" customHeight="1" x14ac:dyDescent="0.25">
      <c r="A230" s="28" t="s">
        <v>225</v>
      </c>
    </row>
    <row r="231" spans="1:1" ht="11.25" customHeight="1" x14ac:dyDescent="0.25">
      <c r="A231" s="28" t="s">
        <v>226</v>
      </c>
    </row>
    <row r="232" spans="1:1" ht="11.25" customHeight="1" x14ac:dyDescent="0.25">
      <c r="A232" s="28" t="s">
        <v>227</v>
      </c>
    </row>
    <row r="233" spans="1:1" ht="11.25" customHeight="1" x14ac:dyDescent="0.25">
      <c r="A233" s="28" t="s">
        <v>228</v>
      </c>
    </row>
    <row r="234" spans="1:1" ht="11.25" customHeight="1" x14ac:dyDescent="0.25">
      <c r="A234" s="28" t="s">
        <v>229</v>
      </c>
    </row>
    <row r="235" spans="1:1" ht="11.25" customHeight="1" x14ac:dyDescent="0.25">
      <c r="A235" s="28" t="s">
        <v>393</v>
      </c>
    </row>
    <row r="236" spans="1:1" ht="11.25" customHeight="1" x14ac:dyDescent="0.25">
      <c r="A236" s="28" t="s">
        <v>230</v>
      </c>
    </row>
    <row r="237" spans="1:1" ht="11.25" customHeight="1" x14ac:dyDescent="0.25">
      <c r="A237" s="28" t="s">
        <v>231</v>
      </c>
    </row>
    <row r="238" spans="1:1" ht="11.25" customHeight="1" x14ac:dyDescent="0.25">
      <c r="A238" s="28" t="s">
        <v>232</v>
      </c>
    </row>
    <row r="239" spans="1:1" ht="11.25" customHeight="1" x14ac:dyDescent="0.25">
      <c r="A239" s="28" t="s">
        <v>233</v>
      </c>
    </row>
    <row r="240" spans="1:1" ht="11.25" customHeight="1" x14ac:dyDescent="0.25">
      <c r="A240" s="28" t="s">
        <v>234</v>
      </c>
    </row>
    <row r="241" spans="1:1" ht="11.25" customHeight="1" x14ac:dyDescent="0.25">
      <c r="A241" s="28" t="s">
        <v>235</v>
      </c>
    </row>
    <row r="242" spans="1:1" ht="11.25" customHeight="1" x14ac:dyDescent="0.25">
      <c r="A242" s="28" t="s">
        <v>236</v>
      </c>
    </row>
    <row r="243" spans="1:1" ht="11.25" customHeight="1" x14ac:dyDescent="0.25">
      <c r="A243" s="28" t="s">
        <v>237</v>
      </c>
    </row>
    <row r="244" spans="1:1" ht="11.25" customHeight="1" x14ac:dyDescent="0.25">
      <c r="A244" s="28" t="s">
        <v>238</v>
      </c>
    </row>
    <row r="245" spans="1:1" ht="11.25" customHeight="1" x14ac:dyDescent="0.25">
      <c r="A245" s="28" t="s">
        <v>239</v>
      </c>
    </row>
    <row r="246" spans="1:1" ht="11.25" customHeight="1" x14ac:dyDescent="0.25">
      <c r="A246" s="28" t="s">
        <v>240</v>
      </c>
    </row>
    <row r="247" spans="1:1" ht="11.25" customHeight="1" x14ac:dyDescent="0.25">
      <c r="A247" s="28" t="s">
        <v>241</v>
      </c>
    </row>
    <row r="248" spans="1:1" ht="11.25" customHeight="1" x14ac:dyDescent="0.25">
      <c r="A248" s="28" t="s">
        <v>242</v>
      </c>
    </row>
    <row r="249" spans="1:1" ht="11.25" customHeight="1" x14ac:dyDescent="0.25">
      <c r="A249" s="28" t="s">
        <v>243</v>
      </c>
    </row>
    <row r="250" spans="1:1" ht="11.25" customHeight="1" x14ac:dyDescent="0.25">
      <c r="A250" s="28" t="s">
        <v>244</v>
      </c>
    </row>
    <row r="251" spans="1:1" ht="11.25" customHeight="1" x14ac:dyDescent="0.25">
      <c r="A251" s="28" t="s">
        <v>245</v>
      </c>
    </row>
    <row r="252" spans="1:1" ht="11.25" customHeight="1" x14ac:dyDescent="0.25">
      <c r="A252" s="28" t="s">
        <v>246</v>
      </c>
    </row>
    <row r="253" spans="1:1" ht="11.25" customHeight="1" x14ac:dyDescent="0.25">
      <c r="A253" s="28" t="s">
        <v>247</v>
      </c>
    </row>
    <row r="254" spans="1:1" ht="11.25" customHeight="1" x14ac:dyDescent="0.25">
      <c r="A254" s="28" t="s">
        <v>248</v>
      </c>
    </row>
    <row r="255" spans="1:1" ht="11.25" customHeight="1" x14ac:dyDescent="0.25">
      <c r="A255" s="28" t="s">
        <v>249</v>
      </c>
    </row>
    <row r="256" spans="1:1" ht="11.25" customHeight="1" x14ac:dyDescent="0.25">
      <c r="A256" s="28" t="s">
        <v>250</v>
      </c>
    </row>
    <row r="257" spans="1:1" ht="11.25" customHeight="1" x14ac:dyDescent="0.25">
      <c r="A257" s="28" t="s">
        <v>251</v>
      </c>
    </row>
    <row r="258" spans="1:1" ht="11.25" customHeight="1" x14ac:dyDescent="0.25">
      <c r="A258" s="28" t="s">
        <v>252</v>
      </c>
    </row>
    <row r="259" spans="1:1" ht="11.25" customHeight="1" x14ac:dyDescent="0.25">
      <c r="A259" s="28" t="s">
        <v>253</v>
      </c>
    </row>
    <row r="260" spans="1:1" ht="11.25" customHeight="1" x14ac:dyDescent="0.25">
      <c r="A260" s="28" t="s">
        <v>254</v>
      </c>
    </row>
    <row r="261" spans="1:1" ht="11.25" customHeight="1" x14ac:dyDescent="0.25">
      <c r="A261" s="28" t="s">
        <v>255</v>
      </c>
    </row>
    <row r="262" spans="1:1" ht="11.25" customHeight="1" x14ac:dyDescent="0.25">
      <c r="A262" s="28" t="s">
        <v>256</v>
      </c>
    </row>
    <row r="263" spans="1:1" ht="11.25" customHeight="1" x14ac:dyDescent="0.25">
      <c r="A263" s="28" t="s">
        <v>257</v>
      </c>
    </row>
    <row r="264" spans="1:1" ht="11.25" customHeight="1" x14ac:dyDescent="0.25">
      <c r="A264" s="28" t="s">
        <v>258</v>
      </c>
    </row>
    <row r="265" spans="1:1" ht="11.25" customHeight="1" x14ac:dyDescent="0.25">
      <c r="A265" s="28" t="s">
        <v>259</v>
      </c>
    </row>
    <row r="266" spans="1:1" ht="11.25" customHeight="1" x14ac:dyDescent="0.25">
      <c r="A266" s="28" t="s">
        <v>260</v>
      </c>
    </row>
    <row r="267" spans="1:1" ht="11.25" customHeight="1" x14ac:dyDescent="0.25">
      <c r="A267" s="28" t="s">
        <v>261</v>
      </c>
    </row>
    <row r="268" spans="1:1" ht="11.25" customHeight="1" x14ac:dyDescent="0.25">
      <c r="A268" s="28" t="s">
        <v>262</v>
      </c>
    </row>
    <row r="269" spans="1:1" ht="11.25" customHeight="1" x14ac:dyDescent="0.25">
      <c r="A269" s="28" t="s">
        <v>263</v>
      </c>
    </row>
    <row r="270" spans="1:1" ht="11.25" customHeight="1" x14ac:dyDescent="0.25">
      <c r="A270" s="28" t="s">
        <v>264</v>
      </c>
    </row>
    <row r="271" spans="1:1" ht="11.25" customHeight="1" x14ac:dyDescent="0.25">
      <c r="A271" s="28" t="s">
        <v>265</v>
      </c>
    </row>
    <row r="272" spans="1:1" ht="11.25" customHeight="1" x14ac:dyDescent="0.25">
      <c r="A272" s="28" t="s">
        <v>266</v>
      </c>
    </row>
    <row r="273" spans="1:1" ht="11.25" customHeight="1" x14ac:dyDescent="0.25">
      <c r="A273" s="28" t="s">
        <v>267</v>
      </c>
    </row>
    <row r="274" spans="1:1" ht="11.25" customHeight="1" x14ac:dyDescent="0.25">
      <c r="A274" s="28" t="s">
        <v>268</v>
      </c>
    </row>
    <row r="275" spans="1:1" ht="11.25" customHeight="1" x14ac:dyDescent="0.25">
      <c r="A275" s="28" t="s">
        <v>269</v>
      </c>
    </row>
    <row r="276" spans="1:1" ht="11.25" customHeight="1" x14ac:dyDescent="0.25">
      <c r="A276" s="28" t="s">
        <v>270</v>
      </c>
    </row>
    <row r="277" spans="1:1" ht="11.25" customHeight="1" x14ac:dyDescent="0.25">
      <c r="A277" s="28" t="s">
        <v>271</v>
      </c>
    </row>
    <row r="278" spans="1:1" ht="11.25" customHeight="1" x14ac:dyDescent="0.25">
      <c r="A278" s="28" t="s">
        <v>272</v>
      </c>
    </row>
    <row r="279" spans="1:1" ht="11.25" customHeight="1" x14ac:dyDescent="0.25">
      <c r="A279" s="28" t="s">
        <v>273</v>
      </c>
    </row>
    <row r="280" spans="1:1" ht="11.25" customHeight="1" x14ac:dyDescent="0.25">
      <c r="A280" s="28" t="s">
        <v>274</v>
      </c>
    </row>
    <row r="281" spans="1:1" ht="11.25" customHeight="1" x14ac:dyDescent="0.25">
      <c r="A281" s="28" t="s">
        <v>275</v>
      </c>
    </row>
    <row r="282" spans="1:1" ht="11.25" customHeight="1" x14ac:dyDescent="0.25">
      <c r="A282" s="28" t="s">
        <v>276</v>
      </c>
    </row>
    <row r="283" spans="1:1" ht="11.25" customHeight="1" x14ac:dyDescent="0.25">
      <c r="A283" s="28" t="s">
        <v>277</v>
      </c>
    </row>
    <row r="284" spans="1:1" ht="11.25" customHeight="1" x14ac:dyDescent="0.25">
      <c r="A284" s="28" t="s">
        <v>278</v>
      </c>
    </row>
    <row r="285" spans="1:1" ht="11.25" customHeight="1" x14ac:dyDescent="0.25">
      <c r="A285" s="28" t="s">
        <v>279</v>
      </c>
    </row>
    <row r="286" spans="1:1" ht="11.25" customHeight="1" x14ac:dyDescent="0.25">
      <c r="A286" s="28" t="s">
        <v>280</v>
      </c>
    </row>
    <row r="287" spans="1:1" ht="11.25" customHeight="1" x14ac:dyDescent="0.25">
      <c r="A287" s="28" t="s">
        <v>281</v>
      </c>
    </row>
    <row r="288" spans="1:1" ht="11.25" customHeight="1" x14ac:dyDescent="0.25">
      <c r="A288" s="28" t="s">
        <v>282</v>
      </c>
    </row>
    <row r="289" spans="1:1" ht="11.25" customHeight="1" x14ac:dyDescent="0.25">
      <c r="A289" s="28" t="s">
        <v>283</v>
      </c>
    </row>
    <row r="290" spans="1:1" ht="11.25" customHeight="1" x14ac:dyDescent="0.25">
      <c r="A290" s="28" t="s">
        <v>284</v>
      </c>
    </row>
    <row r="291" spans="1:1" ht="11.25" customHeight="1" x14ac:dyDescent="0.25">
      <c r="A291" s="28" t="s">
        <v>285</v>
      </c>
    </row>
    <row r="292" spans="1:1" ht="11.25" customHeight="1" x14ac:dyDescent="0.25">
      <c r="A292" s="28" t="s">
        <v>286</v>
      </c>
    </row>
    <row r="293" spans="1:1" ht="11.25" customHeight="1" x14ac:dyDescent="0.25">
      <c r="A293" s="28" t="s">
        <v>287</v>
      </c>
    </row>
    <row r="294" spans="1:1" ht="11.25" customHeight="1" x14ac:dyDescent="0.25">
      <c r="A294" s="28" t="s">
        <v>288</v>
      </c>
    </row>
    <row r="295" spans="1:1" ht="11.25" customHeight="1" x14ac:dyDescent="0.25">
      <c r="A295" s="28" t="s">
        <v>289</v>
      </c>
    </row>
    <row r="296" spans="1:1" ht="11.25" customHeight="1" x14ac:dyDescent="0.25">
      <c r="A296" s="28" t="s">
        <v>290</v>
      </c>
    </row>
    <row r="297" spans="1:1" ht="11.25" customHeight="1" x14ac:dyDescent="0.25">
      <c r="A297" s="28" t="s">
        <v>291</v>
      </c>
    </row>
    <row r="298" spans="1:1" ht="11.25" customHeight="1" x14ac:dyDescent="0.25">
      <c r="A298" s="28" t="s">
        <v>292</v>
      </c>
    </row>
    <row r="299" spans="1:1" ht="11.25" customHeight="1" x14ac:dyDescent="0.25">
      <c r="A299" s="28" t="s">
        <v>293</v>
      </c>
    </row>
    <row r="300" spans="1:1" ht="11.25" customHeight="1" x14ac:dyDescent="0.25">
      <c r="A300" s="28" t="s">
        <v>294</v>
      </c>
    </row>
    <row r="301" spans="1:1" ht="11.25" customHeight="1" x14ac:dyDescent="0.25">
      <c r="A301" s="28" t="s">
        <v>295</v>
      </c>
    </row>
    <row r="302" spans="1:1" ht="11.25" customHeight="1" x14ac:dyDescent="0.25">
      <c r="A302" s="28" t="s">
        <v>296</v>
      </c>
    </row>
    <row r="303" spans="1:1" ht="11.25" customHeight="1" x14ac:dyDescent="0.25">
      <c r="A303" s="28" t="s">
        <v>297</v>
      </c>
    </row>
    <row r="304" spans="1:1" ht="11.25" customHeight="1" x14ac:dyDescent="0.25">
      <c r="A304" s="28" t="s">
        <v>298</v>
      </c>
    </row>
    <row r="305" spans="1:1" ht="11.25" customHeight="1" x14ac:dyDescent="0.25">
      <c r="A305" s="28" t="s">
        <v>299</v>
      </c>
    </row>
    <row r="306" spans="1:1" ht="11.25" customHeight="1" x14ac:dyDescent="0.25">
      <c r="A306" s="28" t="s">
        <v>300</v>
      </c>
    </row>
    <row r="307" spans="1:1" ht="11.25" customHeight="1" x14ac:dyDescent="0.25">
      <c r="A307" s="28" t="s">
        <v>301</v>
      </c>
    </row>
    <row r="308" spans="1:1" ht="11.25" customHeight="1" x14ac:dyDescent="0.25">
      <c r="A308" s="28" t="s">
        <v>302</v>
      </c>
    </row>
    <row r="309" spans="1:1" ht="11.25" customHeight="1" x14ac:dyDescent="0.25">
      <c r="A309" s="28" t="s">
        <v>303</v>
      </c>
    </row>
    <row r="310" spans="1:1" ht="11.25" customHeight="1" x14ac:dyDescent="0.25">
      <c r="A310" s="28" t="s">
        <v>304</v>
      </c>
    </row>
    <row r="311" spans="1:1" ht="11.25" customHeight="1" x14ac:dyDescent="0.25">
      <c r="A311" s="28" t="s">
        <v>305</v>
      </c>
    </row>
    <row r="312" spans="1:1" ht="11.25" customHeight="1" x14ac:dyDescent="0.25">
      <c r="A312" s="28" t="s">
        <v>306</v>
      </c>
    </row>
    <row r="313" spans="1:1" ht="11.25" customHeight="1" x14ac:dyDescent="0.25">
      <c r="A313" s="28" t="s">
        <v>307</v>
      </c>
    </row>
    <row r="314" spans="1:1" ht="11.25" customHeight="1" x14ac:dyDescent="0.25">
      <c r="A314" s="28" t="s">
        <v>308</v>
      </c>
    </row>
    <row r="315" spans="1:1" ht="11.25" customHeight="1" x14ac:dyDescent="0.25">
      <c r="A315" s="28" t="s">
        <v>309</v>
      </c>
    </row>
    <row r="316" spans="1:1" ht="11.25" customHeight="1" x14ac:dyDescent="0.25">
      <c r="A316" s="28" t="s">
        <v>405</v>
      </c>
    </row>
    <row r="317" spans="1:1" ht="11.25" customHeight="1" x14ac:dyDescent="0.25">
      <c r="A317" s="28" t="s">
        <v>310</v>
      </c>
    </row>
    <row r="318" spans="1:1" ht="11.25" customHeight="1" x14ac:dyDescent="0.25">
      <c r="A318" s="28" t="s">
        <v>311</v>
      </c>
    </row>
    <row r="319" spans="1:1" ht="11.25" customHeight="1" x14ac:dyDescent="0.25">
      <c r="A319" s="28" t="s">
        <v>312</v>
      </c>
    </row>
    <row r="320" spans="1:1" ht="11.25" customHeight="1" x14ac:dyDescent="0.25">
      <c r="A320" s="28" t="s">
        <v>313</v>
      </c>
    </row>
    <row r="321" spans="1:1" ht="11.25" customHeight="1" x14ac:dyDescent="0.25">
      <c r="A321" s="28" t="s">
        <v>314</v>
      </c>
    </row>
    <row r="322" spans="1:1" ht="11.25" customHeight="1" x14ac:dyDescent="0.25">
      <c r="A322" s="28" t="s">
        <v>315</v>
      </c>
    </row>
    <row r="323" spans="1:1" ht="11.25" customHeight="1" x14ac:dyDescent="0.25">
      <c r="A323" s="28" t="s">
        <v>316</v>
      </c>
    </row>
    <row r="324" spans="1:1" ht="11.25" customHeight="1" x14ac:dyDescent="0.25">
      <c r="A324" s="28" t="s">
        <v>317</v>
      </c>
    </row>
    <row r="325" spans="1:1" ht="11.25" customHeight="1" x14ac:dyDescent="0.25">
      <c r="A325" s="28" t="s">
        <v>318</v>
      </c>
    </row>
    <row r="326" spans="1:1" ht="11.25" customHeight="1" x14ac:dyDescent="0.25">
      <c r="A326" s="28" t="s">
        <v>319</v>
      </c>
    </row>
    <row r="327" spans="1:1" ht="11.25" customHeight="1" x14ac:dyDescent="0.25">
      <c r="A327" s="28" t="s">
        <v>320</v>
      </c>
    </row>
    <row r="328" spans="1:1" ht="11.25" customHeight="1" x14ac:dyDescent="0.25">
      <c r="A328" s="28" t="s">
        <v>321</v>
      </c>
    </row>
    <row r="329" spans="1:1" ht="11.25" customHeight="1" x14ac:dyDescent="0.25">
      <c r="A329" s="28" t="s">
        <v>322</v>
      </c>
    </row>
    <row r="330" spans="1:1" ht="11.25" customHeight="1" x14ac:dyDescent="0.25">
      <c r="A330" s="28" t="s">
        <v>326</v>
      </c>
    </row>
    <row r="331" spans="1:1" ht="11.25" customHeight="1" x14ac:dyDescent="0.25">
      <c r="A331" s="28" t="s">
        <v>329</v>
      </c>
    </row>
    <row r="332" spans="1:1" ht="11.25" customHeight="1" x14ac:dyDescent="0.25">
      <c r="A332" s="28" t="s">
        <v>327</v>
      </c>
    </row>
    <row r="333" spans="1:1" ht="11.25" customHeight="1" x14ac:dyDescent="0.25">
      <c r="A333" s="28" t="s">
        <v>325</v>
      </c>
    </row>
    <row r="334" spans="1:1" ht="11.25" customHeight="1" x14ac:dyDescent="0.25">
      <c r="A334" s="28" t="s">
        <v>328</v>
      </c>
    </row>
    <row r="335" spans="1:1" ht="11.25" customHeight="1" x14ac:dyDescent="0.25">
      <c r="A335" s="28" t="s">
        <v>330</v>
      </c>
    </row>
  </sheetData>
  <sheetProtection password="F165" sheet="1" objects="1" scenarios="1"/>
  <protectedRanges>
    <protectedRange sqref="B4:C4" name="Range1"/>
  </protectedRanges>
  <conditionalFormatting sqref="B32:D32">
    <cfRule type="colorScale" priority="2">
      <colorScale>
        <cfvo type="num" val="$F$32"/>
        <cfvo type="num" val="$F$33"/>
        <cfvo type="num" val="$F$34"/>
        <color rgb="FFFF0000"/>
        <color rgb="FFFFEB84"/>
        <color rgb="FF92D050"/>
      </colorScale>
    </cfRule>
  </conditionalFormatting>
  <dataValidations count="1">
    <dataValidation type="list" allowBlank="1" showInputMessage="1" showErrorMessage="1" sqref="B4:C4">
      <formula1>$A$4:$A$335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S340"/>
  <sheetViews>
    <sheetView topLeftCell="A314" workbookViewId="0">
      <selection activeCell="I334" sqref="I334"/>
    </sheetView>
  </sheetViews>
  <sheetFormatPr defaultRowHeight="15" x14ac:dyDescent="0.25"/>
  <cols>
    <col min="3" max="3" width="19" bestFit="1" customWidth="1"/>
    <col min="4" max="4" width="18.140625" bestFit="1" customWidth="1"/>
    <col min="6" max="7" width="13.28515625" bestFit="1" customWidth="1"/>
  </cols>
  <sheetData>
    <row r="1" spans="1:18" x14ac:dyDescent="0.25">
      <c r="A1" s="12" t="s">
        <v>0</v>
      </c>
      <c r="C1" s="12" t="s">
        <v>452</v>
      </c>
      <c r="D1" s="12" t="s">
        <v>453</v>
      </c>
      <c r="E1" s="12" t="s">
        <v>454</v>
      </c>
      <c r="F1" s="12" t="s">
        <v>455</v>
      </c>
      <c r="G1" s="12" t="s">
        <v>456</v>
      </c>
      <c r="J1" s="12" t="s">
        <v>457</v>
      </c>
      <c r="M1" s="19" t="s">
        <v>461</v>
      </c>
      <c r="N1" s="19" t="s">
        <v>1</v>
      </c>
      <c r="O1">
        <f>LOOKUP(N1,$A$2:$A$327,K$2:K$327)</f>
        <v>243</v>
      </c>
      <c r="P1">
        <f t="array" ref="P1">INDEX($O$1:$O$326,MATCH(SMALL(COUNTIF($O$1:$O$326,"&lt;"&amp;$O$1:$O$326),ROW($O1:$P1)),COUNTIF($O$1:$O$326,"&lt;"&amp;$O$1:$O$326),0))</f>
        <v>1</v>
      </c>
      <c r="Q1" t="str">
        <f t="array" ref="Q1">INDEX($N$1:$N$326,SMALL(IF($O$1:$O$326=$P1,ROW($O$1:$O$326)),COUNTIF($P$1:$P1,$P1)),1)</f>
        <v>Barking and Dagenham</v>
      </c>
      <c r="R1" t="str">
        <f>LOOKUP(Q1,$A$2:$A$327,$B$2:$B$327)</f>
        <v>MU</v>
      </c>
    </row>
    <row r="2" spans="1:18" x14ac:dyDescent="0.25">
      <c r="A2" s="12" t="s">
        <v>1</v>
      </c>
      <c r="B2" t="str">
        <f>VLOOKUP(A2,fuel!I$4:J$329,2,FALSE)</f>
        <v>LU</v>
      </c>
      <c r="C2">
        <f>VLOOKUP(A2,'average house price'!A$2:E$333,5,FALSE)</f>
        <v>205</v>
      </c>
      <c r="D2">
        <f>VLOOKUP(A2,'average council tax band d'!A$2:E$333,5,FALSE)</f>
        <v>304</v>
      </c>
      <c r="E2">
        <f>VLOOKUP(A2,earnings!A$11:H$342,8,FALSE)</f>
        <v>295</v>
      </c>
      <c r="F2">
        <f>VLOOKUP(A2,fuel!I$4:R$335,6,FALSE)</f>
        <v>72</v>
      </c>
      <c r="G2">
        <f>VLOOKUP(A2,fuel!I$4:R$335,10,FALSE)</f>
        <v>119</v>
      </c>
      <c r="H2">
        <f>SUM(C2:G2)</f>
        <v>995</v>
      </c>
      <c r="I2">
        <f>H2/L2</f>
        <v>199</v>
      </c>
      <c r="J2" s="12">
        <f>RANK(I2,I$2:I$333,1)</f>
        <v>248</v>
      </c>
      <c r="K2">
        <f>IF(I2="","9999",RANK(I2,I$2:I$327,1))</f>
        <v>243</v>
      </c>
      <c r="L2">
        <f>COUNT(C2,D2,F2,G2,E2)</f>
        <v>5</v>
      </c>
      <c r="M2">
        <v>326</v>
      </c>
      <c r="N2" s="19" t="s">
        <v>2</v>
      </c>
      <c r="O2" s="19">
        <f t="shared" ref="O2:O65" si="0">LOOKUP(N2,$A$2:$A$327,K$2:K$327)</f>
        <v>291</v>
      </c>
      <c r="P2" s="19">
        <f t="array" ref="P2">INDEX($O$1:$O$326,MATCH(SMALL(COUNTIF($O$1:$O$326,"&lt;"&amp;$O$1:$O$326),ROW($O2:$P2)),COUNTIF($O$1:$O$326,"&lt;"&amp;$O$1:$O$326),0))</f>
        <v>2</v>
      </c>
      <c r="Q2" s="19" t="str">
        <f t="array" ref="Q2">INDEX($N$1:$N$326,SMALL(IF($O$1:$O$326=$P2,ROW($O$1:$O$326)),COUNTIF($P$1:$P2,$P2)),1)</f>
        <v>Islington</v>
      </c>
      <c r="R2" s="19" t="str">
        <f t="shared" ref="R2:R65" si="1">LOOKUP(Q2,$A$2:$A$327,$B$2:$B$327)</f>
        <v>MU</v>
      </c>
    </row>
    <row r="3" spans="1:18" x14ac:dyDescent="0.25">
      <c r="A3" s="12" t="s">
        <v>2</v>
      </c>
      <c r="B3" s="12" t="str">
        <f>VLOOKUP(A3,fuel!I$4:J$329,2,FALSE)</f>
        <v>R80</v>
      </c>
      <c r="C3" s="20">
        <f>VLOOKUP(A3,'average house price'!A$2:E$333,5,FALSE)</f>
        <v>69</v>
      </c>
      <c r="D3" s="20">
        <f>VLOOKUP(A3,'average council tax band d'!A$2:E$333,5,FALSE)</f>
        <v>266</v>
      </c>
      <c r="E3" s="20">
        <f>VLOOKUP(A3,earnings!A$11:H$342,8,FALSE)</f>
        <v>302</v>
      </c>
      <c r="F3" s="20">
        <f>VLOOKUP(A3,fuel!I$4:R$335,6,FALSE)</f>
        <v>316</v>
      </c>
      <c r="G3" s="20">
        <f>VLOOKUP(A3,fuel!I$4:R$335,10,FALSE)</f>
        <v>174</v>
      </c>
      <c r="H3" s="12">
        <f t="shared" ref="H3:H66" si="2">SUM(C3:G3)</f>
        <v>1127</v>
      </c>
      <c r="I3" s="48">
        <f t="shared" ref="I3:I66" si="3">H3/L3</f>
        <v>225.4</v>
      </c>
      <c r="J3" s="12">
        <f t="shared" ref="J3:J66" si="4">RANK(I3,I$2:I$333,1)</f>
        <v>297</v>
      </c>
      <c r="K3" s="19">
        <f t="shared" ref="K3:K66" si="5">IF(I3="","9999",RANK(I3,I$2:I$327,1))</f>
        <v>291</v>
      </c>
      <c r="L3" s="48">
        <f t="shared" ref="L3:L66" si="6">COUNT(C3,D3,F3,G3,E3)</f>
        <v>5</v>
      </c>
      <c r="N3" s="19" t="s">
        <v>3</v>
      </c>
      <c r="O3" s="19">
        <f t="shared" si="0"/>
        <v>190</v>
      </c>
      <c r="P3" s="19">
        <f t="array" ref="P3">INDEX($O$1:$O$326,MATCH(SMALL(COUNTIF($O$1:$O$326,"&lt;"&amp;$O$1:$O$326),ROW($O3:$P3)),COUNTIF($O$1:$O$326,"&lt;"&amp;$O$1:$O$326),0))</f>
        <v>2</v>
      </c>
      <c r="Q3" s="19" t="str">
        <f t="array" ref="Q3">INDEX($N$1:$N$326,SMALL(IF($O$1:$O$326=$P3,ROW($O$1:$O$326)),COUNTIF($P$1:$P3,$P3)),1)</f>
        <v>Southwark</v>
      </c>
      <c r="R3" s="19" t="str">
        <f t="shared" si="1"/>
        <v>MU</v>
      </c>
    </row>
    <row r="4" spans="1:18" x14ac:dyDescent="0.25">
      <c r="A4" s="12" t="s">
        <v>3</v>
      </c>
      <c r="B4" s="12" t="str">
        <f>VLOOKUP(A4,fuel!I$4:J$329,2,FALSE)</f>
        <v>SR</v>
      </c>
      <c r="C4" s="20">
        <f>VLOOKUP(A4,'average house price'!A$2:E$333,5,FALSE)</f>
        <v>91</v>
      </c>
      <c r="D4" s="20">
        <f>VLOOKUP(A4,'average council tax band d'!A$2:E$333,5,FALSE)</f>
        <v>219</v>
      </c>
      <c r="E4" s="20">
        <f>VLOOKUP(A4,earnings!A$11:H$342,8,FALSE)</f>
        <v>186</v>
      </c>
      <c r="F4" s="20">
        <f>VLOOKUP(A4,fuel!I$4:R$335,6,FALSE)</f>
        <v>243</v>
      </c>
      <c r="G4" s="20">
        <f>VLOOKUP(A4,fuel!I$4:R$335,10,FALSE)</f>
        <v>150</v>
      </c>
      <c r="H4" s="12">
        <f t="shared" si="2"/>
        <v>889</v>
      </c>
      <c r="I4" s="48">
        <f t="shared" si="3"/>
        <v>177.8</v>
      </c>
      <c r="J4" s="12">
        <f t="shared" si="4"/>
        <v>193</v>
      </c>
      <c r="K4" s="19">
        <f t="shared" si="5"/>
        <v>190</v>
      </c>
      <c r="L4" s="48">
        <f t="shared" si="6"/>
        <v>5</v>
      </c>
      <c r="N4" s="19" t="s">
        <v>4</v>
      </c>
      <c r="O4" s="19">
        <f t="shared" si="0"/>
        <v>269</v>
      </c>
      <c r="P4" s="19">
        <f t="array" ref="P4">INDEX($O$1:$O$326,MATCH(SMALL(COUNTIF($O$1:$O$326,"&lt;"&amp;$O$1:$O$326),ROW($O4:$P4)),COUNTIF($O$1:$O$326,"&lt;"&amp;$O$1:$O$326),0))</f>
        <v>4</v>
      </c>
      <c r="Q4" s="19" t="str">
        <f t="array" ref="Q4">INDEX($N$1:$N$326,SMALL(IF($O$1:$O$326=$P4,ROW($O$1:$O$326)),COUNTIF($P$1:$P4,$P4)),1)</f>
        <v>Hackney</v>
      </c>
      <c r="R4" s="19" t="str">
        <f t="shared" si="1"/>
        <v>MU</v>
      </c>
    </row>
    <row r="5" spans="1:18" x14ac:dyDescent="0.25">
      <c r="A5" s="12" t="s">
        <v>4</v>
      </c>
      <c r="B5" s="12" t="str">
        <f>VLOOKUP(A5,fuel!I$4:J$329,2,FALSE)</f>
        <v>LU</v>
      </c>
      <c r="C5" s="20">
        <f>VLOOKUP(A5,'average house price'!A$2:E$333,5,FALSE)</f>
        <v>239</v>
      </c>
      <c r="D5" s="20">
        <f>VLOOKUP(A5,'average council tax band d'!A$2:E$333,5,FALSE)</f>
        <v>238</v>
      </c>
      <c r="E5" s="20">
        <f>VLOOKUP(A5,earnings!A$11:H$342,8,FALSE)</f>
        <v>280</v>
      </c>
      <c r="F5" s="20">
        <f>VLOOKUP(A5,fuel!I$4:R$335,6,FALSE)</f>
        <v>192</v>
      </c>
      <c r="G5" s="20">
        <f>VLOOKUP(A5,fuel!I$4:R$335,10,FALSE)</f>
        <v>104</v>
      </c>
      <c r="H5" s="12">
        <f t="shared" si="2"/>
        <v>1053</v>
      </c>
      <c r="I5" s="48">
        <f t="shared" si="3"/>
        <v>210.6</v>
      </c>
      <c r="J5" s="12">
        <f t="shared" si="4"/>
        <v>275</v>
      </c>
      <c r="K5" s="19">
        <f t="shared" si="5"/>
        <v>269</v>
      </c>
      <c r="L5" s="48">
        <f t="shared" si="6"/>
        <v>5</v>
      </c>
      <c r="N5" s="19" t="s">
        <v>5</v>
      </c>
      <c r="O5" s="19">
        <f t="shared" si="0"/>
        <v>228</v>
      </c>
      <c r="P5" s="19">
        <f t="array" ref="P5">INDEX($O$1:$O$326,MATCH(SMALL(COUNTIF($O$1:$O$326,"&lt;"&amp;$O$1:$O$326),ROW($O5:$P5)),COUNTIF($O$1:$O$326,"&lt;"&amp;$O$1:$O$326),0))</f>
        <v>4</v>
      </c>
      <c r="Q5" s="19" t="str">
        <f t="array" ref="Q5">INDEX($N$1:$N$326,SMALL(IF($O$1:$O$326=$P5,ROW($O$1:$O$326)),COUNTIF($P$1:$P5,$P5)),1)</f>
        <v>Lambeth</v>
      </c>
      <c r="R5" s="19" t="str">
        <f t="shared" si="1"/>
        <v>MU</v>
      </c>
    </row>
    <row r="6" spans="1:18" x14ac:dyDescent="0.25">
      <c r="A6" s="12" t="s">
        <v>5</v>
      </c>
      <c r="B6" s="12" t="str">
        <f>VLOOKUP(A6,fuel!I$4:J$329,2,FALSE)</f>
        <v>OU</v>
      </c>
      <c r="C6" s="20">
        <f>VLOOKUP(A6,'average house price'!A$2:E$333,5,FALSE)</f>
        <v>20</v>
      </c>
      <c r="D6" s="20">
        <f>VLOOKUP(A6,'average council tax band d'!A$2:E$333,5,FALSE)</f>
        <v>318</v>
      </c>
      <c r="E6" s="20">
        <f>VLOOKUP(A6,earnings!A$11:H$342,8,FALSE)</f>
        <v>288</v>
      </c>
      <c r="F6" s="20">
        <f>VLOOKUP(A6,fuel!I$4:R$335,6,FALSE)</f>
        <v>198</v>
      </c>
      <c r="G6" s="20">
        <f>VLOOKUP(A6,fuel!I$4:R$335,10,FALSE)</f>
        <v>144</v>
      </c>
      <c r="H6" s="12">
        <f t="shared" si="2"/>
        <v>968</v>
      </c>
      <c r="I6" s="48">
        <f t="shared" si="3"/>
        <v>193.6</v>
      </c>
      <c r="J6" s="12">
        <f t="shared" si="4"/>
        <v>232</v>
      </c>
      <c r="K6" s="19">
        <f t="shared" si="5"/>
        <v>228</v>
      </c>
      <c r="L6" s="48">
        <f t="shared" si="6"/>
        <v>5</v>
      </c>
      <c r="N6" s="19" t="s">
        <v>6</v>
      </c>
      <c r="O6" s="19">
        <f t="shared" si="0"/>
        <v>118</v>
      </c>
      <c r="P6" s="19">
        <f t="array" ref="P6">INDEX($O$1:$O$326,MATCH(SMALL(COUNTIF($O$1:$O$326,"&lt;"&amp;$O$1:$O$326),ROW($O6:$P6)),COUNTIF($O$1:$O$326,"&lt;"&amp;$O$1:$O$326),0))</f>
        <v>4</v>
      </c>
      <c r="Q6" s="19" t="str">
        <f t="array" ref="Q6">INDEX($N$1:$N$326,SMALL(IF($O$1:$O$326=$P6,ROW($O$1:$O$326)),COUNTIF($P$1:$P6,$P6)),1)</f>
        <v>Tower Hamlets</v>
      </c>
      <c r="R6" s="19" t="str">
        <f t="shared" si="1"/>
        <v>MU</v>
      </c>
    </row>
    <row r="7" spans="1:18" x14ac:dyDescent="0.25">
      <c r="A7" s="12" t="s">
        <v>6</v>
      </c>
      <c r="B7" s="12" t="str">
        <f>VLOOKUP(A7,fuel!I$4:J$329,2,FALSE)</f>
        <v>SR</v>
      </c>
      <c r="C7" s="20">
        <f>VLOOKUP(A7,'average house price'!A$2:E$333,5,FALSE)</f>
        <v>236</v>
      </c>
      <c r="D7" s="20">
        <f>VLOOKUP(A7,'average council tax band d'!A$2:E$333,5,FALSE)</f>
        <v>64</v>
      </c>
      <c r="E7" s="20">
        <f>VLOOKUP(A7,earnings!A$11:H$342,8,FALSE)</f>
        <v>168</v>
      </c>
      <c r="F7" s="20">
        <f>VLOOKUP(A7,fuel!I$4:R$335,6,FALSE)</f>
        <v>31</v>
      </c>
      <c r="G7" s="20">
        <f>VLOOKUP(A7,fuel!I$4:R$335,10,FALSE)</f>
        <v>235</v>
      </c>
      <c r="H7" s="12">
        <f t="shared" si="2"/>
        <v>734</v>
      </c>
      <c r="I7" s="48">
        <f t="shared" si="3"/>
        <v>146.80000000000001</v>
      </c>
      <c r="J7" s="12">
        <f t="shared" si="4"/>
        <v>120</v>
      </c>
      <c r="K7" s="19">
        <f t="shared" si="5"/>
        <v>118</v>
      </c>
      <c r="L7" s="48">
        <f t="shared" si="6"/>
        <v>5</v>
      </c>
      <c r="N7" s="19" t="s">
        <v>7</v>
      </c>
      <c r="O7" s="19">
        <f t="shared" si="0"/>
        <v>162</v>
      </c>
      <c r="P7" s="19">
        <f t="array" ref="P7">INDEX($O$1:$O$326,MATCH(SMALL(COUNTIF($O$1:$O$326,"&lt;"&amp;$O$1:$O$326),ROW($O7:$P7)),COUNTIF($O$1:$O$326,"&lt;"&amp;$O$1:$O$326),0))</f>
        <v>7</v>
      </c>
      <c r="Q7" s="19" t="str">
        <f t="array" ref="Q7">INDEX($N$1:$N$326,SMALL(IF($O$1:$O$326=$P7,ROW($O$1:$O$326)),COUNTIF($P$1:$P7,$P7)),1)</f>
        <v>Medway</v>
      </c>
      <c r="R7" s="19" t="str">
        <f t="shared" si="1"/>
        <v>OU</v>
      </c>
    </row>
    <row r="8" spans="1:18" x14ac:dyDescent="0.25">
      <c r="A8" s="12" t="s">
        <v>7</v>
      </c>
      <c r="B8" s="12" t="str">
        <f>VLOOKUP(A8,fuel!I$4:J$329,2,FALSE)</f>
        <v>R50</v>
      </c>
      <c r="C8" s="20">
        <f>VLOOKUP(A8,'average house price'!A$2:E$333,5,FALSE)</f>
        <v>246</v>
      </c>
      <c r="D8" s="20">
        <f>VLOOKUP(A8,'average council tax band d'!A$2:E$333,5,FALSE)</f>
        <v>205</v>
      </c>
      <c r="E8" s="20">
        <f>VLOOKUP(A8,earnings!A$11:H$342,8,FALSE)</f>
        <v>97</v>
      </c>
      <c r="F8" s="20">
        <f>VLOOKUP(A8,fuel!I$4:R$335,6,FALSE)</f>
        <v>90</v>
      </c>
      <c r="G8" s="20">
        <f>VLOOKUP(A8,fuel!I$4:R$335,10,FALSE)</f>
        <v>188</v>
      </c>
      <c r="H8" s="12">
        <f t="shared" si="2"/>
        <v>826</v>
      </c>
      <c r="I8" s="48">
        <f t="shared" si="3"/>
        <v>165.2</v>
      </c>
      <c r="J8" s="12">
        <f t="shared" si="4"/>
        <v>165</v>
      </c>
      <c r="K8" s="19">
        <f t="shared" si="5"/>
        <v>162</v>
      </c>
      <c r="L8" s="48">
        <f t="shared" si="6"/>
        <v>5</v>
      </c>
      <c r="N8" s="19" t="s">
        <v>8</v>
      </c>
      <c r="O8" s="19">
        <f t="shared" si="0"/>
        <v>180</v>
      </c>
      <c r="P8" s="19">
        <f t="array" ref="P8">INDEX($O$1:$O$326,MATCH(SMALL(COUNTIF($O$1:$O$326,"&lt;"&amp;$O$1:$O$326),ROW($O8:$P8)),COUNTIF($O$1:$O$326,"&lt;"&amp;$O$1:$O$326),0))</f>
        <v>8</v>
      </c>
      <c r="Q8" s="19" t="str">
        <f t="array" ref="Q8">INDEX($N$1:$N$326,SMALL(IF($O$1:$O$326=$P8,ROW($O$1:$O$326)),COUNTIF($P$1:$P8,$P8)),1)</f>
        <v>Newham</v>
      </c>
      <c r="R8" s="19" t="str">
        <f t="shared" si="1"/>
        <v>MU</v>
      </c>
    </row>
    <row r="9" spans="1:18" x14ac:dyDescent="0.25">
      <c r="A9" s="12" t="s">
        <v>8</v>
      </c>
      <c r="B9" s="12" t="str">
        <f>VLOOKUP(A9,fuel!I$4:J$329,2,FALSE)</f>
        <v>R80</v>
      </c>
      <c r="C9" s="20">
        <f>VLOOKUP(A9,'average house price'!A$2:E$333,5,FALSE)</f>
        <v>201</v>
      </c>
      <c r="D9" s="20">
        <f>VLOOKUP(A9,'average council tax band d'!A$2:E$333,5,FALSE)</f>
        <v>177</v>
      </c>
      <c r="E9" s="20">
        <f>VLOOKUP(A9,earnings!A$11:H$342,8,FALSE)</f>
        <v>159</v>
      </c>
      <c r="F9" s="20">
        <f>VLOOKUP(A9,fuel!I$4:R$335,6,FALSE)</f>
        <v>94</v>
      </c>
      <c r="G9" s="20">
        <f>VLOOKUP(A9,fuel!I$4:R$335,10,FALSE)</f>
        <v>239</v>
      </c>
      <c r="H9" s="12">
        <f t="shared" si="2"/>
        <v>870</v>
      </c>
      <c r="I9" s="48">
        <f t="shared" si="3"/>
        <v>174</v>
      </c>
      <c r="J9" s="12">
        <f t="shared" si="4"/>
        <v>183</v>
      </c>
      <c r="K9" s="19">
        <f t="shared" si="5"/>
        <v>180</v>
      </c>
      <c r="L9" s="48">
        <f t="shared" si="6"/>
        <v>5</v>
      </c>
      <c r="N9" s="19" t="s">
        <v>9</v>
      </c>
      <c r="O9" s="19">
        <f t="shared" si="0"/>
        <v>1</v>
      </c>
      <c r="P9" s="19">
        <f t="array" ref="P9">INDEX($O$1:$O$326,MATCH(SMALL(COUNTIF($O$1:$O$326,"&lt;"&amp;$O$1:$O$326),ROW($O9:$P9)),COUNTIF($O$1:$O$326,"&lt;"&amp;$O$1:$O$326),0))</f>
        <v>9</v>
      </c>
      <c r="Q9" s="19" t="str">
        <f t="array" ref="Q9">INDEX($N$1:$N$326,SMALL(IF($O$1:$O$326=$P9,ROW($O$1:$O$326)),COUNTIF($P$1:$P9,$P9)),1)</f>
        <v>Camden</v>
      </c>
      <c r="R9" s="19" t="str">
        <f t="shared" si="1"/>
        <v>MU</v>
      </c>
    </row>
    <row r="10" spans="1:18" x14ac:dyDescent="0.25">
      <c r="A10" s="12" t="s">
        <v>9</v>
      </c>
      <c r="B10" s="12" t="str">
        <f>VLOOKUP(A10,fuel!I$4:J$329,2,FALSE)</f>
        <v>MU</v>
      </c>
      <c r="C10" s="20">
        <f>VLOOKUP(A10,'average house price'!A$2:E$333,5,FALSE)</f>
        <v>122</v>
      </c>
      <c r="D10" s="20">
        <f>VLOOKUP(A10,'average council tax band d'!A$2:E$333,5,FALSE)</f>
        <v>32</v>
      </c>
      <c r="E10" s="20">
        <f>VLOOKUP(A10,earnings!A$11:H$342,8,FALSE)</f>
        <v>94</v>
      </c>
      <c r="F10" s="20">
        <f>VLOOKUP(A10,fuel!I$4:R$335,6,FALSE)</f>
        <v>7</v>
      </c>
      <c r="G10" s="20">
        <f>VLOOKUP(A10,fuel!I$4:R$335,10,FALSE)</f>
        <v>23</v>
      </c>
      <c r="H10" s="12">
        <f t="shared" si="2"/>
        <v>278</v>
      </c>
      <c r="I10" s="48">
        <f t="shared" si="3"/>
        <v>55.6</v>
      </c>
      <c r="J10" s="12">
        <f t="shared" si="4"/>
        <v>1</v>
      </c>
      <c r="K10" s="19">
        <f t="shared" si="5"/>
        <v>1</v>
      </c>
      <c r="L10" s="48">
        <f t="shared" si="6"/>
        <v>5</v>
      </c>
      <c r="N10" s="19" t="s">
        <v>10</v>
      </c>
      <c r="O10" s="19">
        <f t="shared" si="0"/>
        <v>142</v>
      </c>
      <c r="P10" s="19">
        <f t="array" ref="P10">INDEX($O$1:$O$326,MATCH(SMALL(COUNTIF($O$1:$O$326,"&lt;"&amp;$O$1:$O$326),ROW($O10:$P10)),COUNTIF($O$1:$O$326,"&lt;"&amp;$O$1:$O$326),0))</f>
        <v>10</v>
      </c>
      <c r="Q10" s="19" t="str">
        <f t="array" ref="Q10">INDEX($N$1:$N$326,SMALL(IF($O$1:$O$326=$P10,ROW($O$1:$O$326)),COUNTIF($P$1:$P10,$P10)),1)</f>
        <v>Greenwich</v>
      </c>
      <c r="R10" s="19" t="str">
        <f t="shared" si="1"/>
        <v>MU</v>
      </c>
    </row>
    <row r="11" spans="1:18" x14ac:dyDescent="0.25">
      <c r="A11" s="12" t="s">
        <v>10</v>
      </c>
      <c r="B11" s="12" t="str">
        <f>VLOOKUP(A11,fuel!I$4:J$329,2,FALSE)</f>
        <v>MU</v>
      </c>
      <c r="C11" s="20">
        <f>VLOOKUP(A11,'average house price'!A$2:E$333,5,FALSE)</f>
        <v>320</v>
      </c>
      <c r="D11" s="20">
        <f>VLOOKUP(A11,'average council tax band d'!A$2:E$333,5,FALSE)</f>
        <v>115</v>
      </c>
      <c r="E11" s="20">
        <f>VLOOKUP(A11,earnings!A$11:H$342,8,FALSE)</f>
        <v>41</v>
      </c>
      <c r="F11" s="20">
        <f>VLOOKUP(A11,fuel!I$4:R$335,6,FALSE)</f>
        <v>248</v>
      </c>
      <c r="G11" s="20">
        <f>VLOOKUP(A11,fuel!I$4:R$335,10,FALSE)</f>
        <v>65</v>
      </c>
      <c r="H11" s="12">
        <f t="shared" si="2"/>
        <v>789</v>
      </c>
      <c r="I11" s="48">
        <f t="shared" si="3"/>
        <v>157.80000000000001</v>
      </c>
      <c r="J11" s="12">
        <f t="shared" si="4"/>
        <v>145</v>
      </c>
      <c r="K11" s="19">
        <f t="shared" si="5"/>
        <v>142</v>
      </c>
      <c r="L11" s="48">
        <f t="shared" si="6"/>
        <v>5</v>
      </c>
      <c r="N11" s="19" t="s">
        <v>11</v>
      </c>
      <c r="O11" s="19">
        <f t="shared" si="0"/>
        <v>98</v>
      </c>
      <c r="P11" s="19">
        <f t="array" ref="P11">INDEX($O$1:$O$326,MATCH(SMALL(COUNTIF($O$1:$O$326,"&lt;"&amp;$O$1:$O$326),ROW($O11:$P11)),COUNTIF($O$1:$O$326,"&lt;"&amp;$O$1:$O$326),0))</f>
        <v>11</v>
      </c>
      <c r="Q11" s="19" t="str">
        <f t="array" ref="Q11">INDEX($N$1:$N$326,SMALL(IF($O$1:$O$326=$P11,ROW($O$1:$O$326)),COUNTIF($P$1:$P11,$P11)),1)</f>
        <v>Wandsworth</v>
      </c>
      <c r="R11" s="19" t="str">
        <f t="shared" si="1"/>
        <v>MU</v>
      </c>
    </row>
    <row r="12" spans="1:18" x14ac:dyDescent="0.25">
      <c r="A12" s="12" t="s">
        <v>11</v>
      </c>
      <c r="B12" s="12" t="str">
        <f>VLOOKUP(A12,fuel!I$4:J$329,2,FALSE)</f>
        <v>OU</v>
      </c>
      <c r="C12" s="20">
        <f>VLOOKUP(A12,'average house price'!A$2:E$333,5,FALSE)</f>
        <v>22</v>
      </c>
      <c r="D12" s="20">
        <f>VLOOKUP(A12,'average council tax band d'!A$2:E$333,5,FALSE)</f>
        <v>56</v>
      </c>
      <c r="E12" s="20">
        <f>VLOOKUP(A12,earnings!A$11:H$342,8,FALSE)</f>
        <v>225</v>
      </c>
      <c r="F12" s="20">
        <f>VLOOKUP(A12,fuel!I$4:R$335,6,FALSE)</f>
        <v>227</v>
      </c>
      <c r="G12" s="20">
        <f>VLOOKUP(A12,fuel!I$4:R$335,10,FALSE)</f>
        <v>171</v>
      </c>
      <c r="H12" s="12">
        <f t="shared" si="2"/>
        <v>701</v>
      </c>
      <c r="I12" s="48">
        <f t="shared" si="3"/>
        <v>140.19999999999999</v>
      </c>
      <c r="J12" s="12">
        <f t="shared" si="4"/>
        <v>99</v>
      </c>
      <c r="K12" s="19">
        <f t="shared" si="5"/>
        <v>98</v>
      </c>
      <c r="L12" s="48">
        <f t="shared" si="6"/>
        <v>5</v>
      </c>
      <c r="N12" s="19" t="s">
        <v>12</v>
      </c>
      <c r="O12" s="19">
        <f t="shared" si="0"/>
        <v>129</v>
      </c>
      <c r="P12" s="19">
        <f t="array" ref="P12">INDEX($O$1:$O$326,MATCH(SMALL(COUNTIF($O$1:$O$326,"&lt;"&amp;$O$1:$O$326),ROW($O12:$P12)),COUNTIF($O$1:$O$326,"&lt;"&amp;$O$1:$O$326),0))</f>
        <v>12</v>
      </c>
      <c r="Q12" s="19" t="str">
        <f t="array" ref="Q12">INDEX($N$1:$N$326,SMALL(IF($O$1:$O$326=$P12,ROW($O$1:$O$326)),COUNTIF($P$1:$P12,$P12)),1)</f>
        <v>Luton</v>
      </c>
      <c r="R12" s="19" t="str">
        <f t="shared" si="1"/>
        <v>OU</v>
      </c>
    </row>
    <row r="13" spans="1:18" x14ac:dyDescent="0.25">
      <c r="A13" s="12" t="s">
        <v>12</v>
      </c>
      <c r="B13" s="12" t="str">
        <f>VLOOKUP(A13,fuel!I$4:J$329,2,FALSE)</f>
        <v>OU</v>
      </c>
      <c r="C13" s="20">
        <f>VLOOKUP(A13,'average house price'!A$2:E$333,5,FALSE)</f>
        <v>12</v>
      </c>
      <c r="D13" s="20">
        <f>VLOOKUP(A13,'average council tax band d'!A$2:E$333,5,FALSE)</f>
        <v>296</v>
      </c>
      <c r="E13" s="20">
        <f>VLOOKUP(A13,earnings!A$11:H$342,8,FALSE)</f>
        <v>264</v>
      </c>
      <c r="F13" s="20">
        <f>VLOOKUP(A13,fuel!I$4:R$335,6,FALSE)</f>
        <v>173</v>
      </c>
      <c r="G13" s="20">
        <f>VLOOKUP(A13,fuel!I$4:R$335,10,FALSE)</f>
        <v>10</v>
      </c>
      <c r="H13" s="12">
        <f t="shared" si="2"/>
        <v>755</v>
      </c>
      <c r="I13" s="48">
        <f t="shared" si="3"/>
        <v>151</v>
      </c>
      <c r="J13" s="12">
        <f t="shared" si="4"/>
        <v>131</v>
      </c>
      <c r="K13" s="19">
        <f t="shared" si="5"/>
        <v>129</v>
      </c>
      <c r="L13" s="48">
        <f t="shared" si="6"/>
        <v>5</v>
      </c>
      <c r="N13" s="19" t="s">
        <v>13</v>
      </c>
      <c r="O13" s="19">
        <f t="shared" si="0"/>
        <v>162</v>
      </c>
      <c r="P13" s="19">
        <f t="array" ref="P13">INDEX($O$1:$O$326,MATCH(SMALL(COUNTIF($O$1:$O$326,"&lt;"&amp;$O$1:$O$326),ROW($O13:$P13)),COUNTIF($O$1:$O$326,"&lt;"&amp;$O$1:$O$326),0))</f>
        <v>13</v>
      </c>
      <c r="Q13" s="19" t="str">
        <f t="array" ref="Q13">INDEX($N$1:$N$326,SMALL(IF($O$1:$O$326=$P13,ROW($O$1:$O$326)),COUNTIF($P$1:$P13,$P13)),1)</f>
        <v>Lewisham</v>
      </c>
      <c r="R13" s="19" t="str">
        <f t="shared" si="1"/>
        <v>MU</v>
      </c>
    </row>
    <row r="14" spans="1:18" x14ac:dyDescent="0.25">
      <c r="A14" s="12" t="s">
        <v>13</v>
      </c>
      <c r="B14" s="12" t="str">
        <f>VLOOKUP(A14,fuel!I$4:J$329,2,FALSE)</f>
        <v>OU</v>
      </c>
      <c r="C14" s="20">
        <f>VLOOKUP(A14,'average house price'!A$2:E$333,5,FALSE)</f>
        <v>207</v>
      </c>
      <c r="D14" s="20">
        <f>VLOOKUP(A14,'average council tax band d'!A$2:E$333,5,FALSE)</f>
        <v>280</v>
      </c>
      <c r="E14" s="20">
        <f>VLOOKUP(A14,earnings!A$11:H$342,8,FALSE)</f>
        <v>109</v>
      </c>
      <c r="F14" s="20">
        <f>VLOOKUP(A14,fuel!I$4:R$335,6,FALSE)</f>
        <v>104</v>
      </c>
      <c r="G14" s="20">
        <f>VLOOKUP(A14,fuel!I$4:R$335,10,FALSE)</f>
        <v>126</v>
      </c>
      <c r="H14" s="12">
        <f t="shared" si="2"/>
        <v>826</v>
      </c>
      <c r="I14" s="48">
        <f t="shared" si="3"/>
        <v>165.2</v>
      </c>
      <c r="J14" s="12">
        <f t="shared" si="4"/>
        <v>165</v>
      </c>
      <c r="K14" s="19">
        <f t="shared" si="5"/>
        <v>162</v>
      </c>
      <c r="L14" s="48">
        <f t="shared" si="6"/>
        <v>5</v>
      </c>
      <c r="N14" s="19" t="s">
        <v>14</v>
      </c>
      <c r="O14" s="19">
        <f t="shared" si="0"/>
        <v>145</v>
      </c>
      <c r="P14" s="19">
        <f t="array" ref="P14">INDEX($O$1:$O$326,MATCH(SMALL(COUNTIF($O$1:$O$326,"&lt;"&amp;$O$1:$O$326),ROW($O14:$P14)),COUNTIF($O$1:$O$326,"&lt;"&amp;$O$1:$O$326),0))</f>
        <v>14</v>
      </c>
      <c r="Q14" s="19" t="str">
        <f t="array" ref="Q14">INDEX($N$1:$N$326,SMALL(IF($O$1:$O$326=$P14,ROW($O$1:$O$326)),COUNTIF($P$1:$P14,$P14)),1)</f>
        <v>Hammersmith and Fulham</v>
      </c>
      <c r="R14" s="19" t="str">
        <f t="shared" si="1"/>
        <v>MU</v>
      </c>
    </row>
    <row r="15" spans="1:18" x14ac:dyDescent="0.25">
      <c r="A15" s="12" t="s">
        <v>14</v>
      </c>
      <c r="B15" s="12" t="str">
        <f>VLOOKUP(A15,fuel!I$4:J$329,2,FALSE)</f>
        <v>SR</v>
      </c>
      <c r="C15" s="20">
        <f>VLOOKUP(A15,'average house price'!A$2:E$333,5,FALSE)</f>
        <v>237</v>
      </c>
      <c r="D15" s="20">
        <f>VLOOKUP(A15,'average council tax band d'!A$2:E$333,5,FALSE)</f>
        <v>41</v>
      </c>
      <c r="E15" s="20">
        <f>VLOOKUP(A15,earnings!A$11:H$342,8,FALSE)</f>
        <v>57</v>
      </c>
      <c r="F15" s="20">
        <f>VLOOKUP(A15,fuel!I$4:R$335,6,FALSE)</f>
        <v>181</v>
      </c>
      <c r="G15" s="20">
        <f>VLOOKUP(A15,fuel!I$4:R$335,10,FALSE)</f>
        <v>284</v>
      </c>
      <c r="H15" s="12">
        <f t="shared" si="2"/>
        <v>800</v>
      </c>
      <c r="I15" s="48">
        <f t="shared" si="3"/>
        <v>160</v>
      </c>
      <c r="J15" s="12">
        <f t="shared" si="4"/>
        <v>148</v>
      </c>
      <c r="K15" s="19">
        <f t="shared" si="5"/>
        <v>145</v>
      </c>
      <c r="L15" s="48">
        <f t="shared" si="6"/>
        <v>5</v>
      </c>
      <c r="N15" s="19" t="s">
        <v>15</v>
      </c>
      <c r="O15" s="19">
        <f t="shared" si="0"/>
        <v>261</v>
      </c>
      <c r="P15" s="19">
        <f t="array" ref="P15">INDEX($O$1:$O$326,MATCH(SMALL(COUNTIF($O$1:$O$326,"&lt;"&amp;$O$1:$O$326),ROW($O15:$P15)),COUNTIF($O$1:$O$326,"&lt;"&amp;$O$1:$O$326),0))</f>
        <v>15</v>
      </c>
      <c r="Q15" s="19" t="str">
        <f t="array" ref="Q15">INDEX($N$1:$N$326,SMALL(IF($O$1:$O$326=$P15,ROW($O$1:$O$326)),COUNTIF($P$1:$P15,$P15)),1)</f>
        <v>Slough</v>
      </c>
      <c r="R15" s="19" t="str">
        <f t="shared" si="1"/>
        <v>OU</v>
      </c>
    </row>
    <row r="16" spans="1:18" x14ac:dyDescent="0.25">
      <c r="A16" s="12" t="s">
        <v>15</v>
      </c>
      <c r="B16" s="12" t="str">
        <f>VLOOKUP(A16,fuel!I$4:J$329,2,FALSE)</f>
        <v>R50</v>
      </c>
      <c r="C16" s="20">
        <f>VLOOKUP(A16,'average house price'!A$2:E$333,5,FALSE)</f>
        <v>55</v>
      </c>
      <c r="D16" s="20">
        <f>VLOOKUP(A16,'average council tax band d'!A$2:E$333,5,FALSE)</f>
        <v>321</v>
      </c>
      <c r="E16" s="20">
        <f>VLOOKUP(A16,earnings!A$11:H$342,8,FALSE)</f>
        <v>201</v>
      </c>
      <c r="F16" s="20">
        <f>VLOOKUP(A16,fuel!I$4:R$335,6,FALSE)</f>
        <v>180</v>
      </c>
      <c r="G16" s="20">
        <f>VLOOKUP(A16,fuel!I$4:R$335,10,FALSE)</f>
        <v>272</v>
      </c>
      <c r="H16" s="12">
        <f t="shared" si="2"/>
        <v>1029</v>
      </c>
      <c r="I16" s="48">
        <f t="shared" si="3"/>
        <v>205.8</v>
      </c>
      <c r="J16" s="12">
        <f t="shared" si="4"/>
        <v>267</v>
      </c>
      <c r="K16" s="19">
        <f t="shared" si="5"/>
        <v>261</v>
      </c>
      <c r="L16" s="48">
        <f t="shared" si="6"/>
        <v>5</v>
      </c>
      <c r="N16" s="19" t="s">
        <v>16</v>
      </c>
      <c r="O16" s="19">
        <f t="shared" si="0"/>
        <v>160</v>
      </c>
      <c r="P16" s="19">
        <f t="array" ref="P16">INDEX($O$1:$O$326,MATCH(SMALL(COUNTIF($O$1:$O$326,"&lt;"&amp;$O$1:$O$326),ROW($O16:$P16)),COUNTIF($O$1:$O$326,"&lt;"&amp;$O$1:$O$326),0))</f>
        <v>16</v>
      </c>
      <c r="Q16" s="19" t="str">
        <f t="array" ref="Q16">INDEX($N$1:$N$326,SMALL(IF($O$1:$O$326=$P16,ROW($O$1:$O$326)),COUNTIF($P$1:$P16,$P16)),1)</f>
        <v>Derby</v>
      </c>
      <c r="R16" s="19" t="str">
        <f t="shared" si="1"/>
        <v>OU</v>
      </c>
    </row>
    <row r="17" spans="1:18" x14ac:dyDescent="0.25">
      <c r="A17" s="12" t="s">
        <v>16</v>
      </c>
      <c r="B17" s="12" t="str">
        <f>VLOOKUP(A17,fuel!I$4:J$329,2,FALSE)</f>
        <v>SR</v>
      </c>
      <c r="C17" s="20">
        <f>VLOOKUP(A17,'average house price'!A$2:E$333,5,FALSE)</f>
        <v>272</v>
      </c>
      <c r="D17" s="20">
        <f>VLOOKUP(A17,'average council tax band d'!A$2:E$333,5,FALSE)</f>
        <v>113</v>
      </c>
      <c r="E17" s="20">
        <f>VLOOKUP(A17,earnings!A$11:H$342,8,FALSE)</f>
        <v>165</v>
      </c>
      <c r="F17" s="20">
        <f>VLOOKUP(A17,fuel!I$4:R$335,6,FALSE)</f>
        <v>172</v>
      </c>
      <c r="G17" s="20">
        <f>VLOOKUP(A17,fuel!I$4:R$335,10,FALSE)</f>
        <v>101</v>
      </c>
      <c r="H17" s="12">
        <f t="shared" si="2"/>
        <v>823</v>
      </c>
      <c r="I17" s="48">
        <f t="shared" si="3"/>
        <v>164.6</v>
      </c>
      <c r="J17" s="12">
        <f t="shared" si="4"/>
        <v>163</v>
      </c>
      <c r="K17" s="19">
        <f t="shared" si="5"/>
        <v>160</v>
      </c>
      <c r="L17" s="48">
        <f t="shared" si="6"/>
        <v>5</v>
      </c>
      <c r="N17" s="19" t="s">
        <v>17</v>
      </c>
      <c r="O17" s="19">
        <f t="shared" si="0"/>
        <v>158</v>
      </c>
      <c r="P17" s="19">
        <f t="array" ref="P17">INDEX($O$1:$O$326,MATCH(SMALL(COUNTIF($O$1:$O$326,"&lt;"&amp;$O$1:$O$326),ROW($O17:$P17)),COUNTIF($O$1:$O$326,"&lt;"&amp;$O$1:$O$326),0))</f>
        <v>16</v>
      </c>
      <c r="Q17" s="19" t="str">
        <f t="array" ref="Q17">INDEX($N$1:$N$326,SMALL(IF($O$1:$O$326=$P17,ROW($O$1:$O$326)),COUNTIF($P$1:$P17,$P17)),1)</f>
        <v>Tamworth</v>
      </c>
      <c r="R17" s="19" t="str">
        <f t="shared" si="1"/>
        <v>OU</v>
      </c>
    </row>
    <row r="18" spans="1:18" x14ac:dyDescent="0.25">
      <c r="A18" s="12" t="s">
        <v>17</v>
      </c>
      <c r="B18" s="12" t="str">
        <f>VLOOKUP(A18,fuel!I$4:J$329,2,FALSE)</f>
        <v>SR</v>
      </c>
      <c r="C18" s="20">
        <f>VLOOKUP(A18,'average house price'!A$2:E$333,5,FALSE)</f>
        <v>155</v>
      </c>
      <c r="D18" s="20">
        <f>VLOOKUP(A18,'average council tax band d'!A$2:E$333,5,FALSE)</f>
        <v>291</v>
      </c>
      <c r="E18" s="20">
        <f>VLOOKUP(A18,earnings!A$11:H$342,8,FALSE)</f>
        <v>141</v>
      </c>
      <c r="F18" s="20">
        <f>VLOOKUP(A18,fuel!I$4:R$335,6,FALSE)</f>
        <v>82</v>
      </c>
      <c r="G18" s="20">
        <f>VLOOKUP(A18,fuel!I$4:R$335,10,FALSE)</f>
        <v>147</v>
      </c>
      <c r="H18" s="12">
        <f t="shared" si="2"/>
        <v>816</v>
      </c>
      <c r="I18" s="48">
        <f t="shared" si="3"/>
        <v>163.19999999999999</v>
      </c>
      <c r="J18" s="12">
        <f t="shared" si="4"/>
        <v>161</v>
      </c>
      <c r="K18" s="19">
        <f t="shared" si="5"/>
        <v>158</v>
      </c>
      <c r="L18" s="48">
        <f t="shared" si="6"/>
        <v>5</v>
      </c>
      <c r="N18" s="19" t="s">
        <v>18</v>
      </c>
      <c r="O18" s="19">
        <f t="shared" si="0"/>
        <v>32</v>
      </c>
      <c r="P18" s="19">
        <f t="array" ref="P18">INDEX($O$1:$O$326,MATCH(SMALL(COUNTIF($O$1:$O$326,"&lt;"&amp;$O$1:$O$326),ROW($O18:$P18)),COUNTIF($O$1:$O$326,"&lt;"&amp;$O$1:$O$326),0))</f>
        <v>18</v>
      </c>
      <c r="Q18" s="19" t="str">
        <f t="array" ref="Q18">INDEX($N$1:$N$326,SMALL(IF($O$1:$O$326=$P18,ROW($O$1:$O$326)),COUNTIF($P$1:$P18,$P18)),1)</f>
        <v>Manchester</v>
      </c>
      <c r="R18" s="19" t="str">
        <f t="shared" si="1"/>
        <v>MU</v>
      </c>
    </row>
    <row r="19" spans="1:18" x14ac:dyDescent="0.25">
      <c r="A19" s="12" t="s">
        <v>18</v>
      </c>
      <c r="B19" s="12" t="str">
        <f>VLOOKUP(A19,fuel!I$4:J$329,2,FALSE)</f>
        <v>MU</v>
      </c>
      <c r="C19" s="20">
        <f>VLOOKUP(A19,'average house price'!A$2:E$333,5,FALSE)</f>
        <v>194</v>
      </c>
      <c r="D19" s="20">
        <f>VLOOKUP(A19,'average council tax band d'!A$2:E$333,5,FALSE)</f>
        <v>124</v>
      </c>
      <c r="E19" s="20">
        <f>VLOOKUP(A19,earnings!A$11:H$342,8,FALSE)</f>
        <v>30</v>
      </c>
      <c r="F19" s="20">
        <f>VLOOKUP(A19,fuel!I$4:R$335,6,FALSE)</f>
        <v>128</v>
      </c>
      <c r="G19" s="20">
        <f>VLOOKUP(A19,fuel!I$4:R$335,10,FALSE)</f>
        <v>44</v>
      </c>
      <c r="H19" s="12">
        <f t="shared" si="2"/>
        <v>520</v>
      </c>
      <c r="I19" s="48">
        <f t="shared" si="3"/>
        <v>104</v>
      </c>
      <c r="J19" s="12">
        <f t="shared" si="4"/>
        <v>32</v>
      </c>
      <c r="K19" s="19">
        <f t="shared" si="5"/>
        <v>32</v>
      </c>
      <c r="L19" s="48">
        <f t="shared" si="6"/>
        <v>5</v>
      </c>
      <c r="N19" s="19" t="s">
        <v>19</v>
      </c>
      <c r="O19" s="19">
        <f t="shared" si="0"/>
        <v>19</v>
      </c>
      <c r="P19" s="19">
        <f t="array" ref="P19">INDEX($O$1:$O$326,MATCH(SMALL(COUNTIF($O$1:$O$326,"&lt;"&amp;$O$1:$O$326),ROW($O19:$P19)),COUNTIF($O$1:$O$326,"&lt;"&amp;$O$1:$O$326),0))</f>
        <v>19</v>
      </c>
      <c r="Q19" s="19" t="str">
        <f t="array" ref="Q19">INDEX($N$1:$N$326,SMALL(IF($O$1:$O$326=$P19,ROW($O$1:$O$326)),COUNTIF($P$1:$P19,$P19)),1)</f>
        <v>Birmingham</v>
      </c>
      <c r="R19" s="19" t="str">
        <f t="shared" si="1"/>
        <v>MU</v>
      </c>
    </row>
    <row r="20" spans="1:18" x14ac:dyDescent="0.25">
      <c r="A20" s="12" t="s">
        <v>19</v>
      </c>
      <c r="B20" s="12" t="str">
        <f>VLOOKUP(A20,fuel!I$4:J$329,2,FALSE)</f>
        <v>MU</v>
      </c>
      <c r="C20" s="20">
        <f>VLOOKUP(A20,'average house price'!A$2:E$333,5,FALSE)</f>
        <v>78</v>
      </c>
      <c r="D20" s="20">
        <f>VLOOKUP(A20,'average council tax band d'!A$2:E$333,5,FALSE)</f>
        <v>10</v>
      </c>
      <c r="E20" s="20">
        <f>VLOOKUP(A20,earnings!A$11:H$342,8,FALSE)</f>
        <v>211</v>
      </c>
      <c r="F20" s="20">
        <f>VLOOKUP(A20,fuel!I$4:R$335,6,FALSE)</f>
        <v>64</v>
      </c>
      <c r="G20" s="20">
        <f>VLOOKUP(A20,fuel!I$4:R$335,10,FALSE)</f>
        <v>92</v>
      </c>
      <c r="H20" s="12">
        <f t="shared" si="2"/>
        <v>455</v>
      </c>
      <c r="I20" s="48">
        <f t="shared" si="3"/>
        <v>91</v>
      </c>
      <c r="J20" s="12">
        <f t="shared" si="4"/>
        <v>19</v>
      </c>
      <c r="K20" s="19">
        <f t="shared" si="5"/>
        <v>19</v>
      </c>
      <c r="L20" s="48">
        <f t="shared" si="6"/>
        <v>5</v>
      </c>
      <c r="N20" s="19" t="s">
        <v>20</v>
      </c>
      <c r="O20" s="19">
        <f t="shared" si="0"/>
        <v>200</v>
      </c>
      <c r="P20" s="19">
        <f t="array" ref="P20">INDEX($O$1:$O$326,MATCH(SMALL(COUNTIF($O$1:$O$326,"&lt;"&amp;$O$1:$O$326),ROW($O20:$P20)),COUNTIF($O$1:$O$326,"&lt;"&amp;$O$1:$O$326),0))</f>
        <v>20</v>
      </c>
      <c r="Q20" s="19" t="str">
        <f t="array" ref="Q20">INDEX($N$1:$N$326,SMALL(IF($O$1:$O$326=$P20,ROW($O$1:$O$326)),COUNTIF($P$1:$P20,$P20)),1)</f>
        <v>Portsmouth</v>
      </c>
      <c r="R20" s="19" t="str">
        <f t="shared" si="1"/>
        <v>LU</v>
      </c>
    </row>
    <row r="21" spans="1:18" x14ac:dyDescent="0.25">
      <c r="A21" s="12" t="s">
        <v>20</v>
      </c>
      <c r="B21" s="12" t="str">
        <f>VLOOKUP(A21,fuel!I$4:J$329,2,FALSE)</f>
        <v>LU</v>
      </c>
      <c r="C21" s="20">
        <f>VLOOKUP(A21,'average house price'!A$2:E$333,5,FALSE)</f>
        <v>116</v>
      </c>
      <c r="D21" s="20">
        <f>VLOOKUP(A21,'average council tax band d'!A$2:E$333,5,FALSE)</f>
        <v>189</v>
      </c>
      <c r="E21" s="20">
        <f>VLOOKUP(A21,earnings!A$11:H$342,8,FALSE)</f>
        <v>91</v>
      </c>
      <c r="F21" s="20">
        <f>VLOOKUP(A21,fuel!I$4:R$335,6,FALSE)</f>
        <v>217</v>
      </c>
      <c r="G21" s="20">
        <f>VLOOKUP(A21,fuel!I$4:R$335,10,FALSE)</f>
        <v>301</v>
      </c>
      <c r="H21" s="12">
        <f t="shared" si="2"/>
        <v>914</v>
      </c>
      <c r="I21" s="48">
        <f t="shared" si="3"/>
        <v>182.8</v>
      </c>
      <c r="J21" s="12">
        <f t="shared" si="4"/>
        <v>204</v>
      </c>
      <c r="K21" s="19">
        <f t="shared" si="5"/>
        <v>200</v>
      </c>
      <c r="L21" s="48">
        <f t="shared" si="6"/>
        <v>5</v>
      </c>
      <c r="N21" s="19" t="s">
        <v>21</v>
      </c>
      <c r="O21" s="19">
        <f t="shared" si="0"/>
        <v>103</v>
      </c>
      <c r="P21" s="19">
        <f t="array" ref="P21">INDEX($O$1:$O$326,MATCH(SMALL(COUNTIF($O$1:$O$326,"&lt;"&amp;$O$1:$O$326),ROW($O21:$P21)),COUNTIF($O$1:$O$326,"&lt;"&amp;$O$1:$O$326),0))</f>
        <v>21</v>
      </c>
      <c r="Q21" s="19" t="str">
        <f t="array" ref="Q21">INDEX($N$1:$N$326,SMALL(IF($O$1:$O$326=$P21,ROW($O$1:$O$326)),COUNTIF($P$1:$P21,$P21)),1)</f>
        <v>Cambridge</v>
      </c>
      <c r="R21" s="19" t="str">
        <f t="shared" si="1"/>
        <v>OU</v>
      </c>
    </row>
    <row r="22" spans="1:18" x14ac:dyDescent="0.25">
      <c r="A22" s="12" t="s">
        <v>21</v>
      </c>
      <c r="B22" s="12" t="str">
        <f>VLOOKUP(A22,fuel!I$4:J$329,2,FALSE)</f>
        <v>OU</v>
      </c>
      <c r="C22" s="20">
        <f>VLOOKUP(A22,'average house price'!A$2:E$333,5,FALSE)</f>
        <v>9</v>
      </c>
      <c r="D22" s="20">
        <f>VLOOKUP(A22,'average council tax band d'!A$2:E$333,5,FALSE)</f>
        <v>165</v>
      </c>
      <c r="E22" s="20">
        <f>VLOOKUP(A22,earnings!A$11:H$342,8,FALSE)</f>
        <v>314</v>
      </c>
      <c r="F22" s="20">
        <f>VLOOKUP(A22,fuel!I$4:R$335,6,FALSE)</f>
        <v>166</v>
      </c>
      <c r="G22" s="20">
        <f>VLOOKUP(A22,fuel!I$4:R$335,10,FALSE)</f>
        <v>59</v>
      </c>
      <c r="H22" s="12">
        <f t="shared" si="2"/>
        <v>713</v>
      </c>
      <c r="I22" s="48">
        <f t="shared" si="3"/>
        <v>142.6</v>
      </c>
      <c r="J22" s="12">
        <f t="shared" si="4"/>
        <v>104</v>
      </c>
      <c r="K22" s="19">
        <f t="shared" si="5"/>
        <v>103</v>
      </c>
      <c r="L22" s="48">
        <f t="shared" si="6"/>
        <v>5</v>
      </c>
      <c r="N22" s="19" t="s">
        <v>22</v>
      </c>
      <c r="O22" s="19">
        <f t="shared" si="0"/>
        <v>174</v>
      </c>
      <c r="P22" s="19">
        <f t="array" ref="P22">INDEX($O$1:$O$326,MATCH(SMALL(COUNTIF($O$1:$O$326,"&lt;"&amp;$O$1:$O$326),ROW($O22:$P22)),COUNTIF($O$1:$O$326,"&lt;"&amp;$O$1:$O$326),0))</f>
        <v>21</v>
      </c>
      <c r="Q22" s="19" t="str">
        <f t="array" ref="Q22">INDEX($N$1:$N$326,SMALL(IF($O$1:$O$326=$P22,ROW($O$1:$O$326)),COUNTIF($P$1:$P22,$P22)),1)</f>
        <v>Southampton</v>
      </c>
      <c r="R22" s="19" t="str">
        <f t="shared" si="1"/>
        <v>LU</v>
      </c>
    </row>
    <row r="23" spans="1:18" x14ac:dyDescent="0.25">
      <c r="A23" s="12" t="s">
        <v>22</v>
      </c>
      <c r="B23" s="12" t="str">
        <f>VLOOKUP(A23,fuel!I$4:J$329,2,FALSE)</f>
        <v>LU</v>
      </c>
      <c r="C23" s="20">
        <f>VLOOKUP(A23,'average house price'!A$2:E$333,5,FALSE)</f>
        <v>4</v>
      </c>
      <c r="D23" s="20">
        <f>VLOOKUP(A23,'average council tax band d'!A$2:E$333,5,FALSE)</f>
        <v>222</v>
      </c>
      <c r="E23" s="20">
        <f>VLOOKUP(A23,earnings!A$11:H$342,8,FALSE)</f>
        <v>327</v>
      </c>
      <c r="F23" s="20">
        <f>VLOOKUP(A23,fuel!I$4:R$335,6,FALSE)</f>
        <v>261</v>
      </c>
      <c r="G23" s="20">
        <f>VLOOKUP(A23,fuel!I$4:R$335,10,FALSE)</f>
        <v>30</v>
      </c>
      <c r="H23" s="12">
        <f t="shared" si="2"/>
        <v>844</v>
      </c>
      <c r="I23" s="48">
        <f t="shared" si="3"/>
        <v>168.8</v>
      </c>
      <c r="J23" s="12">
        <f t="shared" si="4"/>
        <v>177</v>
      </c>
      <c r="K23" s="19">
        <f t="shared" si="5"/>
        <v>174</v>
      </c>
      <c r="L23" s="48">
        <f t="shared" si="6"/>
        <v>5</v>
      </c>
      <c r="N23" s="19" t="s">
        <v>23</v>
      </c>
      <c r="O23" s="19">
        <f t="shared" si="0"/>
        <v>245</v>
      </c>
      <c r="P23" s="19">
        <f t="array" ref="P23">INDEX($O$1:$O$326,MATCH(SMALL(COUNTIF($O$1:$O$326,"&lt;"&amp;$O$1:$O$326),ROW($O23:$P23)),COUNTIF($O$1:$O$326,"&lt;"&amp;$O$1:$O$326),0))</f>
        <v>23</v>
      </c>
      <c r="Q23" s="19" t="str">
        <f t="array" ref="Q23">INDEX($N$1:$N$326,SMALL(IF($O$1:$O$326=$P23,ROW($O$1:$O$326)),COUNTIF($P$1:$P23,$P23)),1)</f>
        <v>Gosport</v>
      </c>
      <c r="R23" s="19" t="str">
        <f t="shared" si="1"/>
        <v>LU</v>
      </c>
    </row>
    <row r="24" spans="1:18" x14ac:dyDescent="0.25">
      <c r="A24" s="12" t="s">
        <v>23</v>
      </c>
      <c r="B24" s="12" t="str">
        <f>VLOOKUP(A24,fuel!I$4:J$329,2,FALSE)</f>
        <v>SR</v>
      </c>
      <c r="C24" s="20">
        <f>VLOOKUP(A24,'average house price'!A$2:E$333,5,FALSE)</f>
        <v>11</v>
      </c>
      <c r="D24" s="20">
        <f>VLOOKUP(A24,'average council tax band d'!A$2:E$333,5,FALSE)</f>
        <v>299</v>
      </c>
      <c r="E24" s="20">
        <f>VLOOKUP(A24,earnings!A$11:H$342,8,FALSE)</f>
        <v>215</v>
      </c>
      <c r="F24" s="20">
        <f>VLOOKUP(A24,fuel!I$4:R$335,6,FALSE)</f>
        <v>165</v>
      </c>
      <c r="G24" s="20">
        <f>VLOOKUP(A24,fuel!I$4:R$335,10,FALSE)</f>
        <v>310</v>
      </c>
      <c r="H24" s="12">
        <f t="shared" si="2"/>
        <v>1000</v>
      </c>
      <c r="I24" s="48">
        <f t="shared" si="3"/>
        <v>200</v>
      </c>
      <c r="J24" s="12">
        <f t="shared" si="4"/>
        <v>250</v>
      </c>
      <c r="K24" s="19">
        <f t="shared" si="5"/>
        <v>245</v>
      </c>
      <c r="L24" s="48">
        <f t="shared" si="6"/>
        <v>5</v>
      </c>
      <c r="N24" s="19" t="s">
        <v>24</v>
      </c>
      <c r="O24" s="19">
        <f t="shared" si="0"/>
        <v>113</v>
      </c>
      <c r="P24" s="19">
        <f t="array" ref="P24">INDEX($O$1:$O$326,MATCH(SMALL(COUNTIF($O$1:$O$326,"&lt;"&amp;$O$1:$O$326),ROW($O24:$P24)),COUNTIF($O$1:$O$326,"&lt;"&amp;$O$1:$O$326),0))</f>
        <v>24</v>
      </c>
      <c r="Q24" s="19" t="str">
        <f t="array" ref="Q24">INDEX($N$1:$N$326,SMALL(IF($O$1:$O$326=$P24,ROW($O$1:$O$326)),COUNTIF($P$1:$P24,$P24)),1)</f>
        <v>Leicester</v>
      </c>
      <c r="R24" s="19" t="str">
        <f t="shared" si="1"/>
        <v>LU</v>
      </c>
    </row>
    <row r="25" spans="1:18" x14ac:dyDescent="0.25">
      <c r="A25" s="12" t="s">
        <v>24</v>
      </c>
      <c r="B25" s="12" t="str">
        <f>VLOOKUP(A25,fuel!I$4:J$329,2,FALSE)</f>
        <v>MU</v>
      </c>
      <c r="C25" s="20">
        <f>VLOOKUP(A25,'average house price'!A$2:E$333,5,FALSE)</f>
        <v>27</v>
      </c>
      <c r="D25" s="20">
        <f>VLOOKUP(A25,'average council tax band d'!A$2:E$333,5,FALSE)</f>
        <v>68</v>
      </c>
      <c r="E25" s="20">
        <f>VLOOKUP(A25,earnings!A$11:H$342,8,FALSE)</f>
        <v>277</v>
      </c>
      <c r="F25" s="20">
        <f>VLOOKUP(A25,fuel!I$4:R$335,6,FALSE)</f>
        <v>205</v>
      </c>
      <c r="G25" s="20">
        <f>VLOOKUP(A25,fuel!I$4:R$335,10,FALSE)</f>
        <v>149</v>
      </c>
      <c r="H25" s="12">
        <f t="shared" si="2"/>
        <v>726</v>
      </c>
      <c r="I25" s="48">
        <f t="shared" si="3"/>
        <v>145.19999999999999</v>
      </c>
      <c r="J25" s="12">
        <f t="shared" si="4"/>
        <v>115</v>
      </c>
      <c r="K25" s="19">
        <f t="shared" si="5"/>
        <v>113</v>
      </c>
      <c r="L25" s="48">
        <f t="shared" si="6"/>
        <v>5</v>
      </c>
      <c r="N25" s="19" t="s">
        <v>25</v>
      </c>
      <c r="O25" s="19">
        <f t="shared" si="0"/>
        <v>73</v>
      </c>
      <c r="P25" s="19">
        <f t="array" ref="P25">INDEX($O$1:$O$326,MATCH(SMALL(COUNTIF($O$1:$O$326,"&lt;"&amp;$O$1:$O$326),ROW($O25:$P25)),COUNTIF($O$1:$O$326,"&lt;"&amp;$O$1:$O$326),0))</f>
        <v>24</v>
      </c>
      <c r="Q25" s="19" t="str">
        <f t="array" ref="Q25">INDEX($N$1:$N$326,SMALL(IF($O$1:$O$326=$P25,ROW($O$1:$O$326)),COUNTIF($P$1:$P25,$P25)),1)</f>
        <v>Rushmoor</v>
      </c>
      <c r="R25" s="19" t="str">
        <f t="shared" si="1"/>
        <v>OU</v>
      </c>
    </row>
    <row r="26" spans="1:18" x14ac:dyDescent="0.25">
      <c r="A26" s="12" t="s">
        <v>25</v>
      </c>
      <c r="B26" s="12" t="str">
        <f>VLOOKUP(A26,fuel!I$4:J$329,2,FALSE)</f>
        <v>SR</v>
      </c>
      <c r="C26" s="20">
        <f>VLOOKUP(A26,'average house price'!A$2:E$333,5,FALSE)</f>
        <v>42</v>
      </c>
      <c r="D26" s="20">
        <f>VLOOKUP(A26,'average council tax band d'!A$2:E$333,5,FALSE)</f>
        <v>74</v>
      </c>
      <c r="E26" s="20">
        <f>VLOOKUP(A26,earnings!A$11:H$342,8,FALSE)</f>
        <v>317</v>
      </c>
      <c r="F26" s="20">
        <f>VLOOKUP(A26,fuel!I$4:R$335,6,FALSE)</f>
        <v>47</v>
      </c>
      <c r="G26" s="20">
        <f>VLOOKUP(A26,fuel!I$4:R$335,10,FALSE)</f>
        <v>157</v>
      </c>
      <c r="H26" s="12">
        <f t="shared" si="2"/>
        <v>637</v>
      </c>
      <c r="I26" s="48">
        <f t="shared" si="3"/>
        <v>127.4</v>
      </c>
      <c r="J26" s="12">
        <f t="shared" si="4"/>
        <v>73</v>
      </c>
      <c r="K26" s="19">
        <f t="shared" si="5"/>
        <v>73</v>
      </c>
      <c r="L26" s="48">
        <f t="shared" si="6"/>
        <v>5</v>
      </c>
      <c r="N26" s="19" t="s">
        <v>26</v>
      </c>
      <c r="O26" s="19">
        <f t="shared" si="0"/>
        <v>84</v>
      </c>
      <c r="P26" s="19">
        <f t="array" ref="P26">INDEX($O$1:$O$326,MATCH(SMALL(COUNTIF($O$1:$O$326,"&lt;"&amp;$O$1:$O$326),ROW($O26:$P26)),COUNTIF($O$1:$O$326,"&lt;"&amp;$O$1:$O$326),0))</f>
        <v>26</v>
      </c>
      <c r="Q26" s="19" t="str">
        <f t="array" ref="Q26">INDEX($N$1:$N$326,SMALL(IF($O$1:$O$326=$P26,ROW($O$1:$O$326)),COUNTIF($P$1:$P26,$P26)),1)</f>
        <v>Redbridge</v>
      </c>
      <c r="R26" s="19" t="str">
        <f t="shared" si="1"/>
        <v>MU</v>
      </c>
    </row>
    <row r="27" spans="1:18" x14ac:dyDescent="0.25">
      <c r="A27" s="12" t="s">
        <v>26</v>
      </c>
      <c r="B27" s="12" t="str">
        <f>VLOOKUP(A27,fuel!I$4:J$329,2,FALSE)</f>
        <v>LU</v>
      </c>
      <c r="C27" s="20">
        <f>VLOOKUP(A27,'average house price'!A$2:E$333,5,FALSE)</f>
        <v>190</v>
      </c>
      <c r="D27" s="20">
        <f>VLOOKUP(A27,'average council tax band d'!A$2:E$333,5,FALSE)</f>
        <v>180</v>
      </c>
      <c r="E27" s="20">
        <f>VLOOKUP(A27,earnings!A$11:H$342,8,FALSE)</f>
        <v>200</v>
      </c>
      <c r="F27" s="20">
        <f>VLOOKUP(A27,fuel!I$4:R$335,6,FALSE)</f>
        <v>58</v>
      </c>
      <c r="G27" s="20">
        <f>VLOOKUP(A27,fuel!I$4:R$335,10,FALSE)</f>
        <v>35</v>
      </c>
      <c r="H27" s="12">
        <f t="shared" si="2"/>
        <v>663</v>
      </c>
      <c r="I27" s="48">
        <f t="shared" si="3"/>
        <v>132.6</v>
      </c>
      <c r="J27" s="12">
        <f t="shared" si="4"/>
        <v>84</v>
      </c>
      <c r="K27" s="19">
        <f t="shared" si="5"/>
        <v>84</v>
      </c>
      <c r="L27" s="48">
        <f t="shared" si="6"/>
        <v>5</v>
      </c>
      <c r="N27" s="19" t="s">
        <v>27</v>
      </c>
      <c r="O27" s="19">
        <f t="shared" si="0"/>
        <v>50</v>
      </c>
      <c r="P27" s="19">
        <f t="array" ref="P27">INDEX($O$1:$O$326,MATCH(SMALL(COUNTIF($O$1:$O$326,"&lt;"&amp;$O$1:$O$326),ROW($O27:$P27)),COUNTIF($O$1:$O$326,"&lt;"&amp;$O$1:$O$326),0))</f>
        <v>27</v>
      </c>
      <c r="Q27" s="19" t="str">
        <f t="array" ref="Q27">INDEX($N$1:$N$326,SMALL(IF($O$1:$O$326=$P27,ROW($O$1:$O$326)),COUNTIF($P$1:$P27,$P27)),1)</f>
        <v>Ealing</v>
      </c>
      <c r="R27" s="19" t="str">
        <f t="shared" si="1"/>
        <v>MU</v>
      </c>
    </row>
    <row r="28" spans="1:18" x14ac:dyDescent="0.25">
      <c r="A28" s="12" t="s">
        <v>27</v>
      </c>
      <c r="B28" s="12" t="str">
        <f>VLOOKUP(A28,fuel!I$4:J$329,2,FALSE)</f>
        <v>LU</v>
      </c>
      <c r="C28" s="20">
        <f>VLOOKUP(A28,'average house price'!A$2:E$333,5,FALSE)</f>
        <v>253</v>
      </c>
      <c r="D28" s="20">
        <f>VLOOKUP(A28,'average council tax band d'!A$2:E$333,5,FALSE)</f>
        <v>35</v>
      </c>
      <c r="E28" s="20">
        <f>VLOOKUP(A28,earnings!A$11:H$342,8,FALSE)</f>
        <v>44</v>
      </c>
      <c r="F28" s="20">
        <f>VLOOKUP(A28,fuel!I$4:R$335,6,FALSE)</f>
        <v>140</v>
      </c>
      <c r="G28" s="20">
        <f>VLOOKUP(A28,fuel!I$4:R$335,10,FALSE)</f>
        <v>97</v>
      </c>
      <c r="H28" s="12">
        <f t="shared" si="2"/>
        <v>569</v>
      </c>
      <c r="I28" s="48">
        <f t="shared" si="3"/>
        <v>113.8</v>
      </c>
      <c r="J28" s="12">
        <f t="shared" si="4"/>
        <v>50</v>
      </c>
      <c r="K28" s="19">
        <f t="shared" si="5"/>
        <v>50</v>
      </c>
      <c r="L28" s="48">
        <f t="shared" si="6"/>
        <v>5</v>
      </c>
      <c r="N28" s="19" t="s">
        <v>28</v>
      </c>
      <c r="O28" s="19">
        <f t="shared" si="0"/>
        <v>55</v>
      </c>
      <c r="P28" s="19">
        <f t="array" ref="P28">INDEX($O$1:$O$326,MATCH(SMALL(COUNTIF($O$1:$O$326,"&lt;"&amp;$O$1:$O$326),ROW($O28:$P28)),COUNTIF($O$1:$O$326,"&lt;"&amp;$O$1:$O$326),0))</f>
        <v>28</v>
      </c>
      <c r="Q28" s="19" t="str">
        <f t="array" ref="Q28">INDEX($N$1:$N$326,SMALL(IF($O$1:$O$326=$P28,ROW($O$1:$O$326)),COUNTIF($P$1:$P28,$P28)),1)</f>
        <v>South Holland</v>
      </c>
      <c r="R28" s="19" t="str">
        <f t="shared" si="1"/>
        <v>R80</v>
      </c>
    </row>
    <row r="29" spans="1:18" x14ac:dyDescent="0.25">
      <c r="A29" s="12" t="s">
        <v>28</v>
      </c>
      <c r="B29" s="12" t="str">
        <f>VLOOKUP(A29,fuel!I$4:J$329,2,FALSE)</f>
        <v>MU</v>
      </c>
      <c r="C29" s="20">
        <f>VLOOKUP(A29,'average house price'!A$2:E$333,5,FALSE)</f>
        <v>62</v>
      </c>
      <c r="D29" s="20">
        <f>VLOOKUP(A29,'average council tax band d'!A$2:E$333,5,FALSE)</f>
        <v>14</v>
      </c>
      <c r="E29" s="20">
        <f>VLOOKUP(A29,earnings!A$11:H$342,8,FALSE)</f>
        <v>263</v>
      </c>
      <c r="F29" s="20">
        <f>VLOOKUP(A29,fuel!I$4:R$335,6,FALSE)</f>
        <v>186</v>
      </c>
      <c r="G29" s="20">
        <f>VLOOKUP(A29,fuel!I$4:R$335,10,FALSE)</f>
        <v>57</v>
      </c>
      <c r="H29" s="12">
        <f t="shared" si="2"/>
        <v>582</v>
      </c>
      <c r="I29" s="48">
        <f t="shared" si="3"/>
        <v>116.4</v>
      </c>
      <c r="J29" s="12">
        <f t="shared" si="4"/>
        <v>55</v>
      </c>
      <c r="K29" s="19">
        <f t="shared" si="5"/>
        <v>55</v>
      </c>
      <c r="L29" s="48">
        <f t="shared" si="6"/>
        <v>5</v>
      </c>
      <c r="N29" s="19" t="s">
        <v>29</v>
      </c>
      <c r="O29" s="19">
        <f t="shared" si="0"/>
        <v>116</v>
      </c>
      <c r="P29" s="19">
        <f t="array" ref="P29">INDEX($O$1:$O$326,MATCH(SMALL(COUNTIF($O$1:$O$326,"&lt;"&amp;$O$1:$O$326),ROW($O29:$P29)),COUNTIF($O$1:$O$326,"&lt;"&amp;$O$1:$O$326),0))</f>
        <v>29</v>
      </c>
      <c r="Q29" s="19" t="str">
        <f t="array" ref="Q29">INDEX($N$1:$N$326,SMALL(IF($O$1:$O$326=$P29,ROW($O$1:$O$326)),COUNTIF($P$1:$P29,$P29)),1)</f>
        <v>Westminster</v>
      </c>
      <c r="R29" s="19" t="str">
        <f t="shared" si="1"/>
        <v>MU</v>
      </c>
    </row>
    <row r="30" spans="1:18" x14ac:dyDescent="0.25">
      <c r="A30" s="12" t="s">
        <v>29</v>
      </c>
      <c r="B30" s="12" t="str">
        <f>VLOOKUP(A30,fuel!I$4:J$329,2,FALSE)</f>
        <v>R50</v>
      </c>
      <c r="C30" s="20">
        <f>VLOOKUP(A30,'average house price'!A$2:E$333,5,FALSE)</f>
        <v>192</v>
      </c>
      <c r="D30" s="20">
        <f>VLOOKUP(A30,'average council tax band d'!A$2:E$333,5,FALSE)</f>
        <v>166</v>
      </c>
      <c r="E30" s="20">
        <f>VLOOKUP(A30,earnings!A$11:H$342,8,FALSE)</f>
        <v>84</v>
      </c>
      <c r="F30" s="20">
        <f>VLOOKUP(A30,fuel!I$4:R$335,6,FALSE)</f>
        <v>66</v>
      </c>
      <c r="G30" s="20">
        <f>VLOOKUP(A30,fuel!I$4:R$335,10,FALSE)</f>
        <v>225</v>
      </c>
      <c r="H30" s="12">
        <f t="shared" si="2"/>
        <v>733</v>
      </c>
      <c r="I30" s="48">
        <f t="shared" si="3"/>
        <v>146.6</v>
      </c>
      <c r="J30" s="12">
        <f t="shared" si="4"/>
        <v>118</v>
      </c>
      <c r="K30" s="19">
        <f t="shared" si="5"/>
        <v>116</v>
      </c>
      <c r="L30" s="48">
        <f t="shared" si="6"/>
        <v>5</v>
      </c>
      <c r="N30" s="19" t="s">
        <v>30</v>
      </c>
      <c r="O30" s="19">
        <f t="shared" si="0"/>
        <v>175</v>
      </c>
      <c r="P30" s="19">
        <f t="array" ref="P30">INDEX($O$1:$O$326,MATCH(SMALL(COUNTIF($O$1:$O$326,"&lt;"&amp;$O$1:$O$326),ROW($O30:$P30)),COUNTIF($O$1:$O$326,"&lt;"&amp;$O$1:$O$326),0))</f>
        <v>30</v>
      </c>
      <c r="Q30" s="19" t="str">
        <f t="array" ref="Q30">INDEX($N$1:$N$326,SMALL(IF($O$1:$O$326=$P30,ROW($O$1:$O$326)),COUNTIF($P$1:$P30,$P30)),1)</f>
        <v>Sandwell</v>
      </c>
      <c r="R30" s="19" t="str">
        <f t="shared" si="1"/>
        <v>MU</v>
      </c>
    </row>
    <row r="31" spans="1:18" x14ac:dyDescent="0.25">
      <c r="A31" s="12" t="s">
        <v>30</v>
      </c>
      <c r="B31" s="12" t="str">
        <f>VLOOKUP(A31,fuel!I$4:J$329,2,FALSE)</f>
        <v>R80</v>
      </c>
      <c r="C31" s="20">
        <f>VLOOKUP(A31,'average house price'!A$2:E$333,5,FALSE)</f>
        <v>114</v>
      </c>
      <c r="D31" s="20">
        <f>VLOOKUP(A31,'average council tax band d'!A$2:E$333,5,FALSE)</f>
        <v>129</v>
      </c>
      <c r="E31" s="20">
        <f>VLOOKUP(A31,earnings!A$11:H$342,8,FALSE)</f>
        <v>309</v>
      </c>
      <c r="F31" s="20">
        <f>VLOOKUP(A31,fuel!I$4:R$335,6,FALSE)</f>
        <v>30</v>
      </c>
      <c r="G31" s="20">
        <f>VLOOKUP(A31,fuel!I$4:R$335,10,FALSE)</f>
        <v>264</v>
      </c>
      <c r="H31" s="12">
        <f t="shared" si="2"/>
        <v>846</v>
      </c>
      <c r="I31" s="48">
        <f t="shared" si="3"/>
        <v>169.2</v>
      </c>
      <c r="J31" s="12">
        <f t="shared" si="4"/>
        <v>178</v>
      </c>
      <c r="K31" s="19">
        <f t="shared" si="5"/>
        <v>175</v>
      </c>
      <c r="L31" s="48">
        <f t="shared" si="6"/>
        <v>5</v>
      </c>
      <c r="N31" s="19" t="s">
        <v>31</v>
      </c>
      <c r="O31" s="19">
        <f t="shared" si="0"/>
        <v>36</v>
      </c>
      <c r="P31" s="19">
        <f t="array" ref="P31">INDEX($O$1:$O$326,MATCH(SMALL(COUNTIF($O$1:$O$326,"&lt;"&amp;$O$1:$O$326),ROW($O31:$P31)),COUNTIF($O$1:$O$326,"&lt;"&amp;$O$1:$O$326),0))</f>
        <v>31</v>
      </c>
      <c r="Q31" s="19" t="str">
        <f t="array" ref="Q31">INDEX($N$1:$N$326,SMALL(IF($O$1:$O$326=$P31,ROW($O$1:$O$326)),COUNTIF($P$1:$P31,$P31)),1)</f>
        <v>Thurrock</v>
      </c>
      <c r="R31" s="19" t="str">
        <f t="shared" si="1"/>
        <v>OU</v>
      </c>
    </row>
    <row r="32" spans="1:18" x14ac:dyDescent="0.25">
      <c r="A32" s="12" t="s">
        <v>31</v>
      </c>
      <c r="B32" s="12" t="str">
        <f>VLOOKUP(A32,fuel!I$4:J$329,2,FALSE)</f>
        <v>MU</v>
      </c>
      <c r="C32" s="20">
        <f>VLOOKUP(A32,'average house price'!A$2:E$333,5,FALSE)</f>
        <v>308</v>
      </c>
      <c r="D32" s="20">
        <f>VLOOKUP(A32,'average council tax band d'!A$2:E$333,5,FALSE)</f>
        <v>59</v>
      </c>
      <c r="E32" s="20">
        <f>VLOOKUP(A32,earnings!A$11:H$342,8,FALSE)</f>
        <v>121</v>
      </c>
      <c r="F32" s="20">
        <f>VLOOKUP(A32,fuel!I$4:R$335,6,FALSE)</f>
        <v>35</v>
      </c>
      <c r="G32" s="20">
        <f>VLOOKUP(A32,fuel!I$4:R$335,10,FALSE)</f>
        <v>11</v>
      </c>
      <c r="H32" s="12">
        <f t="shared" si="2"/>
        <v>534</v>
      </c>
      <c r="I32" s="48">
        <f t="shared" si="3"/>
        <v>106.8</v>
      </c>
      <c r="J32" s="12">
        <f t="shared" si="4"/>
        <v>36</v>
      </c>
      <c r="K32" s="19">
        <f t="shared" si="5"/>
        <v>36</v>
      </c>
      <c r="L32" s="48">
        <f t="shared" si="6"/>
        <v>5</v>
      </c>
      <c r="N32" s="19" t="s">
        <v>32</v>
      </c>
      <c r="O32" s="19">
        <f t="shared" si="0"/>
        <v>266</v>
      </c>
      <c r="P32" s="19">
        <f t="array" ref="P32">INDEX($O$1:$O$326,MATCH(SMALL(COUNTIF($O$1:$O$326,"&lt;"&amp;$O$1:$O$326),ROW($O32:$P32)),COUNTIF($O$1:$O$326,"&lt;"&amp;$O$1:$O$326),0))</f>
        <v>32</v>
      </c>
      <c r="Q32" s="19" t="str">
        <f t="array" ref="Q32">INDEX($N$1:$N$326,SMALL(IF($O$1:$O$326=$P32,ROW($O$1:$O$326)),COUNTIF($P$1:$P32,$P32)),1)</f>
        <v>Bexley</v>
      </c>
      <c r="R32" s="19" t="str">
        <f t="shared" si="1"/>
        <v>MU</v>
      </c>
    </row>
    <row r="33" spans="1:18" x14ac:dyDescent="0.25">
      <c r="A33" s="12" t="s">
        <v>32</v>
      </c>
      <c r="B33" s="12" t="str">
        <f>VLOOKUP(A33,fuel!I$4:J$329,2,FALSE)</f>
        <v>SR</v>
      </c>
      <c r="C33" s="20">
        <f>VLOOKUP(A33,'average house price'!A$2:E$333,5,FALSE)</f>
        <v>282</v>
      </c>
      <c r="D33" s="20">
        <f>VLOOKUP(A33,'average council tax band d'!A$2:E$333,5,FALSE)</f>
        <v>137</v>
      </c>
      <c r="E33" s="20">
        <f>VLOOKUP(A33,earnings!A$11:H$342,8,FALSE)</f>
        <v>10</v>
      </c>
      <c r="F33" s="20">
        <f>VLOOKUP(A33,fuel!I$4:R$335,6,FALSE)</f>
        <v>317</v>
      </c>
      <c r="G33" s="20">
        <f>VLOOKUP(A33,fuel!I$4:R$335,10,FALSE)</f>
        <v>298</v>
      </c>
      <c r="H33" s="12">
        <f t="shared" si="2"/>
        <v>1044</v>
      </c>
      <c r="I33" s="48">
        <f t="shared" si="3"/>
        <v>208.8</v>
      </c>
      <c r="J33" s="12">
        <f t="shared" si="4"/>
        <v>272</v>
      </c>
      <c r="K33" s="19">
        <f t="shared" si="5"/>
        <v>266</v>
      </c>
      <c r="L33" s="48">
        <f t="shared" si="6"/>
        <v>5</v>
      </c>
      <c r="N33" s="19" t="s">
        <v>33</v>
      </c>
      <c r="O33" s="19">
        <f t="shared" si="0"/>
        <v>71</v>
      </c>
      <c r="P33" s="19">
        <f t="array" ref="P33">INDEX($O$1:$O$326,MATCH(SMALL(COUNTIF($O$1:$O$326,"&lt;"&amp;$O$1:$O$326),ROW($O33:$P33)),COUNTIF($O$1:$O$326,"&lt;"&amp;$O$1:$O$326),0))</f>
        <v>33</v>
      </c>
      <c r="Q33" s="19" t="str">
        <f t="array" ref="Q33">INDEX($N$1:$N$326,SMALL(IF($O$1:$O$326=$P33,ROW($O$1:$O$326)),COUNTIF($P$1:$P33,$P33)),1)</f>
        <v>Kingston upon Hull City of</v>
      </c>
      <c r="R33" s="19" t="str">
        <f t="shared" si="1"/>
        <v>LU</v>
      </c>
    </row>
    <row r="34" spans="1:18" x14ac:dyDescent="0.25">
      <c r="A34" s="12" t="s">
        <v>33</v>
      </c>
      <c r="B34" s="12" t="str">
        <f>VLOOKUP(A34,fuel!I$4:J$329,2,FALSE)</f>
        <v>LU</v>
      </c>
      <c r="C34" s="20">
        <f>VLOOKUP(A34,'average house price'!A$2:E$333,5,FALSE)</f>
        <v>259</v>
      </c>
      <c r="D34" s="20">
        <f>VLOOKUP(A34,'average council tax band d'!A$2:E$333,5,FALSE)</f>
        <v>158</v>
      </c>
      <c r="E34" s="20">
        <f>VLOOKUP(A34,earnings!A$11:H$342,8,FALSE)</f>
        <v>114</v>
      </c>
      <c r="F34" s="20">
        <f>VLOOKUP(A34,fuel!I$4:R$335,6,FALSE)</f>
        <v>40</v>
      </c>
      <c r="G34" s="20">
        <f>VLOOKUP(A34,fuel!I$4:R$335,10,FALSE)</f>
        <v>63</v>
      </c>
      <c r="H34" s="12">
        <f t="shared" si="2"/>
        <v>634</v>
      </c>
      <c r="I34" s="48">
        <f t="shared" si="3"/>
        <v>126.8</v>
      </c>
      <c r="J34" s="12">
        <f t="shared" si="4"/>
        <v>71</v>
      </c>
      <c r="K34" s="19">
        <f t="shared" si="5"/>
        <v>71</v>
      </c>
      <c r="L34" s="48">
        <f t="shared" si="6"/>
        <v>5</v>
      </c>
      <c r="N34" s="19" t="s">
        <v>34</v>
      </c>
      <c r="O34" s="19">
        <f t="shared" si="0"/>
        <v>120</v>
      </c>
      <c r="P34" s="19">
        <f t="array" ref="P34">INDEX($O$1:$O$326,MATCH(SMALL(COUNTIF($O$1:$O$326,"&lt;"&amp;$O$1:$O$326),ROW($O34:$P34)),COUNTIF($O$1:$O$326,"&lt;"&amp;$O$1:$O$326),0))</f>
        <v>34</v>
      </c>
      <c r="Q34" s="19" t="str">
        <f t="array" ref="Q34">INDEX($N$1:$N$326,SMALL(IF($O$1:$O$326=$P34,ROW($O$1:$O$326)),COUNTIF($P$1:$P34,$P34)),1)</f>
        <v>Coventry</v>
      </c>
      <c r="R34" s="19" t="str">
        <f t="shared" si="1"/>
        <v>LU</v>
      </c>
    </row>
    <row r="35" spans="1:18" x14ac:dyDescent="0.25">
      <c r="A35" s="12" t="s">
        <v>34</v>
      </c>
      <c r="B35" s="12" t="str">
        <f>VLOOKUP(A35,fuel!I$4:J$329,2,FALSE)</f>
        <v>LU</v>
      </c>
      <c r="C35" s="20">
        <f>VLOOKUP(A35,'average house price'!A$2:E$333,5,FALSE)</f>
        <v>181</v>
      </c>
      <c r="D35" s="20">
        <f>VLOOKUP(A35,'average council tax band d'!A$2:E$333,5,FALSE)</f>
        <v>295</v>
      </c>
      <c r="E35" s="20">
        <f>VLOOKUP(A35,earnings!A$11:H$342,8,FALSE)</f>
        <v>160</v>
      </c>
      <c r="F35" s="20">
        <f>VLOOKUP(A35,fuel!I$4:R$335,6,FALSE)</f>
        <v>24</v>
      </c>
      <c r="G35" s="20">
        <f>VLOOKUP(A35,fuel!I$4:R$335,10,FALSE)</f>
        <v>76</v>
      </c>
      <c r="H35" s="12">
        <f t="shared" si="2"/>
        <v>736</v>
      </c>
      <c r="I35" s="48">
        <f t="shared" si="3"/>
        <v>147.19999999999999</v>
      </c>
      <c r="J35" s="12">
        <f t="shared" si="4"/>
        <v>122</v>
      </c>
      <c r="K35" s="19">
        <f t="shared" si="5"/>
        <v>120</v>
      </c>
      <c r="L35" s="48">
        <f t="shared" si="6"/>
        <v>5</v>
      </c>
      <c r="N35" s="19" t="s">
        <v>35</v>
      </c>
      <c r="O35" s="19">
        <f t="shared" si="0"/>
        <v>165</v>
      </c>
      <c r="P35" s="19">
        <f t="array" ref="P35">INDEX($O$1:$O$326,MATCH(SMALL(COUNTIF($O$1:$O$326,"&lt;"&amp;$O$1:$O$326),ROW($O35:$P35)),COUNTIF($O$1:$O$326,"&lt;"&amp;$O$1:$O$326),0))</f>
        <v>34</v>
      </c>
      <c r="Q35" s="19" t="str">
        <f t="array" ref="Q35">INDEX($N$1:$N$326,SMALL(IF($O$1:$O$326=$P35,ROW($O$1:$O$326)),COUNTIF($P$1:$P35,$P35)),1)</f>
        <v>Waltham Forest</v>
      </c>
      <c r="R35" s="19" t="str">
        <f t="shared" si="1"/>
        <v>MU</v>
      </c>
    </row>
    <row r="36" spans="1:18" x14ac:dyDescent="0.25">
      <c r="A36" s="12" t="s">
        <v>35</v>
      </c>
      <c r="B36" s="12" t="str">
        <f>VLOOKUP(A36,fuel!I$4:J$329,2,FALSE)</f>
        <v>SR</v>
      </c>
      <c r="C36" s="20">
        <f>VLOOKUP(A36,'average house price'!A$2:E$333,5,FALSE)</f>
        <v>149</v>
      </c>
      <c r="D36" s="20">
        <f>VLOOKUP(A36,'average council tax band d'!A$2:E$333,5,FALSE)</f>
        <v>225</v>
      </c>
      <c r="E36" s="20">
        <f>VLOOKUP(A36,earnings!A$11:H$342,8,FALSE)</f>
        <v>202</v>
      </c>
      <c r="F36" s="20">
        <f>VLOOKUP(A36,fuel!I$4:R$335,6,FALSE)</f>
        <v>111</v>
      </c>
      <c r="G36" s="20">
        <f>VLOOKUP(A36,fuel!I$4:R$335,10,FALSE)</f>
        <v>142</v>
      </c>
      <c r="H36" s="12">
        <f t="shared" si="2"/>
        <v>829</v>
      </c>
      <c r="I36" s="48">
        <f t="shared" si="3"/>
        <v>165.8</v>
      </c>
      <c r="J36" s="12">
        <f t="shared" si="4"/>
        <v>168</v>
      </c>
      <c r="K36" s="19">
        <f t="shared" si="5"/>
        <v>165</v>
      </c>
      <c r="L36" s="48">
        <f t="shared" si="6"/>
        <v>5</v>
      </c>
      <c r="N36" s="19" t="s">
        <v>36</v>
      </c>
      <c r="O36" s="19">
        <f t="shared" si="0"/>
        <v>91</v>
      </c>
      <c r="P36" s="19">
        <f t="array" ref="P36">INDEX($O$1:$O$326,MATCH(SMALL(COUNTIF($O$1:$O$326,"&lt;"&amp;$O$1:$O$326),ROW($O36:$P36)),COUNTIF($O$1:$O$326,"&lt;"&amp;$O$1:$O$326),0))</f>
        <v>36</v>
      </c>
      <c r="Q36" s="19" t="str">
        <f t="array" ref="Q36">INDEX($N$1:$N$326,SMALL(IF($O$1:$O$326=$P36,ROW($O$1:$O$326)),COUNTIF($P$1:$P36,$P36)),1)</f>
        <v>Brent</v>
      </c>
      <c r="R36" s="19" t="str">
        <f t="shared" si="1"/>
        <v>MU</v>
      </c>
    </row>
    <row r="37" spans="1:18" x14ac:dyDescent="0.25">
      <c r="A37" s="12" t="s">
        <v>36</v>
      </c>
      <c r="B37" s="12" t="str">
        <f>VLOOKUP(A37,fuel!I$4:J$329,2,FALSE)</f>
        <v>MU</v>
      </c>
      <c r="C37" s="20">
        <f>VLOOKUP(A37,'average house price'!A$2:E$333,5,FALSE)</f>
        <v>286</v>
      </c>
      <c r="D37" s="20">
        <f>VLOOKUP(A37,'average council tax band d'!A$2:E$333,5,FALSE)</f>
        <v>22</v>
      </c>
      <c r="E37" s="20">
        <f>VLOOKUP(A37,earnings!A$11:H$342,8,FALSE)</f>
        <v>20</v>
      </c>
      <c r="F37" s="20">
        <f>VLOOKUP(A37,fuel!I$4:R$335,6,FALSE)</f>
        <v>309</v>
      </c>
      <c r="G37" s="20">
        <f>VLOOKUP(A37,fuel!I$4:R$335,10,FALSE)</f>
        <v>46</v>
      </c>
      <c r="H37" s="12">
        <f t="shared" si="2"/>
        <v>683</v>
      </c>
      <c r="I37" s="48">
        <f t="shared" si="3"/>
        <v>136.6</v>
      </c>
      <c r="J37" s="12">
        <f t="shared" si="4"/>
        <v>92</v>
      </c>
      <c r="K37" s="19">
        <f t="shared" si="5"/>
        <v>91</v>
      </c>
      <c r="L37" s="48">
        <f t="shared" si="6"/>
        <v>5</v>
      </c>
      <c r="N37" s="19" t="s">
        <v>37</v>
      </c>
      <c r="O37" s="19">
        <f t="shared" si="0"/>
        <v>308</v>
      </c>
      <c r="P37" s="19">
        <f t="array" ref="P37">INDEX($O$1:$O$326,MATCH(SMALL(COUNTIF($O$1:$O$326,"&lt;"&amp;$O$1:$O$326),ROW($O37:$P37)),COUNTIF($O$1:$O$326,"&lt;"&amp;$O$1:$O$326),0))</f>
        <v>37</v>
      </c>
      <c r="Q37" s="19" t="str">
        <f t="array" ref="Q37">INDEX($N$1:$N$326,SMALL(IF($O$1:$O$326=$P37,ROW($O$1:$O$326)),COUNTIF($P$1:$P37,$P37)),1)</f>
        <v>Dover</v>
      </c>
      <c r="R37" s="19" t="str">
        <f t="shared" si="1"/>
        <v>R50</v>
      </c>
    </row>
    <row r="38" spans="1:18" x14ac:dyDescent="0.25">
      <c r="A38" s="12" t="s">
        <v>37</v>
      </c>
      <c r="B38" s="12" t="str">
        <f>VLOOKUP(A38,fuel!I$4:J$329,2,FALSE)</f>
        <v>SR</v>
      </c>
      <c r="C38" s="20">
        <f>VLOOKUP(A38,'average house price'!A$2:E$333,5,FALSE)</f>
        <v>221</v>
      </c>
      <c r="D38" s="20">
        <f>VLOOKUP(A38,'average council tax band d'!A$2:E$333,5,FALSE)</f>
        <v>208</v>
      </c>
      <c r="E38" s="20">
        <f>VLOOKUP(A38,earnings!A$11:H$342,8,FALSE)</f>
        <v>138</v>
      </c>
      <c r="F38" s="20">
        <f>VLOOKUP(A38,fuel!I$4:R$335,6,FALSE)</f>
        <v>299</v>
      </c>
      <c r="G38" s="20">
        <f>VLOOKUP(A38,fuel!I$4:R$335,10,FALSE)</f>
        <v>322</v>
      </c>
      <c r="H38" s="12">
        <f t="shared" si="2"/>
        <v>1188</v>
      </c>
      <c r="I38" s="48">
        <f t="shared" si="3"/>
        <v>237.6</v>
      </c>
      <c r="J38" s="12">
        <f t="shared" si="4"/>
        <v>314</v>
      </c>
      <c r="K38" s="19">
        <f t="shared" si="5"/>
        <v>308</v>
      </c>
      <c r="L38" s="48">
        <f t="shared" si="6"/>
        <v>5</v>
      </c>
      <c r="N38" s="19" t="s">
        <v>38</v>
      </c>
      <c r="O38" s="19">
        <f t="shared" si="0"/>
        <v>46</v>
      </c>
      <c r="P38" s="19">
        <f t="array" ref="P38">INDEX($O$1:$O$326,MATCH(SMALL(COUNTIF($O$1:$O$326,"&lt;"&amp;$O$1:$O$326),ROW($O38:$P38)),COUNTIF($O$1:$O$326,"&lt;"&amp;$O$1:$O$326),0))</f>
        <v>38</v>
      </c>
      <c r="Q38" s="19" t="str">
        <f t="array" ref="Q38">INDEX($N$1:$N$326,SMALL(IF($O$1:$O$326=$P38,ROW($O$1:$O$326)),COUNTIF($P$1:$P38,$P38)),1)</f>
        <v>Plymouth</v>
      </c>
      <c r="R38" s="19" t="str">
        <f t="shared" si="1"/>
        <v>OU</v>
      </c>
    </row>
    <row r="39" spans="1:18" x14ac:dyDescent="0.25">
      <c r="A39" s="12" t="s">
        <v>38</v>
      </c>
      <c r="B39" s="12" t="str">
        <f>VLOOKUP(A39,fuel!I$4:J$329,2,FALSE)</f>
        <v>MU</v>
      </c>
      <c r="C39" s="20">
        <f>VLOOKUP(A39,'average house price'!A$2:E$333,5,FALSE)</f>
        <v>219</v>
      </c>
      <c r="D39" s="20">
        <f>VLOOKUP(A39,'average council tax band d'!A$2:E$333,5,FALSE)</f>
        <v>62</v>
      </c>
      <c r="E39" s="20">
        <f>VLOOKUP(A39,earnings!A$11:H$342,8,FALSE)</f>
        <v>93</v>
      </c>
      <c r="F39" s="20">
        <f>VLOOKUP(A39,fuel!I$4:R$335,6,FALSE)</f>
        <v>107</v>
      </c>
      <c r="G39" s="20">
        <f>VLOOKUP(A39,fuel!I$4:R$335,10,FALSE)</f>
        <v>78</v>
      </c>
      <c r="H39" s="12">
        <f t="shared" si="2"/>
        <v>559</v>
      </c>
      <c r="I39" s="48">
        <f t="shared" si="3"/>
        <v>111.8</v>
      </c>
      <c r="J39" s="12">
        <f t="shared" si="4"/>
        <v>46</v>
      </c>
      <c r="K39" s="19">
        <f t="shared" si="5"/>
        <v>46</v>
      </c>
      <c r="L39" s="48">
        <f t="shared" si="6"/>
        <v>5</v>
      </c>
      <c r="N39" s="19" t="s">
        <v>39</v>
      </c>
      <c r="O39" s="19">
        <f t="shared" si="0"/>
        <v>243</v>
      </c>
      <c r="P39" s="19">
        <f t="array" ref="P39">INDEX($O$1:$O$326,MATCH(SMALL(COUNTIF($O$1:$O$326,"&lt;"&amp;$O$1:$O$326),ROW($O39:$P39)),COUNTIF($O$1:$O$326,"&lt;"&amp;$O$1:$O$326),0))</f>
        <v>39</v>
      </c>
      <c r="Q39" s="19" t="str">
        <f t="array" ref="Q39">INDEX($N$1:$N$326,SMALL(IF($O$1:$O$326=$P39,ROW($O$1:$O$326)),COUNTIF($P$1:$P39,$P39)),1)</f>
        <v>Lincoln</v>
      </c>
      <c r="R39" s="19" t="str">
        <f t="shared" si="1"/>
        <v>OU</v>
      </c>
    </row>
    <row r="40" spans="1:18" x14ac:dyDescent="0.25">
      <c r="A40" s="12" t="s">
        <v>39</v>
      </c>
      <c r="B40" s="12" t="str">
        <f>VLOOKUP(A40,fuel!I$4:J$329,2,FALSE)</f>
        <v>LU</v>
      </c>
      <c r="C40" s="20">
        <f>VLOOKUP(A40,'average house price'!A$2:E$333,5,FALSE)</f>
        <v>63</v>
      </c>
      <c r="D40" s="20">
        <f>VLOOKUP(A40,'average council tax band d'!A$2:E$333,5,FALSE)</f>
        <v>323</v>
      </c>
      <c r="E40" s="20">
        <f>VLOOKUP(A40,earnings!A$11:H$342,8,FALSE)</f>
        <v>131</v>
      </c>
      <c r="F40" s="20">
        <f>VLOOKUP(A40,fuel!I$4:R$335,6,FALSE)</f>
        <v>247</v>
      </c>
      <c r="G40" s="20">
        <f>VLOOKUP(A40,fuel!I$4:R$335,10,FALSE)</f>
        <v>231</v>
      </c>
      <c r="H40" s="12">
        <f t="shared" si="2"/>
        <v>995</v>
      </c>
      <c r="I40" s="48">
        <f t="shared" si="3"/>
        <v>199</v>
      </c>
      <c r="J40" s="12">
        <f t="shared" si="4"/>
        <v>248</v>
      </c>
      <c r="K40" s="19">
        <f t="shared" si="5"/>
        <v>243</v>
      </c>
      <c r="L40" s="48">
        <f t="shared" si="6"/>
        <v>5</v>
      </c>
      <c r="N40" s="19" t="s">
        <v>40</v>
      </c>
      <c r="O40" s="19">
        <f t="shared" si="0"/>
        <v>224</v>
      </c>
      <c r="P40" s="19">
        <f t="array" ref="P40">INDEX($O$1:$O$326,MATCH(SMALL(COUNTIF($O$1:$O$326,"&lt;"&amp;$O$1:$O$326),ROW($O40:$P40)),COUNTIF($O$1:$O$326,"&lt;"&amp;$O$1:$O$326),0))</f>
        <v>40</v>
      </c>
      <c r="Q40" s="19" t="str">
        <f t="array" ref="Q40">INDEX($N$1:$N$326,SMALL(IF($O$1:$O$326=$P40,ROW($O$1:$O$326)),COUNTIF($P$1:$P40,$P40)),1)</f>
        <v>Peterborough</v>
      </c>
      <c r="R40" s="19" t="str">
        <f t="shared" si="1"/>
        <v>OU</v>
      </c>
    </row>
    <row r="41" spans="1:18" x14ac:dyDescent="0.25">
      <c r="A41" s="12" t="s">
        <v>40</v>
      </c>
      <c r="B41" s="12" t="str">
        <f>VLOOKUP(A41,fuel!I$4:J$329,2,FALSE)</f>
        <v>OU</v>
      </c>
      <c r="C41" s="20">
        <f>VLOOKUP(A41,'average house price'!A$2:E$333,5,FALSE)</f>
        <v>1</v>
      </c>
      <c r="D41" s="20">
        <f>VLOOKUP(A41,'average council tax band d'!A$2:E$333,5,FALSE)</f>
        <v>311</v>
      </c>
      <c r="E41" s="20">
        <f>VLOOKUP(A41,earnings!A$11:H$342,8,FALSE)</f>
        <v>272</v>
      </c>
      <c r="F41" s="20">
        <f>VLOOKUP(A41,fuel!I$4:R$335,6,FALSE)</f>
        <v>250</v>
      </c>
      <c r="G41" s="20">
        <f>VLOOKUP(A41,fuel!I$4:R$335,10,FALSE)</f>
        <v>130</v>
      </c>
      <c r="H41" s="12">
        <f t="shared" si="2"/>
        <v>964</v>
      </c>
      <c r="I41" s="48">
        <f t="shared" si="3"/>
        <v>192.8</v>
      </c>
      <c r="J41" s="12">
        <f t="shared" si="4"/>
        <v>228</v>
      </c>
      <c r="K41" s="19">
        <f t="shared" si="5"/>
        <v>224</v>
      </c>
      <c r="L41" s="48">
        <f t="shared" si="6"/>
        <v>5</v>
      </c>
      <c r="N41" s="19" t="s">
        <v>41</v>
      </c>
      <c r="O41" s="19">
        <f t="shared" si="0"/>
        <v>126</v>
      </c>
      <c r="P41" s="19">
        <f t="array" ref="P41">INDEX($O$1:$O$326,MATCH(SMALL(COUNTIF($O$1:$O$326,"&lt;"&amp;$O$1:$O$326),ROW($O41:$P41)),COUNTIF($O$1:$O$326,"&lt;"&amp;$O$1:$O$326),0))</f>
        <v>41</v>
      </c>
      <c r="Q41" s="19" t="str">
        <f t="array" ref="Q41">INDEX($N$1:$N$326,SMALL(IF($O$1:$O$326=$P41,ROW($O$1:$O$326)),COUNTIF($P$1:$P41,$P41)),1)</f>
        <v>Worcester</v>
      </c>
      <c r="R41" s="19" t="str">
        <f t="shared" si="1"/>
        <v>OU</v>
      </c>
    </row>
    <row r="42" spans="1:18" x14ac:dyDescent="0.25">
      <c r="A42" s="12" t="s">
        <v>41</v>
      </c>
      <c r="B42" s="12" t="str">
        <f>VLOOKUP(A42,fuel!I$4:J$329,2,FALSE)</f>
        <v>MU</v>
      </c>
      <c r="C42" s="20">
        <f>VLOOKUP(A42,'average house price'!A$2:E$333,5,FALSE)</f>
        <v>49</v>
      </c>
      <c r="D42" s="20">
        <f>VLOOKUP(A42,'average council tax band d'!A$2:E$333,5,FALSE)</f>
        <v>88</v>
      </c>
      <c r="E42" s="20">
        <f>VLOOKUP(A42,earnings!A$11:H$342,8,FALSE)</f>
        <v>133</v>
      </c>
      <c r="F42" s="20">
        <f>VLOOKUP(A42,fuel!I$4:R$335,6,FALSE)</f>
        <v>271</v>
      </c>
      <c r="G42" s="20">
        <f>VLOOKUP(A42,fuel!I$4:R$335,10,FALSE)</f>
        <v>207</v>
      </c>
      <c r="H42" s="12">
        <f t="shared" si="2"/>
        <v>748</v>
      </c>
      <c r="I42" s="48">
        <f t="shared" si="3"/>
        <v>149.6</v>
      </c>
      <c r="J42" s="12">
        <f t="shared" si="4"/>
        <v>128</v>
      </c>
      <c r="K42" s="19">
        <f t="shared" si="5"/>
        <v>126</v>
      </c>
      <c r="L42" s="48">
        <f t="shared" si="6"/>
        <v>5</v>
      </c>
      <c r="N42" s="19" t="s">
        <v>42</v>
      </c>
      <c r="O42" s="19">
        <f t="shared" si="0"/>
        <v>169</v>
      </c>
      <c r="P42" s="19">
        <f t="array" ref="P42">INDEX($O$1:$O$326,MATCH(SMALL(COUNTIF($O$1:$O$326,"&lt;"&amp;$O$1:$O$326),ROW($O42:$P42)),COUNTIF($O$1:$O$326,"&lt;"&amp;$O$1:$O$326),0))</f>
        <v>42</v>
      </c>
      <c r="Q42" s="19" t="str">
        <f t="array" ref="Q42">INDEX($N$1:$N$326,SMALL(IF($O$1:$O$326=$P42,ROW($O$1:$O$326)),COUNTIF($P$1:$P42,$P42)),1)</f>
        <v>Gloucester</v>
      </c>
      <c r="R42" s="19" t="str">
        <f t="shared" si="1"/>
        <v>OU</v>
      </c>
    </row>
    <row r="43" spans="1:18" x14ac:dyDescent="0.25">
      <c r="A43" s="12" t="s">
        <v>42</v>
      </c>
      <c r="B43" s="12" t="str">
        <f>VLOOKUP(A43,fuel!I$4:J$329,2,FALSE)</f>
        <v>SR</v>
      </c>
      <c r="C43" s="20">
        <f>VLOOKUP(A43,'average house price'!A$2:E$333,5,FALSE)</f>
        <v>52</v>
      </c>
      <c r="D43" s="20">
        <f>VLOOKUP(A43,'average council tax band d'!A$2:E$333,5,FALSE)</f>
        <v>120</v>
      </c>
      <c r="E43" s="20">
        <f>VLOOKUP(A43,earnings!A$11:H$342,8,FALSE)</f>
        <v>189</v>
      </c>
      <c r="F43" s="20">
        <f>VLOOKUP(A43,fuel!I$4:R$335,6,FALSE)</f>
        <v>308</v>
      </c>
      <c r="G43" s="20">
        <f>VLOOKUP(A43,fuel!I$4:R$335,10,FALSE)</f>
        <v>168</v>
      </c>
      <c r="H43" s="12">
        <f t="shared" si="2"/>
        <v>837</v>
      </c>
      <c r="I43" s="48">
        <f t="shared" si="3"/>
        <v>167.4</v>
      </c>
      <c r="J43" s="12">
        <f t="shared" si="4"/>
        <v>172</v>
      </c>
      <c r="K43" s="19">
        <f t="shared" si="5"/>
        <v>169</v>
      </c>
      <c r="L43" s="48">
        <f t="shared" si="6"/>
        <v>5</v>
      </c>
      <c r="N43" s="19" t="s">
        <v>43</v>
      </c>
      <c r="O43" s="19">
        <f t="shared" si="0"/>
        <v>21</v>
      </c>
      <c r="P43" s="19">
        <f t="array" ref="P43">INDEX($O$1:$O$326,MATCH(SMALL(COUNTIF($O$1:$O$326,"&lt;"&amp;$O$1:$O$326),ROW($O43:$P43)),COUNTIF($O$1:$O$326,"&lt;"&amp;$O$1:$O$326),0))</f>
        <v>43</v>
      </c>
      <c r="Q43" s="19" t="str">
        <f t="array" ref="Q43">INDEX($N$1:$N$326,SMALL(IF($O$1:$O$326=$P43,ROW($O$1:$O$326)),COUNTIF($P$1:$P43,$P43)),1)</f>
        <v>Durham</v>
      </c>
      <c r="R43" s="19" t="str">
        <f t="shared" si="1"/>
        <v>R50</v>
      </c>
    </row>
    <row r="44" spans="1:18" x14ac:dyDescent="0.25">
      <c r="A44" s="12" t="s">
        <v>43</v>
      </c>
      <c r="B44" s="12" t="str">
        <f>VLOOKUP(A44,fuel!I$4:J$329,2,FALSE)</f>
        <v>OU</v>
      </c>
      <c r="C44" s="20">
        <f>VLOOKUP(A44,'average house price'!A$2:E$333,5,FALSE)</f>
        <v>287</v>
      </c>
      <c r="D44" s="20">
        <f>VLOOKUP(A44,'average council tax band d'!A$2:E$333,5,FALSE)</f>
        <v>83</v>
      </c>
      <c r="E44" s="20">
        <f>VLOOKUP(A44,earnings!A$11:H$342,8,FALSE)</f>
        <v>56</v>
      </c>
      <c r="F44" s="20">
        <f>VLOOKUP(A44,fuel!I$4:R$335,6,FALSE)</f>
        <v>22</v>
      </c>
      <c r="G44" s="20">
        <f>VLOOKUP(A44,fuel!I$4:R$335,10,FALSE)</f>
        <v>17</v>
      </c>
      <c r="H44" s="12">
        <f t="shared" si="2"/>
        <v>465</v>
      </c>
      <c r="I44" s="48">
        <f t="shared" si="3"/>
        <v>93</v>
      </c>
      <c r="J44" s="12">
        <f t="shared" si="4"/>
        <v>21</v>
      </c>
      <c r="K44" s="19">
        <f t="shared" si="5"/>
        <v>21</v>
      </c>
      <c r="L44" s="48">
        <f t="shared" si="6"/>
        <v>5</v>
      </c>
      <c r="N44" s="19" t="s">
        <v>44</v>
      </c>
      <c r="O44" s="19">
        <f t="shared" si="0"/>
        <v>9</v>
      </c>
      <c r="P44" s="19">
        <f t="array" ref="P44">INDEX($O$1:$O$326,MATCH(SMALL(COUNTIF($O$1:$O$326,"&lt;"&amp;$O$1:$O$326),ROW($O44:$P44)),COUNTIF($O$1:$O$326,"&lt;"&amp;$O$1:$O$326),0))</f>
        <v>44</v>
      </c>
      <c r="Q44" s="19" t="str">
        <f t="array" ref="Q44">INDEX($N$1:$N$326,SMALL(IF($O$1:$O$326=$P44,ROW($O$1:$O$326)),COUNTIF($P$1:$P44,$P44)),1)</f>
        <v>Swindon</v>
      </c>
      <c r="R44" s="19" t="str">
        <f t="shared" si="1"/>
        <v>OU</v>
      </c>
    </row>
    <row r="45" spans="1:18" x14ac:dyDescent="0.25">
      <c r="A45" s="12" t="s">
        <v>44</v>
      </c>
      <c r="B45" s="12" t="str">
        <f>VLOOKUP(A45,fuel!I$4:J$329,2,FALSE)</f>
        <v>MU</v>
      </c>
      <c r="C45" s="20">
        <f>VLOOKUP(A45,'average house price'!A$2:E$333,5,FALSE)</f>
        <v>329</v>
      </c>
      <c r="D45" s="20">
        <f>VLOOKUP(A45,'average council tax band d'!A$2:E$333,5,FALSE)</f>
        <v>37</v>
      </c>
      <c r="E45" s="20">
        <f>VLOOKUP(A45,earnings!A$11:H$342,8,FALSE)</f>
        <v>5</v>
      </c>
      <c r="F45" s="20">
        <f>VLOOKUP(A45,fuel!I$4:R$335,6,FALSE)</f>
        <v>15</v>
      </c>
      <c r="G45" s="20">
        <f>VLOOKUP(A45,fuel!I$4:R$335,10,FALSE)</f>
        <v>12</v>
      </c>
      <c r="H45" s="12">
        <f t="shared" si="2"/>
        <v>398</v>
      </c>
      <c r="I45" s="48">
        <f t="shared" si="3"/>
        <v>79.599999999999994</v>
      </c>
      <c r="J45" s="12">
        <f t="shared" si="4"/>
        <v>9</v>
      </c>
      <c r="K45" s="19">
        <f t="shared" si="5"/>
        <v>9</v>
      </c>
      <c r="L45" s="48">
        <f t="shared" si="6"/>
        <v>5</v>
      </c>
      <c r="N45" s="19" t="s">
        <v>45</v>
      </c>
      <c r="O45" s="19">
        <f t="shared" si="0"/>
        <v>132</v>
      </c>
      <c r="P45" s="19">
        <f t="array" ref="P45">INDEX($O$1:$O$326,MATCH(SMALL(COUNTIF($O$1:$O$326,"&lt;"&amp;$O$1:$O$326),ROW($O45:$P45)),COUNTIF($O$1:$O$326,"&lt;"&amp;$O$1:$O$326),0))</f>
        <v>45</v>
      </c>
      <c r="Q45" s="19" t="str">
        <f t="array" ref="Q45">INDEX($N$1:$N$326,SMALL(IF($O$1:$O$326=$P45,ROW($O$1:$O$326)),COUNTIF($P$1:$P45,$P45)),1)</f>
        <v>Gravesham</v>
      </c>
      <c r="R45" s="19" t="str">
        <f t="shared" si="1"/>
        <v>MU</v>
      </c>
    </row>
    <row r="46" spans="1:18" x14ac:dyDescent="0.25">
      <c r="A46" s="12" t="s">
        <v>45</v>
      </c>
      <c r="B46" s="12" t="str">
        <f>VLOOKUP(A46,fuel!I$4:J$329,2,FALSE)</f>
        <v>SR</v>
      </c>
      <c r="C46" s="20">
        <f>VLOOKUP(A46,'average house price'!A$2:E$333,5,FALSE)</f>
        <v>56</v>
      </c>
      <c r="D46" s="20">
        <f>VLOOKUP(A46,'average council tax band d'!A$2:E$333,5,FALSE)</f>
        <v>191</v>
      </c>
      <c r="E46" s="20">
        <f>VLOOKUP(A46,earnings!A$11:H$342,8,FALSE)</f>
        <v>218</v>
      </c>
      <c r="F46" s="20">
        <f>VLOOKUP(A46,fuel!I$4:R$335,6,FALSE)</f>
        <v>230</v>
      </c>
      <c r="G46" s="20">
        <f>VLOOKUP(A46,fuel!I$4:R$335,10,FALSE)</f>
        <v>66</v>
      </c>
      <c r="H46" s="12">
        <f t="shared" si="2"/>
        <v>761</v>
      </c>
      <c r="I46" s="48">
        <f t="shared" si="3"/>
        <v>152.19999999999999</v>
      </c>
      <c r="J46" s="12">
        <f t="shared" si="4"/>
        <v>135</v>
      </c>
      <c r="K46" s="19">
        <f t="shared" si="5"/>
        <v>132</v>
      </c>
      <c r="L46" s="48">
        <f t="shared" si="6"/>
        <v>5</v>
      </c>
      <c r="N46" s="19" t="s">
        <v>46</v>
      </c>
      <c r="O46" s="19">
        <f t="shared" si="0"/>
        <v>115</v>
      </c>
      <c r="P46" s="19">
        <f t="array" ref="P46">INDEX($O$1:$O$326,MATCH(SMALL(COUNTIF($O$1:$O$326,"&lt;"&amp;$O$1:$O$326),ROW($O46:$P46)),COUNTIF($O$1:$O$326,"&lt;"&amp;$O$1:$O$326),0))</f>
        <v>46</v>
      </c>
      <c r="Q46" s="19" t="str">
        <f t="array" ref="Q46">INDEX($N$1:$N$326,SMALL(IF($O$1:$O$326=$P46,ROW($O$1:$O$326)),COUNTIF($P$1:$P46,$P46)),1)</f>
        <v>Broxbourne</v>
      </c>
      <c r="R46" s="19" t="str">
        <f t="shared" si="1"/>
        <v>MU</v>
      </c>
    </row>
    <row r="47" spans="1:18" x14ac:dyDescent="0.25">
      <c r="A47" s="12" t="s">
        <v>46</v>
      </c>
      <c r="B47" s="12" t="str">
        <f>VLOOKUP(A47,fuel!I$4:J$329,2,FALSE)</f>
        <v>OU</v>
      </c>
      <c r="C47" s="20">
        <f>VLOOKUP(A47,'average house price'!A$2:E$333,5,FALSE)</f>
        <v>212</v>
      </c>
      <c r="D47" s="20">
        <f>VLOOKUP(A47,'average council tax band d'!A$2:E$333,5,FALSE)</f>
        <v>103</v>
      </c>
      <c r="E47" s="20">
        <f>VLOOKUP(A47,earnings!A$11:H$342,8,FALSE)</f>
        <v>188</v>
      </c>
      <c r="F47" s="20">
        <f>VLOOKUP(A47,fuel!I$4:R$335,6,FALSE)</f>
        <v>98</v>
      </c>
      <c r="G47" s="20">
        <f>VLOOKUP(A47,fuel!I$4:R$335,10,FALSE)</f>
        <v>127</v>
      </c>
      <c r="H47" s="12">
        <f t="shared" si="2"/>
        <v>728</v>
      </c>
      <c r="I47" s="48">
        <f t="shared" si="3"/>
        <v>145.6</v>
      </c>
      <c r="J47" s="12">
        <f t="shared" si="4"/>
        <v>117</v>
      </c>
      <c r="K47" s="19">
        <f t="shared" si="5"/>
        <v>115</v>
      </c>
      <c r="L47" s="48">
        <f t="shared" si="6"/>
        <v>5</v>
      </c>
      <c r="N47" s="19" t="s">
        <v>47</v>
      </c>
      <c r="O47" s="19">
        <f t="shared" si="0"/>
        <v>305</v>
      </c>
      <c r="P47" s="19">
        <f t="array" ref="P47">INDEX($O$1:$O$326,MATCH(SMALL(COUNTIF($O$1:$O$326,"&lt;"&amp;$O$1:$O$326),ROW($O47:$P47)),COUNTIF($O$1:$O$326,"&lt;"&amp;$O$1:$O$326),0))</f>
        <v>47</v>
      </c>
      <c r="Q47" s="19" t="str">
        <f t="array" ref="Q47">INDEX($N$1:$N$326,SMALL(IF($O$1:$O$326=$P47,ROW($O$1:$O$326)),COUNTIF($P$1:$P47,$P47)),1)</f>
        <v>Northampton</v>
      </c>
      <c r="R47" s="19" t="str">
        <f t="shared" si="1"/>
        <v>OU</v>
      </c>
    </row>
    <row r="48" spans="1:18" x14ac:dyDescent="0.25">
      <c r="A48" s="12" t="s">
        <v>47</v>
      </c>
      <c r="B48" s="12" t="str">
        <f>VLOOKUP(A48,fuel!I$4:J$329,2,FALSE)</f>
        <v>SR</v>
      </c>
      <c r="C48" s="20">
        <f>VLOOKUP(A48,'average house price'!A$2:E$333,5,FALSE)</f>
        <v>54</v>
      </c>
      <c r="D48" s="20">
        <f>VLOOKUP(A48,'average council tax band d'!A$2:E$333,5,FALSE)</f>
        <v>293</v>
      </c>
      <c r="E48" s="20">
        <f>VLOOKUP(A48,earnings!A$11:H$342,8,FALSE)</f>
        <v>294</v>
      </c>
      <c r="F48" s="20">
        <f>VLOOKUP(A48,fuel!I$4:R$335,6,FALSE)</f>
        <v>284</v>
      </c>
      <c r="G48" s="20">
        <f>VLOOKUP(A48,fuel!I$4:R$335,10,FALSE)</f>
        <v>250</v>
      </c>
      <c r="H48" s="12">
        <f t="shared" si="2"/>
        <v>1175</v>
      </c>
      <c r="I48" s="48">
        <f t="shared" si="3"/>
        <v>235</v>
      </c>
      <c r="J48" s="12">
        <f t="shared" si="4"/>
        <v>311</v>
      </c>
      <c r="K48" s="19">
        <f t="shared" si="5"/>
        <v>305</v>
      </c>
      <c r="L48" s="48">
        <f t="shared" si="6"/>
        <v>5</v>
      </c>
      <c r="N48" s="19" t="s">
        <v>48</v>
      </c>
      <c r="O48" s="19">
        <f t="shared" si="0"/>
        <v>178</v>
      </c>
      <c r="P48" s="19">
        <f t="array" ref="P48">INDEX($O$1:$O$326,MATCH(SMALL(COUNTIF($O$1:$O$326,"&lt;"&amp;$O$1:$O$326),ROW($O48:$P48)),COUNTIF($O$1:$O$326,"&lt;"&amp;$O$1:$O$326),0))</f>
        <v>48</v>
      </c>
      <c r="Q48" s="19" t="str">
        <f t="array" ref="Q48">INDEX($N$1:$N$326,SMALL(IF($O$1:$O$326=$P48,ROW($O$1:$O$326)),COUNTIF($P$1:$P48,$P48)),1)</f>
        <v>Isles of Scilly</v>
      </c>
      <c r="R48" s="19" t="str">
        <f t="shared" si="1"/>
        <v>R80</v>
      </c>
    </row>
    <row r="49" spans="1:18" x14ac:dyDescent="0.25">
      <c r="A49" s="12" t="s">
        <v>48</v>
      </c>
      <c r="B49" s="12" t="str">
        <f>VLOOKUP(A49,fuel!I$4:J$329,2,FALSE)</f>
        <v>LU</v>
      </c>
      <c r="C49" s="20">
        <f>VLOOKUP(A49,'average house price'!A$2:E$333,5,FALSE)</f>
        <v>146</v>
      </c>
      <c r="D49" s="20">
        <f>VLOOKUP(A49,'average council tax band d'!A$2:E$333,5,FALSE)</f>
        <v>252</v>
      </c>
      <c r="E49" s="20">
        <f>VLOOKUP(A49,earnings!A$11:H$342,8,FALSE)</f>
        <v>130</v>
      </c>
      <c r="F49" s="20">
        <f>VLOOKUP(A49,fuel!I$4:R$335,6,FALSE)</f>
        <v>259</v>
      </c>
      <c r="G49" s="20">
        <f>VLOOKUP(A49,fuel!I$4:R$335,10,FALSE)</f>
        <v>70</v>
      </c>
      <c r="H49" s="12">
        <f t="shared" si="2"/>
        <v>857</v>
      </c>
      <c r="I49" s="48">
        <f t="shared" si="3"/>
        <v>171.4</v>
      </c>
      <c r="J49" s="12">
        <f t="shared" si="4"/>
        <v>181</v>
      </c>
      <c r="K49" s="19">
        <f t="shared" si="5"/>
        <v>178</v>
      </c>
      <c r="L49" s="48">
        <f t="shared" si="6"/>
        <v>5</v>
      </c>
      <c r="N49" s="19" t="s">
        <v>49</v>
      </c>
      <c r="O49" s="19">
        <f t="shared" si="0"/>
        <v>238</v>
      </c>
      <c r="P49" s="19">
        <f t="array" ref="P49">INDEX($O$1:$O$326,MATCH(SMALL(COUNTIF($O$1:$O$326,"&lt;"&amp;$O$1:$O$326),ROW($O49:$P49)),COUNTIF($O$1:$O$326,"&lt;"&amp;$O$1:$O$326),0))</f>
        <v>49</v>
      </c>
      <c r="Q49" s="19" t="str">
        <f t="array" ref="Q49">INDEX($N$1:$N$326,SMALL(IF($O$1:$O$326=$P49,ROW($O$1:$O$326)),COUNTIF($P$1:$P49,$P49)),1)</f>
        <v>Stevenage</v>
      </c>
      <c r="R49" s="19" t="str">
        <f t="shared" si="1"/>
        <v>OU</v>
      </c>
    </row>
    <row r="50" spans="1:18" x14ac:dyDescent="0.25">
      <c r="A50" s="12" t="s">
        <v>49</v>
      </c>
      <c r="B50" s="12" t="str">
        <f>VLOOKUP(A50,fuel!I$4:J$329,2,FALSE)</f>
        <v>R50</v>
      </c>
      <c r="C50" s="20">
        <f>VLOOKUP(A50,'average house price'!A$2:E$333,5,FALSE)</f>
        <v>206</v>
      </c>
      <c r="D50" s="20">
        <f>VLOOKUP(A50,'average council tax band d'!A$2:E$333,5,FALSE)</f>
        <v>324</v>
      </c>
      <c r="E50" s="20">
        <f>VLOOKUP(A50,earnings!A$11:H$342,8,FALSE)</f>
        <v>75</v>
      </c>
      <c r="F50" s="20">
        <f>VLOOKUP(A50,fuel!I$4:R$335,6,FALSE)</f>
        <v>124</v>
      </c>
      <c r="G50" s="20">
        <f>VLOOKUP(A50,fuel!I$4:R$335,10,FALSE)</f>
        <v>255</v>
      </c>
      <c r="H50" s="12">
        <f t="shared" si="2"/>
        <v>984</v>
      </c>
      <c r="I50" s="48">
        <f t="shared" si="3"/>
        <v>196.8</v>
      </c>
      <c r="J50" s="12">
        <f t="shared" si="4"/>
        <v>243</v>
      </c>
      <c r="K50" s="19">
        <f t="shared" si="5"/>
        <v>238</v>
      </c>
      <c r="L50" s="48">
        <f t="shared" si="6"/>
        <v>5</v>
      </c>
      <c r="N50" s="19" t="s">
        <v>50</v>
      </c>
      <c r="O50" s="19">
        <f t="shared" si="0"/>
        <v>109</v>
      </c>
      <c r="P50" s="19">
        <f t="array" ref="P50">INDEX($O$1:$O$326,MATCH(SMALL(COUNTIF($O$1:$O$326,"&lt;"&amp;$O$1:$O$326),ROW($O50:$P50)),COUNTIF($O$1:$O$326,"&lt;"&amp;$O$1:$O$326),0))</f>
        <v>50</v>
      </c>
      <c r="Q50" s="19" t="str">
        <f t="array" ref="Q50">INDEX($N$1:$N$326,SMALL(IF($O$1:$O$326=$P50,ROW($O$1:$O$326)),COUNTIF($P$1:$P50,$P50)),1)</f>
        <v>Bracknell Forest</v>
      </c>
      <c r="R50" s="19" t="str">
        <f t="shared" si="1"/>
        <v>LU</v>
      </c>
    </row>
    <row r="51" spans="1:18" x14ac:dyDescent="0.25">
      <c r="A51" s="12" t="s">
        <v>50</v>
      </c>
      <c r="B51" s="12" t="str">
        <f>VLOOKUP(A51,fuel!I$4:J$329,2,FALSE)</f>
        <v>OU</v>
      </c>
      <c r="C51" s="20">
        <f>VLOOKUP(A51,'average house price'!A$2:E$333,5,FALSE)</f>
        <v>121</v>
      </c>
      <c r="D51" s="20">
        <f>VLOOKUP(A51,'average council tax band d'!A$2:E$333,5,FALSE)</f>
        <v>118</v>
      </c>
      <c r="E51" s="20">
        <f>VLOOKUP(A51,earnings!A$11:H$342,8,FALSE)</f>
        <v>176</v>
      </c>
      <c r="F51" s="20">
        <f>VLOOKUP(A51,fuel!I$4:R$335,6,FALSE)</f>
        <v>156</v>
      </c>
      <c r="G51" s="20">
        <f>VLOOKUP(A51,fuel!I$4:R$335,10,FALSE)</f>
        <v>152</v>
      </c>
      <c r="H51" s="12">
        <f t="shared" si="2"/>
        <v>723</v>
      </c>
      <c r="I51" s="48">
        <f t="shared" si="3"/>
        <v>144.6</v>
      </c>
      <c r="J51" s="12">
        <f t="shared" si="4"/>
        <v>111</v>
      </c>
      <c r="K51" s="19">
        <f t="shared" si="5"/>
        <v>109</v>
      </c>
      <c r="L51" s="48">
        <f t="shared" si="6"/>
        <v>5</v>
      </c>
      <c r="N51" s="19" t="s">
        <v>51</v>
      </c>
      <c r="O51" s="19">
        <f t="shared" si="0"/>
        <v>143</v>
      </c>
      <c r="P51" s="19">
        <f t="array" ref="P51">INDEX($O$1:$O$326,MATCH(SMALL(COUNTIF($O$1:$O$326,"&lt;"&amp;$O$1:$O$326),ROW($O51:$P51)),COUNTIF($O$1:$O$326,"&lt;"&amp;$O$1:$O$326),0))</f>
        <v>51</v>
      </c>
      <c r="Q51" s="19" t="str">
        <f t="array" ref="Q51">INDEX($N$1:$N$326,SMALL(IF($O$1:$O$326=$P51,ROW($O$1:$O$326)),COUNTIF($P$1:$P51,$P51)),1)</f>
        <v>Hounslow</v>
      </c>
      <c r="R51" s="19" t="str">
        <f t="shared" si="1"/>
        <v>MU</v>
      </c>
    </row>
    <row r="52" spans="1:18" x14ac:dyDescent="0.25">
      <c r="A52" s="12" t="s">
        <v>51</v>
      </c>
      <c r="B52" s="12" t="str">
        <f>VLOOKUP(A52,fuel!I$4:J$329,2,FALSE)</f>
        <v>OU</v>
      </c>
      <c r="C52" s="20">
        <f>VLOOKUP(A52,'average house price'!A$2:E$333,5,FALSE)</f>
        <v>241</v>
      </c>
      <c r="D52" s="20">
        <f>VLOOKUP(A52,'average council tax band d'!A$2:E$333,5,FALSE)</f>
        <v>164</v>
      </c>
      <c r="E52" s="20">
        <f>VLOOKUP(A52,earnings!A$11:H$342,8,FALSE)</f>
        <v>64</v>
      </c>
      <c r="F52" s="20">
        <f>VLOOKUP(A52,fuel!I$4:R$335,6,FALSE)</f>
        <v>130</v>
      </c>
      <c r="G52" s="20">
        <f>VLOOKUP(A52,fuel!I$4:R$335,10,FALSE)</f>
        <v>195</v>
      </c>
      <c r="H52" s="12">
        <f t="shared" si="2"/>
        <v>794</v>
      </c>
      <c r="I52" s="48">
        <f t="shared" si="3"/>
        <v>158.80000000000001</v>
      </c>
      <c r="J52" s="12">
        <f t="shared" si="4"/>
        <v>146</v>
      </c>
      <c r="K52" s="19">
        <f t="shared" si="5"/>
        <v>143</v>
      </c>
      <c r="L52" s="48">
        <f t="shared" si="6"/>
        <v>5</v>
      </c>
      <c r="N52" s="19" t="s">
        <v>52</v>
      </c>
      <c r="O52" s="19">
        <f t="shared" si="0"/>
        <v>72</v>
      </c>
      <c r="P52" s="19">
        <f t="array" ref="P52">INDEX($O$1:$O$326,MATCH(SMALL(COUNTIF($O$1:$O$326,"&lt;"&amp;$O$1:$O$326),ROW($O52:$P52)),COUNTIF($O$1:$O$326,"&lt;"&amp;$O$1:$O$326),0))</f>
        <v>51</v>
      </c>
      <c r="Q52" s="19" t="str">
        <f t="array" ref="Q52">INDEX($N$1:$N$326,SMALL(IF($O$1:$O$326=$P52,ROW($O$1:$O$326)),COUNTIF($P$1:$P52,$P52)),1)</f>
        <v>Milton Keynes</v>
      </c>
      <c r="R52" s="19" t="str">
        <f t="shared" si="1"/>
        <v>OU</v>
      </c>
    </row>
    <row r="53" spans="1:18" x14ac:dyDescent="0.25">
      <c r="A53" s="12" t="s">
        <v>52</v>
      </c>
      <c r="B53" s="12" t="str">
        <f>VLOOKUP(A53,fuel!I$4:J$329,2,FALSE)</f>
        <v>OU</v>
      </c>
      <c r="C53" s="20">
        <f>VLOOKUP(A53,'average house price'!A$2:E$333,5,FALSE)</f>
        <v>238</v>
      </c>
      <c r="D53" s="20">
        <f>VLOOKUP(A53,'average council tax band d'!A$2:E$333,5,FALSE)</f>
        <v>157</v>
      </c>
      <c r="E53" s="20">
        <f>VLOOKUP(A53,earnings!A$11:H$342,8,FALSE)</f>
        <v>112</v>
      </c>
      <c r="F53" s="20">
        <f>VLOOKUP(A53,fuel!I$4:R$335,6,FALSE)</f>
        <v>113</v>
      </c>
      <c r="G53" s="20">
        <f>VLOOKUP(A53,fuel!I$4:R$335,10,FALSE)</f>
        <v>15</v>
      </c>
      <c r="H53" s="12">
        <f t="shared" si="2"/>
        <v>635</v>
      </c>
      <c r="I53" s="48">
        <f t="shared" si="3"/>
        <v>127</v>
      </c>
      <c r="J53" s="12">
        <f t="shared" si="4"/>
        <v>72</v>
      </c>
      <c r="K53" s="19">
        <f t="shared" si="5"/>
        <v>72</v>
      </c>
      <c r="L53" s="48">
        <f t="shared" si="6"/>
        <v>5</v>
      </c>
      <c r="N53" s="19" t="s">
        <v>53</v>
      </c>
      <c r="O53" s="19">
        <f t="shared" si="0"/>
        <v>256</v>
      </c>
      <c r="P53" s="19">
        <f t="array" ref="P53">INDEX($O$1:$O$326,MATCH(SMALL(COUNTIF($O$1:$O$326,"&lt;"&amp;$O$1:$O$326),ROW($O53:$P53)),COUNTIF($O$1:$O$326,"&lt;"&amp;$O$1:$O$326),0))</f>
        <v>53</v>
      </c>
      <c r="Q53" s="19" t="str">
        <f t="array" ref="Q53">INDEX($N$1:$N$326,SMALL(IF($O$1:$O$326=$P53,ROW($O$1:$O$326)),COUNTIF($P$1:$P53,$P53)),1)</f>
        <v>Wigan</v>
      </c>
      <c r="R53" s="19" t="str">
        <f t="shared" si="1"/>
        <v>MU</v>
      </c>
    </row>
    <row r="54" spans="1:18" x14ac:dyDescent="0.25">
      <c r="A54" s="12" t="s">
        <v>53</v>
      </c>
      <c r="B54" s="12" t="str">
        <f>VLOOKUP(A54,fuel!I$4:J$329,2,FALSE)</f>
        <v>SR</v>
      </c>
      <c r="C54" s="20">
        <f>VLOOKUP(A54,'average house price'!A$2:E$333,5,FALSE)</f>
        <v>242</v>
      </c>
      <c r="D54" s="20">
        <f>VLOOKUP(A54,'average council tax band d'!A$2:E$333,5,FALSE)</f>
        <v>239</v>
      </c>
      <c r="E54" s="20">
        <f>VLOOKUP(A54,earnings!A$11:H$342,8,FALSE)</f>
        <v>88</v>
      </c>
      <c r="F54" s="20">
        <f>VLOOKUP(A54,fuel!I$4:R$335,6,FALSE)</f>
        <v>135</v>
      </c>
      <c r="G54" s="20">
        <f>VLOOKUP(A54,fuel!I$4:R$335,10,FALSE)</f>
        <v>312</v>
      </c>
      <c r="H54" s="12">
        <f t="shared" si="2"/>
        <v>1016</v>
      </c>
      <c r="I54" s="48">
        <f t="shared" si="3"/>
        <v>203.2</v>
      </c>
      <c r="J54" s="12">
        <f t="shared" si="4"/>
        <v>262</v>
      </c>
      <c r="K54" s="19">
        <f t="shared" si="5"/>
        <v>256</v>
      </c>
      <c r="L54" s="48">
        <f t="shared" si="6"/>
        <v>5</v>
      </c>
      <c r="N54" s="19" t="s">
        <v>359</v>
      </c>
      <c r="O54" s="19">
        <f t="shared" si="0"/>
        <v>273</v>
      </c>
      <c r="P54" s="19">
        <f t="array" ref="P54">INDEX($O$1:$O$326,MATCH(SMALL(COUNTIF($O$1:$O$326,"&lt;"&amp;$O$1:$O$326),ROW($O54:$P54)),COUNTIF($O$1:$O$326,"&lt;"&amp;$O$1:$O$326),0))</f>
        <v>54</v>
      </c>
      <c r="Q54" s="19" t="str">
        <f t="array" ref="Q54">INDEX($N$1:$N$326,SMALL(IF($O$1:$O$326=$P54,ROW($O$1:$O$326)),COUNTIF($P$1:$P54,$P54)),1)</f>
        <v>Southend-on-Sea</v>
      </c>
      <c r="R54" s="19" t="str">
        <f t="shared" si="1"/>
        <v>LU</v>
      </c>
    </row>
    <row r="55" spans="1:18" x14ac:dyDescent="0.25">
      <c r="A55" s="12" t="s">
        <v>359</v>
      </c>
      <c r="B55" s="12" t="str">
        <f>VLOOKUP(A55,fuel!I$4:J$329,2,FALSE)</f>
        <v>R50</v>
      </c>
      <c r="C55" s="20">
        <f>VLOOKUP(A55,'average house price'!A$2:E$333,5,FALSE)</f>
        <v>187</v>
      </c>
      <c r="D55" s="20">
        <f>VLOOKUP(A55,'average council tax band d'!A$2:E$333,5,FALSE)</f>
        <v>111</v>
      </c>
      <c r="E55" s="20">
        <f>VLOOKUP(A55,earnings!A$11:H$342,8,FALSE)</f>
        <v>173</v>
      </c>
      <c r="F55" s="20">
        <f>VLOOKUP(A55,fuel!I$4:R$335,6,FALSE)</f>
        <v>323</v>
      </c>
      <c r="G55" s="20">
        <f>VLOOKUP(A55,fuel!I$4:R$335,10,FALSE)</f>
        <v>274</v>
      </c>
      <c r="H55" s="12">
        <f t="shared" si="2"/>
        <v>1068</v>
      </c>
      <c r="I55" s="48">
        <f t="shared" si="3"/>
        <v>213.6</v>
      </c>
      <c r="J55" s="12">
        <f t="shared" si="4"/>
        <v>279</v>
      </c>
      <c r="K55" s="19">
        <f t="shared" si="5"/>
        <v>273</v>
      </c>
      <c r="L55" s="48">
        <f t="shared" si="6"/>
        <v>5</v>
      </c>
      <c r="N55" s="19" t="s">
        <v>54</v>
      </c>
      <c r="O55" s="19">
        <f t="shared" si="0"/>
        <v>239</v>
      </c>
      <c r="P55" s="19">
        <f t="array" ref="P55">INDEX($O$1:$O$326,MATCH(SMALL(COUNTIF($O$1:$O$326,"&lt;"&amp;$O$1:$O$326),ROW($O55:$P55)),COUNTIF($O$1:$O$326,"&lt;"&amp;$O$1:$O$326),0))</f>
        <v>55</v>
      </c>
      <c r="Q55" s="19" t="str">
        <f t="array" ref="Q55">INDEX($N$1:$N$326,SMALL(IF($O$1:$O$326=$P55,ROW($O$1:$O$326)),COUNTIF($P$1:$P55,$P55)),1)</f>
        <v>Bradford</v>
      </c>
      <c r="R55" s="19" t="str">
        <f t="shared" si="1"/>
        <v>MU</v>
      </c>
    </row>
    <row r="56" spans="1:18" x14ac:dyDescent="0.25">
      <c r="A56" s="12" t="s">
        <v>54</v>
      </c>
      <c r="B56" s="12" t="str">
        <f>VLOOKUP(A56,fuel!I$4:J$329,2,FALSE)</f>
        <v>SR</v>
      </c>
      <c r="C56" s="20">
        <f>VLOOKUP(A56,'average house price'!A$2:E$333,5,FALSE)</f>
        <v>138</v>
      </c>
      <c r="D56" s="20">
        <f>VLOOKUP(A56,'average council tax band d'!A$2:E$333,5,FALSE)</f>
        <v>163</v>
      </c>
      <c r="E56" s="20">
        <f>VLOOKUP(A56,earnings!A$11:H$342,8,FALSE)</f>
        <v>167</v>
      </c>
      <c r="F56" s="20">
        <f>VLOOKUP(A56,fuel!I$4:R$335,6,FALSE)</f>
        <v>260</v>
      </c>
      <c r="G56" s="20">
        <f>VLOOKUP(A56,fuel!I$4:R$335,10,FALSE)</f>
        <v>258</v>
      </c>
      <c r="H56" s="12">
        <f t="shared" si="2"/>
        <v>986</v>
      </c>
      <c r="I56" s="48">
        <f t="shared" si="3"/>
        <v>197.2</v>
      </c>
      <c r="J56" s="12">
        <f t="shared" si="4"/>
        <v>244</v>
      </c>
      <c r="K56" s="19">
        <f t="shared" si="5"/>
        <v>239</v>
      </c>
      <c r="L56" s="48">
        <f t="shared" si="6"/>
        <v>5</v>
      </c>
      <c r="N56" s="19" t="s">
        <v>55</v>
      </c>
      <c r="O56" s="19">
        <f t="shared" si="0"/>
        <v>95</v>
      </c>
      <c r="P56" s="19">
        <f t="array" ref="P56">INDEX($O$1:$O$326,MATCH(SMALL(COUNTIF($O$1:$O$326,"&lt;"&amp;$O$1:$O$326),ROW($O56:$P56)),COUNTIF($O$1:$O$326,"&lt;"&amp;$O$1:$O$326),0))</f>
        <v>55</v>
      </c>
      <c r="Q56" s="19" t="str">
        <f t="array" ref="Q56">INDEX($N$1:$N$326,SMALL(IF($O$1:$O$326=$P56,ROW($O$1:$O$326)),COUNTIF($P$1:$P56,$P56)),1)</f>
        <v>Tameside</v>
      </c>
      <c r="R56" s="19" t="str">
        <f t="shared" si="1"/>
        <v>MU</v>
      </c>
    </row>
    <row r="57" spans="1:18" x14ac:dyDescent="0.25">
      <c r="A57" s="12" t="s">
        <v>55</v>
      </c>
      <c r="B57" s="12" t="str">
        <f>VLOOKUP(A57,fuel!I$4:J$329,2,FALSE)</f>
        <v>OU</v>
      </c>
      <c r="C57" s="20">
        <f>VLOOKUP(A57,'average house price'!A$2:E$333,5,FALSE)</f>
        <v>48</v>
      </c>
      <c r="D57" s="20">
        <f>VLOOKUP(A57,'average council tax band d'!A$2:E$333,5,FALSE)</f>
        <v>136</v>
      </c>
      <c r="E57" s="20">
        <f>VLOOKUP(A57,earnings!A$11:H$342,8,FALSE)</f>
        <v>196</v>
      </c>
      <c r="F57" s="20">
        <f>VLOOKUP(A57,fuel!I$4:R$335,6,FALSE)</f>
        <v>202</v>
      </c>
      <c r="G57" s="20">
        <f>VLOOKUP(A57,fuel!I$4:R$335,10,FALSE)</f>
        <v>109</v>
      </c>
      <c r="H57" s="12">
        <f t="shared" si="2"/>
        <v>691</v>
      </c>
      <c r="I57" s="48">
        <f t="shared" si="3"/>
        <v>138.19999999999999</v>
      </c>
      <c r="J57" s="12">
        <f t="shared" si="4"/>
        <v>96</v>
      </c>
      <c r="K57" s="19">
        <f t="shared" si="5"/>
        <v>95</v>
      </c>
      <c r="L57" s="48">
        <f t="shared" si="6"/>
        <v>5</v>
      </c>
      <c r="N57" s="19" t="s">
        <v>56</v>
      </c>
      <c r="O57" s="19">
        <f t="shared" si="0"/>
        <v>312</v>
      </c>
      <c r="P57" s="19">
        <f t="array" ref="P57">INDEX($O$1:$O$326,MATCH(SMALL(COUNTIF($O$1:$O$326,"&lt;"&amp;$O$1:$O$326),ROW($O57:$P57)),COUNTIF($O$1:$O$326,"&lt;"&amp;$O$1:$O$326),0))</f>
        <v>57</v>
      </c>
      <c r="Q57" s="19" t="str">
        <f t="array" ref="Q57">INDEX($N$1:$N$326,SMALL(IF($O$1:$O$326=$P57,ROW($O$1:$O$326)),COUNTIF($P$1:$P57,$P57)),1)</f>
        <v>Merton</v>
      </c>
      <c r="R57" s="19" t="str">
        <f t="shared" si="1"/>
        <v>MU</v>
      </c>
    </row>
    <row r="58" spans="1:18" x14ac:dyDescent="0.25">
      <c r="A58" s="12" t="s">
        <v>56</v>
      </c>
      <c r="B58" s="12" t="str">
        <f>VLOOKUP(A58,fuel!I$4:J$329,2,FALSE)</f>
        <v>R80</v>
      </c>
      <c r="C58" s="20">
        <f>VLOOKUP(A58,'average house price'!A$2:E$333,5,FALSE)</f>
        <v>296</v>
      </c>
      <c r="D58" s="20">
        <f>VLOOKUP(A58,'average council tax band d'!A$2:E$333,5,FALSE)</f>
        <v>142</v>
      </c>
      <c r="E58" s="20">
        <f>VLOOKUP(A58,earnings!A$11:H$342,8,FALSE)</f>
        <v>250</v>
      </c>
      <c r="F58" s="20">
        <f>VLOOKUP(A58,fuel!I$4:R$335,6,FALSE)</f>
        <v>301</v>
      </c>
      <c r="G58" s="20">
        <f>VLOOKUP(A58,fuel!I$4:R$335,10,FALSE)</f>
        <v>252</v>
      </c>
      <c r="H58" s="12">
        <f t="shared" si="2"/>
        <v>1241</v>
      </c>
      <c r="I58" s="48">
        <f t="shared" si="3"/>
        <v>248.2</v>
      </c>
      <c r="J58" s="12">
        <f t="shared" si="4"/>
        <v>318</v>
      </c>
      <c r="K58" s="19">
        <f t="shared" si="5"/>
        <v>312</v>
      </c>
      <c r="L58" s="48">
        <f t="shared" si="6"/>
        <v>5</v>
      </c>
      <c r="N58" s="19" t="s">
        <v>57</v>
      </c>
      <c r="O58" s="19">
        <f t="shared" si="0"/>
        <v>259</v>
      </c>
      <c r="P58" s="19">
        <f t="array" ref="P58">INDEX($O$1:$O$326,MATCH(SMALL(COUNTIF($O$1:$O$326,"&lt;"&amp;$O$1:$O$326),ROW($O58:$P58)),COUNTIF($O$1:$O$326,"&lt;"&amp;$O$1:$O$326),0))</f>
        <v>58</v>
      </c>
      <c r="Q58" s="19" t="str">
        <f t="array" ref="Q58">INDEX($N$1:$N$326,SMALL(IF($O$1:$O$326=$P58,ROW($O$1:$O$326)),COUNTIF($P$1:$P58,$P58)),1)</f>
        <v>Stoke-on-Trent</v>
      </c>
      <c r="R58" s="19" t="str">
        <f t="shared" si="1"/>
        <v>LU</v>
      </c>
    </row>
    <row r="59" spans="1:18" x14ac:dyDescent="0.25">
      <c r="A59" s="12" t="s">
        <v>57</v>
      </c>
      <c r="B59" s="12" t="str">
        <f>VLOOKUP(A59,fuel!I$4:J$329,2,FALSE)</f>
        <v>SR</v>
      </c>
      <c r="C59" s="20">
        <f>VLOOKUP(A59,'average house price'!A$2:E$333,5,FALSE)</f>
        <v>322</v>
      </c>
      <c r="D59" s="20">
        <f>VLOOKUP(A59,'average council tax band d'!A$2:E$333,5,FALSE)</f>
        <v>224</v>
      </c>
      <c r="E59" s="20">
        <f>VLOOKUP(A59,earnings!A$11:H$342,8,FALSE)</f>
        <v>15</v>
      </c>
      <c r="F59" s="20">
        <f>VLOOKUP(A59,fuel!I$4:R$335,6,FALSE)</f>
        <v>330</v>
      </c>
      <c r="G59" s="20">
        <f>VLOOKUP(A59,fuel!I$4:R$335,10,FALSE)</f>
        <v>133</v>
      </c>
      <c r="H59" s="12">
        <f t="shared" si="2"/>
        <v>1024</v>
      </c>
      <c r="I59" s="48">
        <f t="shared" si="3"/>
        <v>204.8</v>
      </c>
      <c r="J59" s="12">
        <f t="shared" si="4"/>
        <v>265</v>
      </c>
      <c r="K59" s="19">
        <f t="shared" si="5"/>
        <v>259</v>
      </c>
      <c r="L59" s="48">
        <f t="shared" si="6"/>
        <v>5</v>
      </c>
      <c r="N59" s="19" t="s">
        <v>58</v>
      </c>
      <c r="O59" s="19">
        <f t="shared" si="0"/>
        <v>279</v>
      </c>
      <c r="P59" s="19">
        <f t="array" ref="P59">INDEX($O$1:$O$326,MATCH(SMALL(COUNTIF($O$1:$O$326,"&lt;"&amp;$O$1:$O$326),ROW($O59:$P59)),COUNTIF($O$1:$O$326,"&lt;"&amp;$O$1:$O$326),0))</f>
        <v>59</v>
      </c>
      <c r="Q59" s="19" t="str">
        <f t="array" ref="Q59">INDEX($N$1:$N$326,SMALL(IF($O$1:$O$326=$P59,ROW($O$1:$O$326)),COUNTIF($P$1:$P59,$P59)),1)</f>
        <v>Reading</v>
      </c>
      <c r="R59" s="19" t="str">
        <f t="shared" si="1"/>
        <v>LU</v>
      </c>
    </row>
    <row r="60" spans="1:18" x14ac:dyDescent="0.25">
      <c r="A60" s="12" t="s">
        <v>58</v>
      </c>
      <c r="B60" s="12" t="str">
        <f>VLOOKUP(A60,fuel!I$4:J$329,2,FALSE)</f>
        <v>SR</v>
      </c>
      <c r="C60" s="20">
        <f>VLOOKUP(A60,'average house price'!A$2:E$333,5,FALSE)</f>
        <v>92</v>
      </c>
      <c r="D60" s="20">
        <f>VLOOKUP(A60,'average council tax band d'!A$2:E$333,5,FALSE)</f>
        <v>269</v>
      </c>
      <c r="E60" s="20">
        <f>VLOOKUP(A60,earnings!A$11:H$342,8,FALSE)</f>
        <v>172</v>
      </c>
      <c r="F60" s="20">
        <f>VLOOKUP(A60,fuel!I$4:R$335,6,FALSE)</f>
        <v>263</v>
      </c>
      <c r="G60" s="20">
        <f>VLOOKUP(A60,fuel!I$4:R$335,10,FALSE)</f>
        <v>294</v>
      </c>
      <c r="H60" s="12">
        <f t="shared" si="2"/>
        <v>1090</v>
      </c>
      <c r="I60" s="48">
        <f t="shared" si="3"/>
        <v>218</v>
      </c>
      <c r="J60" s="12">
        <f t="shared" si="4"/>
        <v>285</v>
      </c>
      <c r="K60" s="19">
        <f t="shared" si="5"/>
        <v>279</v>
      </c>
      <c r="L60" s="48">
        <f t="shared" si="6"/>
        <v>5</v>
      </c>
      <c r="N60" s="19" t="s">
        <v>59</v>
      </c>
      <c r="O60" s="19">
        <f t="shared" si="0"/>
        <v>290</v>
      </c>
      <c r="P60" s="19">
        <f t="array" ref="P60">INDEX($O$1:$O$326,MATCH(SMALL(COUNTIF($O$1:$O$326,"&lt;"&amp;$O$1:$O$326),ROW($O60:$P60)),COUNTIF($O$1:$O$326,"&lt;"&amp;$O$1:$O$326),0))</f>
        <v>60</v>
      </c>
      <c r="Q60" s="19" t="str">
        <f t="array" ref="Q60">INDEX($N$1:$N$326,SMALL(IF($O$1:$O$326=$P60,ROW($O$1:$O$326)),COUNTIF($P$1:$P60,$P60)),1)</f>
        <v>Enfield</v>
      </c>
      <c r="R60" s="19" t="str">
        <f t="shared" si="1"/>
        <v>MU</v>
      </c>
    </row>
    <row r="61" spans="1:18" x14ac:dyDescent="0.25">
      <c r="A61" s="12" t="s">
        <v>59</v>
      </c>
      <c r="B61" s="12" t="str">
        <f>VLOOKUP(A61,fuel!I$4:J$329,2,FALSE)</f>
        <v>LU</v>
      </c>
      <c r="C61" s="20">
        <f>VLOOKUP(A61,'average house price'!A$2:E$333,5,FALSE)</f>
        <v>262</v>
      </c>
      <c r="D61" s="20">
        <f>VLOOKUP(A61,'average council tax band d'!A$2:E$333,5,FALSE)</f>
        <v>297</v>
      </c>
      <c r="E61" s="20">
        <f>VLOOKUP(A61,earnings!A$11:H$342,8,FALSE)</f>
        <v>245</v>
      </c>
      <c r="F61" s="20">
        <f>VLOOKUP(A61,fuel!I$4:R$335,6,FALSE)</f>
        <v>184</v>
      </c>
      <c r="G61" s="20">
        <f>VLOOKUP(A61,fuel!I$4:R$335,10,FALSE)</f>
        <v>138</v>
      </c>
      <c r="H61" s="12">
        <f t="shared" si="2"/>
        <v>1126</v>
      </c>
      <c r="I61" s="48">
        <f t="shared" si="3"/>
        <v>225.2</v>
      </c>
      <c r="J61" s="12">
        <f t="shared" si="4"/>
        <v>296</v>
      </c>
      <c r="K61" s="19">
        <f t="shared" si="5"/>
        <v>290</v>
      </c>
      <c r="L61" s="48">
        <f t="shared" si="6"/>
        <v>5</v>
      </c>
      <c r="N61" s="19" t="s">
        <v>60</v>
      </c>
      <c r="O61" s="19">
        <f t="shared" si="0"/>
        <v>282</v>
      </c>
      <c r="P61" s="19">
        <f t="array" ref="P61">INDEX($O$1:$O$326,MATCH(SMALL(COUNTIF($O$1:$O$326,"&lt;"&amp;$O$1:$O$326),ROW($O61:$P61)),COUNTIF($O$1:$O$326,"&lt;"&amp;$O$1:$O$326),0))</f>
        <v>61</v>
      </c>
      <c r="Q61" s="19" t="str">
        <f t="array" ref="Q61">INDEX($N$1:$N$326,SMALL(IF($O$1:$O$326=$P61,ROW($O$1:$O$326)),COUNTIF($P$1:$P61,$P61)),1)</f>
        <v>Swale</v>
      </c>
      <c r="R61" s="19" t="str">
        <f t="shared" si="1"/>
        <v>SR</v>
      </c>
    </row>
    <row r="62" spans="1:18" x14ac:dyDescent="0.25">
      <c r="A62" s="12" t="s">
        <v>60</v>
      </c>
      <c r="B62" s="12" t="str">
        <f>VLOOKUP(A62,fuel!I$4:J$329,2,FALSE)</f>
        <v>MU</v>
      </c>
      <c r="C62" s="20">
        <f>VLOOKUP(A62,'average house price'!A$2:E$333,5,FALSE)</f>
        <v>325</v>
      </c>
      <c r="D62" s="20">
        <f>VLOOKUP(A62,'average council tax band d'!A$2:E$333,5,FALSE)</f>
        <v>3</v>
      </c>
      <c r="E62" s="20" t="str">
        <f>VLOOKUP(A62,earnings!A$11:H$342,8,FALSE)</f>
        <v/>
      </c>
      <c r="F62" s="20">
        <f>VLOOKUP(A62,fuel!I$4:R$335,6,FALSE)</f>
        <v>224</v>
      </c>
      <c r="G62" s="20">
        <f>VLOOKUP(A62,fuel!I$4:R$335,10,FALSE)</f>
        <v>330</v>
      </c>
      <c r="H62" s="12">
        <f t="shared" si="2"/>
        <v>882</v>
      </c>
      <c r="I62" s="48">
        <f t="shared" si="3"/>
        <v>220.5</v>
      </c>
      <c r="J62" s="12">
        <f t="shared" si="4"/>
        <v>288</v>
      </c>
      <c r="K62" s="19">
        <f t="shared" si="5"/>
        <v>282</v>
      </c>
      <c r="L62" s="48">
        <f t="shared" si="6"/>
        <v>4</v>
      </c>
      <c r="N62" s="19" t="s">
        <v>61</v>
      </c>
      <c r="O62" s="19">
        <f t="shared" si="0"/>
        <v>92</v>
      </c>
      <c r="P62" s="19">
        <f t="array" ref="P62">INDEX($O$1:$O$326,MATCH(SMALL(COUNTIF($O$1:$O$326,"&lt;"&amp;$O$1:$O$326),ROW($O62:$P62)),COUNTIF($O$1:$O$326,"&lt;"&amp;$O$1:$O$326),0))</f>
        <v>62</v>
      </c>
      <c r="Q62" s="19" t="str">
        <f t="array" ref="Q62">INDEX($N$1:$N$326,SMALL(IF($O$1:$O$326=$P62,ROW($O$1:$O$326)),COUNTIF($P$1:$P62,$P62)),1)</f>
        <v>Dudley</v>
      </c>
      <c r="R62" s="19" t="str">
        <f t="shared" si="1"/>
        <v>MU</v>
      </c>
    </row>
    <row r="63" spans="1:18" x14ac:dyDescent="0.25">
      <c r="A63" s="12" t="s">
        <v>61</v>
      </c>
      <c r="B63" s="12" t="str">
        <f>VLOOKUP(A63,fuel!I$4:J$329,2,FALSE)</f>
        <v>SR</v>
      </c>
      <c r="C63" s="20">
        <f>VLOOKUP(A63,'average house price'!A$2:E$333,5,FALSE)</f>
        <v>169</v>
      </c>
      <c r="D63" s="20">
        <f>VLOOKUP(A63,'average council tax band d'!A$2:E$333,5,FALSE)</f>
        <v>153</v>
      </c>
      <c r="E63" s="20">
        <f>VLOOKUP(A63,earnings!A$11:H$342,8,FALSE)</f>
        <v>135</v>
      </c>
      <c r="F63" s="20">
        <f>VLOOKUP(A63,fuel!I$4:R$335,6,FALSE)</f>
        <v>65</v>
      </c>
      <c r="G63" s="20">
        <f>VLOOKUP(A63,fuel!I$4:R$335,10,FALSE)</f>
        <v>164</v>
      </c>
      <c r="H63" s="12">
        <f t="shared" si="2"/>
        <v>686</v>
      </c>
      <c r="I63" s="48">
        <f t="shared" si="3"/>
        <v>137.19999999999999</v>
      </c>
      <c r="J63" s="12">
        <f t="shared" si="4"/>
        <v>93</v>
      </c>
      <c r="K63" s="19">
        <f t="shared" si="5"/>
        <v>92</v>
      </c>
      <c r="L63" s="48">
        <f t="shared" si="6"/>
        <v>5</v>
      </c>
      <c r="N63" s="19" t="s">
        <v>62</v>
      </c>
      <c r="O63" s="19">
        <f t="shared" si="0"/>
        <v>110</v>
      </c>
      <c r="P63" s="19">
        <f t="array" ref="P63">INDEX($O$1:$O$326,MATCH(SMALL(COUNTIF($O$1:$O$326,"&lt;"&amp;$O$1:$O$326),ROW($O63:$P63)),COUNTIF($O$1:$O$326,"&lt;"&amp;$O$1:$O$326),0))</f>
        <v>63</v>
      </c>
      <c r="Q63" s="19" t="str">
        <f t="array" ref="Q63">INDEX($N$1:$N$326,SMALL(IF($O$1:$O$326=$P63,ROW($O$1:$O$326)),COUNTIF($P$1:$P63,$P63)),1)</f>
        <v>Exeter</v>
      </c>
      <c r="R63" s="19" t="str">
        <f t="shared" si="1"/>
        <v>OU</v>
      </c>
    </row>
    <row r="64" spans="1:18" x14ac:dyDescent="0.25">
      <c r="A64" s="12" t="s">
        <v>62</v>
      </c>
      <c r="B64" s="12" t="str">
        <f>VLOOKUP(A64,fuel!I$4:J$329,2,FALSE)</f>
        <v>R80</v>
      </c>
      <c r="C64" s="20">
        <f>VLOOKUP(A64,'average house price'!A$2:E$333,5,FALSE)</f>
        <v>28</v>
      </c>
      <c r="D64" s="20">
        <f>VLOOKUP(A64,'average council tax band d'!A$2:E$333,5,FALSE)</f>
        <v>287</v>
      </c>
      <c r="E64" s="20">
        <f>VLOOKUP(A64,earnings!A$11:H$342,8,FALSE)</f>
        <v>63</v>
      </c>
      <c r="F64" s="20">
        <f>VLOOKUP(A64,fuel!I$4:R$335,6,FALSE)</f>
        <v>279</v>
      </c>
      <c r="G64" s="20">
        <f>VLOOKUP(A64,fuel!I$4:R$335,10,FALSE)</f>
        <v>68</v>
      </c>
      <c r="H64" s="12">
        <f t="shared" si="2"/>
        <v>725</v>
      </c>
      <c r="I64" s="48">
        <f t="shared" si="3"/>
        <v>145</v>
      </c>
      <c r="J64" s="12">
        <f t="shared" si="4"/>
        <v>112</v>
      </c>
      <c r="K64" s="19">
        <f t="shared" si="5"/>
        <v>110</v>
      </c>
      <c r="L64" s="48">
        <f t="shared" si="6"/>
        <v>5</v>
      </c>
      <c r="N64" s="19" t="s">
        <v>63</v>
      </c>
      <c r="O64" s="19">
        <f t="shared" si="0"/>
        <v>65</v>
      </c>
      <c r="P64" s="19">
        <f t="array" ref="P64">INDEX($O$1:$O$326,MATCH(SMALL(COUNTIF($O$1:$O$326,"&lt;"&amp;$O$1:$O$326),ROW($O64:$P64)),COUNTIF($O$1:$O$326,"&lt;"&amp;$O$1:$O$326),0))</f>
        <v>64</v>
      </c>
      <c r="Q64" s="19" t="str">
        <f t="array" ref="Q64">INDEX($N$1:$N$326,SMALL(IF($O$1:$O$326=$P64,ROW($O$1:$O$326)),COUNTIF($P$1:$P64,$P64)),1)</f>
        <v>Northumberland</v>
      </c>
      <c r="R64" s="19" t="str">
        <f t="shared" si="1"/>
        <v>R50</v>
      </c>
    </row>
    <row r="65" spans="1:18" x14ac:dyDescent="0.25">
      <c r="A65" s="12" t="s">
        <v>63</v>
      </c>
      <c r="B65" s="12" t="str">
        <f>VLOOKUP(A65,fuel!I$4:J$329,2,FALSE)</f>
        <v>OU</v>
      </c>
      <c r="C65" s="20">
        <f>VLOOKUP(A65,'average house price'!A$2:E$333,5,FALSE)</f>
        <v>41</v>
      </c>
      <c r="D65" s="20">
        <f>VLOOKUP(A65,'average council tax band d'!A$2:E$333,5,FALSE)</f>
        <v>50</v>
      </c>
      <c r="E65" s="20">
        <f>VLOOKUP(A65,earnings!A$11:H$342,8,FALSE)</f>
        <v>235</v>
      </c>
      <c r="F65" s="20">
        <f>VLOOKUP(A65,fuel!I$4:R$335,6,FALSE)</f>
        <v>179</v>
      </c>
      <c r="G65" s="20">
        <f>VLOOKUP(A65,fuel!I$4:R$335,10,FALSE)</f>
        <v>98</v>
      </c>
      <c r="H65" s="12">
        <f t="shared" si="2"/>
        <v>603</v>
      </c>
      <c r="I65" s="48">
        <f t="shared" si="3"/>
        <v>120.6</v>
      </c>
      <c r="J65" s="12">
        <f t="shared" si="4"/>
        <v>65</v>
      </c>
      <c r="K65" s="19">
        <f t="shared" si="5"/>
        <v>65</v>
      </c>
      <c r="L65" s="48">
        <f t="shared" si="6"/>
        <v>5</v>
      </c>
      <c r="N65" s="19" t="s">
        <v>64</v>
      </c>
      <c r="O65" s="19">
        <f t="shared" si="0"/>
        <v>201</v>
      </c>
      <c r="P65" s="19">
        <f t="array" ref="P65">INDEX($O$1:$O$326,MATCH(SMALL(COUNTIF($O$1:$O$326,"&lt;"&amp;$O$1:$O$326),ROW($O65:$P65)),COUNTIF($O$1:$O$326,"&lt;"&amp;$O$1:$O$326),0))</f>
        <v>65</v>
      </c>
      <c r="Q65" s="19" t="str">
        <f t="array" ref="Q65">INDEX($N$1:$N$326,SMALL(IF($O$1:$O$326=$P65,ROW($O$1:$O$326)),COUNTIF($P$1:$P65,$P65)),1)</f>
        <v>Corby</v>
      </c>
      <c r="R65" s="19" t="str">
        <f t="shared" si="1"/>
        <v>OU</v>
      </c>
    </row>
    <row r="66" spans="1:18" x14ac:dyDescent="0.25">
      <c r="A66" s="12" t="s">
        <v>64</v>
      </c>
      <c r="B66" s="12" t="str">
        <f>VLOOKUP(A66,fuel!I$4:J$329,2,FALSE)</f>
        <v>R80</v>
      </c>
      <c r="C66" s="20">
        <f>VLOOKUP(A66,'average house price'!A$2:E$333,5,FALSE)</f>
        <v>180</v>
      </c>
      <c r="D66" s="20">
        <f>VLOOKUP(A66,'average council tax band d'!A$2:E$333,5,FALSE)</f>
        <v>100</v>
      </c>
      <c r="E66" s="20">
        <f>VLOOKUP(A66,earnings!A$11:H$342,8,FALSE)</f>
        <v>305</v>
      </c>
      <c r="F66" s="20">
        <f>VLOOKUP(A66,fuel!I$4:R$335,6,FALSE)</f>
        <v>171</v>
      </c>
      <c r="G66" s="20">
        <f>VLOOKUP(A66,fuel!I$4:R$335,10,FALSE)</f>
        <v>160</v>
      </c>
      <c r="H66" s="12">
        <f t="shared" si="2"/>
        <v>916</v>
      </c>
      <c r="I66" s="48">
        <f t="shared" si="3"/>
        <v>183.2</v>
      </c>
      <c r="J66" s="12">
        <f t="shared" si="4"/>
        <v>205</v>
      </c>
      <c r="K66" s="19">
        <f t="shared" si="5"/>
        <v>201</v>
      </c>
      <c r="L66" s="48">
        <f t="shared" si="6"/>
        <v>5</v>
      </c>
      <c r="N66" s="19" t="s">
        <v>65</v>
      </c>
      <c r="O66" s="19">
        <f t="shared" ref="O66:O129" si="7">LOOKUP(N66,$A$2:$A$327,K$2:K$327)</f>
        <v>325</v>
      </c>
      <c r="P66" s="19">
        <f t="array" ref="P66">INDEX($O$1:$O$326,MATCH(SMALL(COUNTIF($O$1:$O$326,"&lt;"&amp;$O$1:$O$326),ROW($O66:$P66)),COUNTIF($O$1:$O$326,"&lt;"&amp;$O$1:$O$326),0))</f>
        <v>66</v>
      </c>
      <c r="Q66" s="19" t="str">
        <f t="array" ref="Q66">INDEX($N$1:$N$326,SMALL(IF($O$1:$O$326=$P66,ROW($O$1:$O$326)),COUNTIF($P$1:$P66,$P66)),1)</f>
        <v>Knowsley</v>
      </c>
      <c r="R66" s="19" t="str">
        <f t="shared" ref="R66:R129" si="8">LOOKUP(Q66,$A$2:$A$327,$B$2:$B$327)</f>
        <v>MU</v>
      </c>
    </row>
    <row r="67" spans="1:18" x14ac:dyDescent="0.25">
      <c r="A67" s="12" t="s">
        <v>65</v>
      </c>
      <c r="B67" s="12" t="str">
        <f>VLOOKUP(A67,fuel!I$4:J$329,2,FALSE)</f>
        <v>R80</v>
      </c>
      <c r="C67" s="20">
        <f>VLOOKUP(A67,'average house price'!A$2:E$333,5,FALSE)</f>
        <v>289</v>
      </c>
      <c r="D67" s="20">
        <f>VLOOKUP(A67,'average council tax band d'!A$2:E$333,5,FALSE)</f>
        <v>176</v>
      </c>
      <c r="E67" s="20">
        <f>VLOOKUP(A67,earnings!A$11:H$342,8,FALSE)</f>
        <v>307</v>
      </c>
      <c r="F67" s="20">
        <f>VLOOKUP(A67,fuel!I$4:R$335,6,FALSE)</f>
        <v>327</v>
      </c>
      <c r="G67" s="20">
        <f>VLOOKUP(A67,fuel!I$4:R$335,10,FALSE)</f>
        <v>296</v>
      </c>
      <c r="H67" s="12">
        <f t="shared" ref="H67:H130" si="9">SUM(C67:G67)</f>
        <v>1395</v>
      </c>
      <c r="I67" s="48">
        <f t="shared" ref="I67:I130" si="10">H67/L67</f>
        <v>279</v>
      </c>
      <c r="J67" s="12">
        <f t="shared" ref="J67:J130" si="11">RANK(I67,I$2:I$333,1)</f>
        <v>331</v>
      </c>
      <c r="K67" s="19">
        <f t="shared" ref="K67:K130" si="12">IF(I67="","9999",RANK(I67,I$2:I$327,1))</f>
        <v>325</v>
      </c>
      <c r="L67" s="48">
        <f t="shared" ref="L67:L130" si="13">COUNT(C67,D67,F67,G67,E67)</f>
        <v>5</v>
      </c>
      <c r="N67" s="19" t="s">
        <v>66</v>
      </c>
      <c r="O67" s="19">
        <f t="shared" si="7"/>
        <v>34</v>
      </c>
      <c r="P67" s="19">
        <f t="array" ref="P67">INDEX($O$1:$O$326,MATCH(SMALL(COUNTIF($O$1:$O$326,"&lt;"&amp;$O$1:$O$326),ROW($O67:$P67)),COUNTIF($O$1:$O$326,"&lt;"&amp;$O$1:$O$326),0))</f>
        <v>67</v>
      </c>
      <c r="Q67" s="19" t="str">
        <f t="array" ref="Q67">INDEX($N$1:$N$326,SMALL(IF($O$1:$O$326=$P67,ROW($O$1:$O$326)),COUNTIF($P$1:$P67,$P67)),1)</f>
        <v>York</v>
      </c>
      <c r="R67" s="19" t="str">
        <f t="shared" si="8"/>
        <v>OU</v>
      </c>
    </row>
    <row r="68" spans="1:18" x14ac:dyDescent="0.25">
      <c r="A68" s="12" t="s">
        <v>66</v>
      </c>
      <c r="B68" s="12" t="str">
        <f>VLOOKUP(A68,fuel!I$4:J$329,2,FALSE)</f>
        <v>LU</v>
      </c>
      <c r="C68" s="20">
        <f>VLOOKUP(A68,'average house price'!A$2:E$333,5,FALSE)</f>
        <v>51</v>
      </c>
      <c r="D68" s="20">
        <f>VLOOKUP(A68,'average council tax band d'!A$2:E$333,5,FALSE)</f>
        <v>141</v>
      </c>
      <c r="E68" s="20">
        <f>VLOOKUP(A68,earnings!A$11:H$342,8,FALSE)</f>
        <v>178</v>
      </c>
      <c r="F68" s="20">
        <f>VLOOKUP(A68,fuel!I$4:R$335,6,FALSE)</f>
        <v>61</v>
      </c>
      <c r="G68" s="20">
        <f>VLOOKUP(A68,fuel!I$4:R$335,10,FALSE)</f>
        <v>94</v>
      </c>
      <c r="H68" s="12">
        <f t="shared" si="9"/>
        <v>525</v>
      </c>
      <c r="I68" s="48">
        <f t="shared" si="10"/>
        <v>105</v>
      </c>
      <c r="J68" s="12">
        <f t="shared" si="11"/>
        <v>34</v>
      </c>
      <c r="K68" s="19">
        <f t="shared" si="12"/>
        <v>34</v>
      </c>
      <c r="L68" s="48">
        <f t="shared" si="13"/>
        <v>5</v>
      </c>
      <c r="N68" s="19" t="s">
        <v>67</v>
      </c>
      <c r="O68" s="19">
        <f t="shared" si="7"/>
        <v>315</v>
      </c>
      <c r="P68" s="19">
        <f t="array" ref="P68">INDEX($O$1:$O$326,MATCH(SMALL(COUNTIF($O$1:$O$326,"&lt;"&amp;$O$1:$O$326),ROW($O68:$P68)),COUNTIF($O$1:$O$326,"&lt;"&amp;$O$1:$O$326),0))</f>
        <v>68</v>
      </c>
      <c r="Q68" s="19" t="str">
        <f t="array" ref="Q68">INDEX($N$1:$N$326,SMALL(IF($O$1:$O$326=$P68,ROW($O$1:$O$326)),COUNTIF($P$1:$P68,$P68)),1)</f>
        <v>Telford and Wrekin</v>
      </c>
      <c r="R68" s="19" t="str">
        <f t="shared" si="8"/>
        <v>OU</v>
      </c>
    </row>
    <row r="69" spans="1:18" x14ac:dyDescent="0.25">
      <c r="A69" s="12" t="s">
        <v>67</v>
      </c>
      <c r="B69" s="12" t="str">
        <f>VLOOKUP(A69,fuel!I$4:J$329,2,FALSE)</f>
        <v>R80</v>
      </c>
      <c r="C69" s="20">
        <f>VLOOKUP(A69,'average house price'!A$2:E$333,5,FALSE)</f>
        <v>193</v>
      </c>
      <c r="D69" s="20">
        <f>VLOOKUP(A69,'average council tax band d'!A$2:E$333,5,FALSE)</f>
        <v>235</v>
      </c>
      <c r="E69" s="20">
        <f>VLOOKUP(A69,earnings!A$11:H$342,8,FALSE)</f>
        <v>261</v>
      </c>
      <c r="F69" s="20">
        <f>VLOOKUP(A69,fuel!I$4:R$335,6,FALSE)</f>
        <v>314</v>
      </c>
      <c r="G69" s="20">
        <f>VLOOKUP(A69,fuel!I$4:R$335,10,FALSE)</f>
        <v>245</v>
      </c>
      <c r="H69" s="12">
        <f t="shared" si="9"/>
        <v>1248</v>
      </c>
      <c r="I69" s="48">
        <f t="shared" si="10"/>
        <v>249.6</v>
      </c>
      <c r="J69" s="12">
        <f t="shared" si="11"/>
        <v>321</v>
      </c>
      <c r="K69" s="19">
        <f t="shared" si="12"/>
        <v>315</v>
      </c>
      <c r="L69" s="48">
        <f t="shared" si="13"/>
        <v>5</v>
      </c>
      <c r="N69" s="19" t="s">
        <v>68</v>
      </c>
      <c r="O69" s="19">
        <f t="shared" si="7"/>
        <v>74</v>
      </c>
      <c r="P69" s="19">
        <f t="array" ref="P69">INDEX($O$1:$O$326,MATCH(SMALL(COUNTIF($O$1:$O$326,"&lt;"&amp;$O$1:$O$326),ROW($O69:$P69)),COUNTIF($O$1:$O$326,"&lt;"&amp;$O$1:$O$326),0))</f>
        <v>69</v>
      </c>
      <c r="Q69" s="19" t="str">
        <f t="array" ref="Q69">INDEX($N$1:$N$326,SMALL(IF($O$1:$O$326=$P69,ROW($O$1:$O$326)),COUNTIF($P$1:$P69,$P69)),1)</f>
        <v>Croydon</v>
      </c>
      <c r="R69" s="19" t="str">
        <f t="shared" si="8"/>
        <v>MU</v>
      </c>
    </row>
    <row r="70" spans="1:18" x14ac:dyDescent="0.25">
      <c r="A70" s="12" t="s">
        <v>68</v>
      </c>
      <c r="B70" s="12" t="str">
        <f>VLOOKUP(A70,fuel!I$4:J$329,2,FALSE)</f>
        <v>OU</v>
      </c>
      <c r="C70" s="20">
        <f>VLOOKUP(A70,'average house price'!A$2:E$333,5,FALSE)</f>
        <v>172</v>
      </c>
      <c r="D70" s="20">
        <f>VLOOKUP(A70,'average council tax band d'!A$2:E$333,5,FALSE)</f>
        <v>183</v>
      </c>
      <c r="E70" s="20">
        <f>VLOOKUP(A70,earnings!A$11:H$342,8,FALSE)</f>
        <v>107</v>
      </c>
      <c r="F70" s="20">
        <f>VLOOKUP(A70,fuel!I$4:R$335,6,FALSE)</f>
        <v>26</v>
      </c>
      <c r="G70" s="20">
        <f>VLOOKUP(A70,fuel!I$4:R$335,10,FALSE)</f>
        <v>154</v>
      </c>
      <c r="H70" s="12">
        <f t="shared" si="9"/>
        <v>642</v>
      </c>
      <c r="I70" s="48">
        <f t="shared" si="10"/>
        <v>128.4</v>
      </c>
      <c r="J70" s="12">
        <f t="shared" si="11"/>
        <v>74</v>
      </c>
      <c r="K70" s="19">
        <f t="shared" si="12"/>
        <v>74</v>
      </c>
      <c r="L70" s="48">
        <f t="shared" si="13"/>
        <v>5</v>
      </c>
      <c r="N70" s="19" t="s">
        <v>69</v>
      </c>
      <c r="O70" s="19">
        <f t="shared" si="7"/>
        <v>69</v>
      </c>
      <c r="P70" s="19">
        <f t="array" ref="P70">INDEX($O$1:$O$326,MATCH(SMALL(COUNTIF($O$1:$O$326,"&lt;"&amp;$O$1:$O$326),ROW($O70:$P70)),COUNTIF($O$1:$O$326,"&lt;"&amp;$O$1:$O$326),0))</f>
        <v>70</v>
      </c>
      <c r="Q70" s="19" t="str">
        <f t="array" ref="Q70">INDEX($N$1:$N$326,SMALL(IF($O$1:$O$326=$P70,ROW($O$1:$O$326)),COUNTIF($P$1:$P70,$P70)),1)</f>
        <v>St. Helens</v>
      </c>
      <c r="R70" s="19" t="str">
        <f t="shared" si="8"/>
        <v>MU</v>
      </c>
    </row>
    <row r="71" spans="1:18" x14ac:dyDescent="0.25">
      <c r="A71" s="12" t="s">
        <v>69</v>
      </c>
      <c r="B71" s="12" t="str">
        <f>VLOOKUP(A71,fuel!I$4:J$329,2,FALSE)</f>
        <v>MU</v>
      </c>
      <c r="C71" s="20">
        <f>VLOOKUP(A71,'average house price'!A$2:E$333,5,FALSE)</f>
        <v>245</v>
      </c>
      <c r="D71" s="20">
        <f>VLOOKUP(A71,'average council tax band d'!A$2:E$333,5,FALSE)</f>
        <v>160</v>
      </c>
      <c r="E71" s="20">
        <f>VLOOKUP(A71,earnings!A$11:H$342,8,FALSE)</f>
        <v>45</v>
      </c>
      <c r="F71" s="20">
        <f>VLOOKUP(A71,fuel!I$4:R$335,6,FALSE)</f>
        <v>152</v>
      </c>
      <c r="G71" s="20">
        <f>VLOOKUP(A71,fuel!I$4:R$335,10,FALSE)</f>
        <v>21</v>
      </c>
      <c r="H71" s="12">
        <f t="shared" si="9"/>
        <v>623</v>
      </c>
      <c r="I71" s="48">
        <f t="shared" si="10"/>
        <v>124.6</v>
      </c>
      <c r="J71" s="12">
        <f t="shared" si="11"/>
        <v>69</v>
      </c>
      <c r="K71" s="19">
        <f t="shared" si="12"/>
        <v>69</v>
      </c>
      <c r="L71" s="48">
        <f t="shared" si="13"/>
        <v>5</v>
      </c>
      <c r="N71" s="19" t="s">
        <v>70</v>
      </c>
      <c r="O71" s="19">
        <f t="shared" si="7"/>
        <v>185</v>
      </c>
      <c r="P71" s="19">
        <f t="array" ref="P71">INDEX($O$1:$O$326,MATCH(SMALL(COUNTIF($O$1:$O$326,"&lt;"&amp;$O$1:$O$326),ROW($O71:$P71)),COUNTIF($O$1:$O$326,"&lt;"&amp;$O$1:$O$326),0))</f>
        <v>71</v>
      </c>
      <c r="Q71" s="19" t="str">
        <f t="array" ref="Q71">INDEX($N$1:$N$326,SMALL(IF($O$1:$O$326=$P71,ROW($O$1:$O$326)),COUNTIF($P$1:$P71,$P71)),1)</f>
        <v>Brighton and Hove</v>
      </c>
      <c r="R71" s="19" t="str">
        <f t="shared" si="8"/>
        <v>LU</v>
      </c>
    </row>
    <row r="72" spans="1:18" x14ac:dyDescent="0.25">
      <c r="A72" s="12" t="s">
        <v>70</v>
      </c>
      <c r="B72" s="12" t="str">
        <f>VLOOKUP(A72,fuel!I$4:J$329,2,FALSE)</f>
        <v>SR</v>
      </c>
      <c r="C72" s="20">
        <f>VLOOKUP(A72,'average house price'!A$2:E$333,5,FALSE)</f>
        <v>284</v>
      </c>
      <c r="D72" s="20">
        <f>VLOOKUP(A72,'average council tax band d'!A$2:E$333,5,FALSE)</f>
        <v>140</v>
      </c>
      <c r="E72" s="20">
        <f>VLOOKUP(A72,earnings!A$11:H$342,8,FALSE)</f>
        <v>79</v>
      </c>
      <c r="F72" s="20">
        <f>VLOOKUP(A72,fuel!I$4:R$335,6,FALSE)</f>
        <v>213</v>
      </c>
      <c r="G72" s="20">
        <f>VLOOKUP(A72,fuel!I$4:R$335,10,FALSE)</f>
        <v>159</v>
      </c>
      <c r="H72" s="12">
        <f t="shared" si="9"/>
        <v>875</v>
      </c>
      <c r="I72" s="48">
        <f t="shared" si="10"/>
        <v>175</v>
      </c>
      <c r="J72" s="12">
        <f t="shared" si="11"/>
        <v>188</v>
      </c>
      <c r="K72" s="19">
        <f t="shared" si="12"/>
        <v>185</v>
      </c>
      <c r="L72" s="48">
        <f t="shared" si="13"/>
        <v>5</v>
      </c>
      <c r="N72" s="19" t="s">
        <v>71</v>
      </c>
      <c r="O72" s="19">
        <f t="shared" si="7"/>
        <v>176</v>
      </c>
      <c r="P72" s="19">
        <f t="array" ref="P72">INDEX($O$1:$O$326,MATCH(SMALL(COUNTIF($O$1:$O$326,"&lt;"&amp;$O$1:$O$326),ROW($O72:$P72)),COUNTIF($O$1:$O$326,"&lt;"&amp;$O$1:$O$326),0))</f>
        <v>72</v>
      </c>
      <c r="Q72" s="19" t="str">
        <f t="array" ref="Q72">INDEX($N$1:$N$326,SMALL(IF($O$1:$O$326=$P72,ROW($O$1:$O$326)),COUNTIF($P$1:$P72,$P72)),1)</f>
        <v>Cheltenham</v>
      </c>
      <c r="R72" s="19" t="str">
        <f t="shared" si="8"/>
        <v>OU</v>
      </c>
    </row>
    <row r="73" spans="1:18" x14ac:dyDescent="0.25">
      <c r="A73" s="12" t="s">
        <v>71</v>
      </c>
      <c r="B73" s="12" t="str">
        <f>VLOOKUP(A73,fuel!I$4:J$329,2,FALSE)</f>
        <v>OU</v>
      </c>
      <c r="C73" s="20">
        <f>VLOOKUP(A73,'average house price'!A$2:E$333,5,FALSE)</f>
        <v>43</v>
      </c>
      <c r="D73" s="20">
        <f>VLOOKUP(A73,'average council tax band d'!A$2:E$333,5,FALSE)</f>
        <v>67</v>
      </c>
      <c r="E73" s="20">
        <f>VLOOKUP(A73,earnings!A$11:H$342,8,FALSE)</f>
        <v>265</v>
      </c>
      <c r="F73" s="20">
        <f>VLOOKUP(A73,fuel!I$4:R$335,6,FALSE)</f>
        <v>312</v>
      </c>
      <c r="G73" s="20">
        <f>VLOOKUP(A73,fuel!I$4:R$335,10,FALSE)</f>
        <v>166</v>
      </c>
      <c r="H73" s="12">
        <f t="shared" si="9"/>
        <v>853</v>
      </c>
      <c r="I73" s="48">
        <f t="shared" si="10"/>
        <v>170.6</v>
      </c>
      <c r="J73" s="12">
        <f t="shared" si="11"/>
        <v>179</v>
      </c>
      <c r="K73" s="19">
        <f t="shared" si="12"/>
        <v>176</v>
      </c>
      <c r="L73" s="48">
        <f t="shared" si="13"/>
        <v>5</v>
      </c>
      <c r="N73" s="19" t="s">
        <v>72</v>
      </c>
      <c r="O73" s="19">
        <f t="shared" si="7"/>
        <v>99</v>
      </c>
      <c r="P73" s="19">
        <f t="array" ref="P73">INDEX($O$1:$O$326,MATCH(SMALL(COUNTIF($O$1:$O$326,"&lt;"&amp;$O$1:$O$326),ROW($O73:$P73)),COUNTIF($O$1:$O$326,"&lt;"&amp;$O$1:$O$326),0))</f>
        <v>73</v>
      </c>
      <c r="Q73" s="19" t="str">
        <f t="array" ref="Q73">INDEX($N$1:$N$326,SMALL(IF($O$1:$O$326=$P73,ROW($O$1:$O$326)),COUNTIF($P$1:$P73,$P73)),1)</f>
        <v>Boston</v>
      </c>
      <c r="R73" s="19" t="str">
        <f t="shared" si="8"/>
        <v>SR</v>
      </c>
    </row>
    <row r="74" spans="1:18" x14ac:dyDescent="0.25">
      <c r="A74" s="12" t="s">
        <v>72</v>
      </c>
      <c r="B74" s="12" t="str">
        <f>VLOOKUP(A74,fuel!I$4:J$329,2,FALSE)</f>
        <v>MU</v>
      </c>
      <c r="C74" s="20">
        <f>VLOOKUP(A74,'average house price'!A$2:E$333,5,FALSE)</f>
        <v>184</v>
      </c>
      <c r="D74" s="20">
        <f>VLOOKUP(A74,'average council tax band d'!A$2:E$333,5,FALSE)</f>
        <v>95</v>
      </c>
      <c r="E74" s="20">
        <f>VLOOKUP(A74,earnings!A$11:H$342,8,FALSE)</f>
        <v>77</v>
      </c>
      <c r="F74" s="20">
        <f>VLOOKUP(A74,fuel!I$4:R$335,6,FALSE)</f>
        <v>70</v>
      </c>
      <c r="G74" s="20">
        <f>VLOOKUP(A74,fuel!I$4:R$335,10,FALSE)</f>
        <v>279</v>
      </c>
      <c r="H74" s="12">
        <f t="shared" si="9"/>
        <v>705</v>
      </c>
      <c r="I74" s="48">
        <f t="shared" si="10"/>
        <v>141</v>
      </c>
      <c r="J74" s="12">
        <f t="shared" si="11"/>
        <v>100</v>
      </c>
      <c r="K74" s="19">
        <f t="shared" si="12"/>
        <v>99</v>
      </c>
      <c r="L74" s="48">
        <f t="shared" si="13"/>
        <v>5</v>
      </c>
      <c r="N74" s="19" t="s">
        <v>73</v>
      </c>
      <c r="O74" s="19">
        <f t="shared" si="7"/>
        <v>116</v>
      </c>
      <c r="P74" s="19">
        <f t="array" ref="P74">INDEX($O$1:$O$326,MATCH(SMALL(COUNTIF($O$1:$O$326,"&lt;"&amp;$O$1:$O$326),ROW($O74:$P74)),COUNTIF($O$1:$O$326,"&lt;"&amp;$O$1:$O$326),0))</f>
        <v>74</v>
      </c>
      <c r="Q74" s="19" t="str">
        <f t="array" ref="Q74">INDEX($N$1:$N$326,SMALL(IF($O$1:$O$326=$P74,ROW($O$1:$O$326)),COUNTIF($P$1:$P74,$P74)),1)</f>
        <v>Crawley</v>
      </c>
      <c r="R74" s="19" t="str">
        <f t="shared" si="8"/>
        <v>OU</v>
      </c>
    </row>
    <row r="75" spans="1:18" x14ac:dyDescent="0.25">
      <c r="A75" s="12" t="s">
        <v>73</v>
      </c>
      <c r="B75" s="12" t="str">
        <f>VLOOKUP(A75,fuel!I$4:J$329,2,FALSE)</f>
        <v>R80</v>
      </c>
      <c r="C75" s="20">
        <f>VLOOKUP(A75,'average house price'!A$2:E$333,5,FALSE)</f>
        <v>204</v>
      </c>
      <c r="D75" s="20">
        <f>VLOOKUP(A75,'average council tax band d'!A$2:E$333,5,FALSE)</f>
        <v>55</v>
      </c>
      <c r="E75" s="20">
        <f>VLOOKUP(A75,earnings!A$11:H$342,8,FALSE)</f>
        <v>67</v>
      </c>
      <c r="F75" s="20">
        <f>VLOOKUP(A75,fuel!I$4:R$335,6,FALSE)</f>
        <v>79</v>
      </c>
      <c r="G75" s="20">
        <f>VLOOKUP(A75,fuel!I$4:R$335,10,FALSE)</f>
        <v>328</v>
      </c>
      <c r="H75" s="12">
        <f t="shared" si="9"/>
        <v>733</v>
      </c>
      <c r="I75" s="48">
        <f t="shared" si="10"/>
        <v>146.6</v>
      </c>
      <c r="J75" s="12">
        <f t="shared" si="11"/>
        <v>118</v>
      </c>
      <c r="K75" s="19">
        <f t="shared" si="12"/>
        <v>116</v>
      </c>
      <c r="L75" s="48">
        <f t="shared" si="13"/>
        <v>5</v>
      </c>
      <c r="N75" s="19" t="s">
        <v>74</v>
      </c>
      <c r="O75" s="19">
        <f t="shared" si="7"/>
        <v>16</v>
      </c>
      <c r="P75" s="19">
        <f t="array" ref="P75">INDEX($O$1:$O$326,MATCH(SMALL(COUNTIF($O$1:$O$326,"&lt;"&amp;$O$1:$O$326),ROW($O75:$P75)),COUNTIF($O$1:$O$326,"&lt;"&amp;$O$1:$O$326),0))</f>
        <v>75</v>
      </c>
      <c r="Q75" s="19" t="str">
        <f t="array" ref="Q75">INDEX($N$1:$N$326,SMALL(IF($O$1:$O$326=$P75,ROW($O$1:$O$326)),COUNTIF($P$1:$P75,$P75)),1)</f>
        <v>Fareham</v>
      </c>
      <c r="R75" s="19" t="str">
        <f t="shared" si="8"/>
        <v>LU</v>
      </c>
    </row>
    <row r="76" spans="1:18" x14ac:dyDescent="0.25">
      <c r="A76" s="12" t="s">
        <v>74</v>
      </c>
      <c r="B76" s="12" t="str">
        <f>VLOOKUP(A76,fuel!I$4:J$329,2,FALSE)</f>
        <v>OU</v>
      </c>
      <c r="C76" s="20">
        <f>VLOOKUP(A76,'average house price'!A$2:E$333,5,FALSE)</f>
        <v>57</v>
      </c>
      <c r="D76" s="20">
        <f>VLOOKUP(A76,'average council tax band d'!A$2:E$333,5,FALSE)</f>
        <v>34</v>
      </c>
      <c r="E76" s="20">
        <f>VLOOKUP(A76,earnings!A$11:H$342,8,FALSE)</f>
        <v>158</v>
      </c>
      <c r="F76" s="20">
        <f>VLOOKUP(A76,fuel!I$4:R$335,6,FALSE)</f>
        <v>89</v>
      </c>
      <c r="G76" s="20">
        <f>VLOOKUP(A76,fuel!I$4:R$335,10,FALSE)</f>
        <v>113</v>
      </c>
      <c r="H76" s="12">
        <f t="shared" si="9"/>
        <v>451</v>
      </c>
      <c r="I76" s="48">
        <f t="shared" si="10"/>
        <v>90.2</v>
      </c>
      <c r="J76" s="12">
        <f t="shared" si="11"/>
        <v>16</v>
      </c>
      <c r="K76" s="19">
        <f t="shared" si="12"/>
        <v>16</v>
      </c>
      <c r="L76" s="48">
        <f t="shared" si="13"/>
        <v>5</v>
      </c>
      <c r="N76" s="19" t="s">
        <v>75</v>
      </c>
      <c r="O76" s="19">
        <f t="shared" si="7"/>
        <v>302</v>
      </c>
      <c r="P76" s="19">
        <f t="array" ref="P76">INDEX($O$1:$O$326,MATCH(SMALL(COUNTIF($O$1:$O$326,"&lt;"&amp;$O$1:$O$326),ROW($O76:$P76)),COUNTIF($O$1:$O$326,"&lt;"&amp;$O$1:$O$326),0))</f>
        <v>75</v>
      </c>
      <c r="Q76" s="19" t="str">
        <f t="array" ref="Q76">INDEX($N$1:$N$326,SMALL(IF($O$1:$O$326=$P76,ROW($O$1:$O$326)),COUNTIF($P$1:$P76,$P76)),1)</f>
        <v>Nottingham</v>
      </c>
      <c r="R76" s="19" t="str">
        <f t="shared" si="8"/>
        <v>LU</v>
      </c>
    </row>
    <row r="77" spans="1:18" x14ac:dyDescent="0.25">
      <c r="A77" s="12" t="s">
        <v>75</v>
      </c>
      <c r="B77" s="12" t="str">
        <f>VLOOKUP(A77,fuel!I$4:J$329,2,FALSE)</f>
        <v>R80</v>
      </c>
      <c r="C77" s="20">
        <f>VLOOKUP(A77,'average house price'!A$2:E$333,5,FALSE)</f>
        <v>229</v>
      </c>
      <c r="D77" s="20">
        <f>VLOOKUP(A77,'average council tax band d'!A$2:E$333,5,FALSE)</f>
        <v>272</v>
      </c>
      <c r="E77" s="20">
        <f>VLOOKUP(A77,earnings!A$11:H$342,8,FALSE)</f>
        <v>102</v>
      </c>
      <c r="F77" s="20">
        <f>VLOOKUP(A77,fuel!I$4:R$335,6,FALSE)</f>
        <v>278</v>
      </c>
      <c r="G77" s="20">
        <f>VLOOKUP(A77,fuel!I$4:R$335,10,FALSE)</f>
        <v>278</v>
      </c>
      <c r="H77" s="12">
        <f t="shared" si="9"/>
        <v>1159</v>
      </c>
      <c r="I77" s="48">
        <f t="shared" si="10"/>
        <v>231.8</v>
      </c>
      <c r="J77" s="12">
        <f t="shared" si="11"/>
        <v>308</v>
      </c>
      <c r="K77" s="19">
        <f t="shared" si="12"/>
        <v>302</v>
      </c>
      <c r="L77" s="48">
        <f t="shared" si="13"/>
        <v>5</v>
      </c>
      <c r="N77" s="19" t="s">
        <v>76</v>
      </c>
      <c r="O77" s="19">
        <f t="shared" si="7"/>
        <v>179</v>
      </c>
      <c r="P77" s="19">
        <f t="array" ref="P77">INDEX($O$1:$O$326,MATCH(SMALL(COUNTIF($O$1:$O$326,"&lt;"&amp;$O$1:$O$326),ROW($O77:$P77)),COUNTIF($O$1:$O$326,"&lt;"&amp;$O$1:$O$326),0))</f>
        <v>77</v>
      </c>
      <c r="Q77" s="19" t="str">
        <f t="array" ref="Q77">INDEX($N$1:$N$326,SMALL(IF($O$1:$O$326=$P77,ROW($O$1:$O$326)),COUNTIF($P$1:$P77,$P77)),1)</f>
        <v>Leeds</v>
      </c>
      <c r="R77" s="19" t="str">
        <f t="shared" si="8"/>
        <v>MU</v>
      </c>
    </row>
    <row r="78" spans="1:18" x14ac:dyDescent="0.25">
      <c r="A78" s="12" t="s">
        <v>76</v>
      </c>
      <c r="B78" s="12" t="str">
        <f>VLOOKUP(A78,fuel!I$4:J$329,2,FALSE)</f>
        <v>OU</v>
      </c>
      <c r="C78" s="20">
        <f>VLOOKUP(A78,'average house price'!A$2:E$333,5,FALSE)</f>
        <v>32</v>
      </c>
      <c r="D78" s="20">
        <f>VLOOKUP(A78,'average council tax band d'!A$2:E$333,5,FALSE)</f>
        <v>19</v>
      </c>
      <c r="E78" s="20">
        <f>VLOOKUP(A78,earnings!A$11:H$342,8,FALSE)</f>
        <v>258</v>
      </c>
      <c r="F78" s="20">
        <f>VLOOKUP(A78,fuel!I$4:R$335,6,FALSE)</f>
        <v>293</v>
      </c>
      <c r="G78" s="20">
        <f>VLOOKUP(A78,fuel!I$4:R$335,10,FALSE)</f>
        <v>257</v>
      </c>
      <c r="H78" s="12">
        <f t="shared" si="9"/>
        <v>859</v>
      </c>
      <c r="I78" s="48">
        <f t="shared" si="10"/>
        <v>171.8</v>
      </c>
      <c r="J78" s="12">
        <f t="shared" si="11"/>
        <v>182</v>
      </c>
      <c r="K78" s="19">
        <f t="shared" si="12"/>
        <v>179</v>
      </c>
      <c r="L78" s="48">
        <f t="shared" si="13"/>
        <v>5</v>
      </c>
      <c r="N78" s="19" t="s">
        <v>77</v>
      </c>
      <c r="O78" s="19">
        <f t="shared" si="7"/>
        <v>37</v>
      </c>
      <c r="P78" s="19">
        <f t="array" ref="P78">INDEX($O$1:$O$326,MATCH(SMALL(COUNTIF($O$1:$O$326,"&lt;"&amp;$O$1:$O$326),ROW($O78:$P78)),COUNTIF($O$1:$O$326,"&lt;"&amp;$O$1:$O$326),0))</f>
        <v>78</v>
      </c>
      <c r="Q78" s="19" t="str">
        <f t="array" ref="Q78">INDEX($N$1:$N$326,SMALL(IF($O$1:$O$326=$P78,ROW($O$1:$O$326)),COUNTIF($P$1:$P78,$P78)),1)</f>
        <v>Havant</v>
      </c>
      <c r="R78" s="19" t="str">
        <f t="shared" si="8"/>
        <v>LU</v>
      </c>
    </row>
    <row r="79" spans="1:18" x14ac:dyDescent="0.25">
      <c r="A79" s="12" t="s">
        <v>77</v>
      </c>
      <c r="B79" s="12" t="str">
        <f>VLOOKUP(A79,fuel!I$4:J$329,2,FALSE)</f>
        <v>R50</v>
      </c>
      <c r="C79" s="20">
        <f>VLOOKUP(A79,'average house price'!A$2:E$333,5,FALSE)</f>
        <v>153</v>
      </c>
      <c r="D79" s="20">
        <f>VLOOKUP(A79,'average council tax band d'!A$2:E$333,5,FALSE)</f>
        <v>122</v>
      </c>
      <c r="E79" s="20">
        <f>VLOOKUP(A79,earnings!A$11:H$342,8,FALSE)</f>
        <v>90</v>
      </c>
      <c r="F79" s="20">
        <f>VLOOKUP(A79,fuel!I$4:R$335,6,FALSE)</f>
        <v>54</v>
      </c>
      <c r="G79" s="20">
        <f>VLOOKUP(A79,fuel!I$4:R$335,10,FALSE)</f>
        <v>117</v>
      </c>
      <c r="H79" s="12">
        <f t="shared" si="9"/>
        <v>536</v>
      </c>
      <c r="I79" s="48">
        <f t="shared" si="10"/>
        <v>107.2</v>
      </c>
      <c r="J79" s="12">
        <f t="shared" si="11"/>
        <v>37</v>
      </c>
      <c r="K79" s="19">
        <f t="shared" si="12"/>
        <v>37</v>
      </c>
      <c r="L79" s="48">
        <f t="shared" si="13"/>
        <v>5</v>
      </c>
      <c r="N79" s="19" t="s">
        <v>78</v>
      </c>
      <c r="O79" s="19">
        <f t="shared" si="7"/>
        <v>62</v>
      </c>
      <c r="P79" s="19">
        <f t="array" ref="P79">INDEX($O$1:$O$326,MATCH(SMALL(COUNTIF($O$1:$O$326,"&lt;"&amp;$O$1:$O$326),ROW($O79:$P79)),COUNTIF($O$1:$O$326,"&lt;"&amp;$O$1:$O$326),0))</f>
        <v>78</v>
      </c>
      <c r="Q79" s="19" t="str">
        <f t="array" ref="Q79">INDEX($N$1:$N$326,SMALL(IF($O$1:$O$326=$P79,ROW($O$1:$O$326)),COUNTIF($P$1:$P79,$P79)),1)</f>
        <v>Sutton</v>
      </c>
      <c r="R79" s="19" t="str">
        <f t="shared" si="8"/>
        <v>MU</v>
      </c>
    </row>
    <row r="80" spans="1:18" x14ac:dyDescent="0.25">
      <c r="A80" s="12" t="s">
        <v>78</v>
      </c>
      <c r="B80" s="12" t="str">
        <f>VLOOKUP(A80,fuel!I$4:J$329,2,FALSE)</f>
        <v>MU</v>
      </c>
      <c r="C80" s="20">
        <f>VLOOKUP(A80,'average house price'!A$2:E$333,5,FALSE)</f>
        <v>66</v>
      </c>
      <c r="D80" s="20">
        <f>VLOOKUP(A80,'average council tax band d'!A$2:E$333,5,FALSE)</f>
        <v>11</v>
      </c>
      <c r="E80" s="20">
        <f>VLOOKUP(A80,earnings!A$11:H$342,8,FALSE)</f>
        <v>273</v>
      </c>
      <c r="F80" s="20">
        <f>VLOOKUP(A80,fuel!I$4:R$335,6,FALSE)</f>
        <v>160</v>
      </c>
      <c r="G80" s="20">
        <f>VLOOKUP(A80,fuel!I$4:R$335,10,FALSE)</f>
        <v>88</v>
      </c>
      <c r="H80" s="12">
        <f t="shared" si="9"/>
        <v>598</v>
      </c>
      <c r="I80" s="48">
        <f t="shared" si="10"/>
        <v>119.6</v>
      </c>
      <c r="J80" s="12">
        <f t="shared" si="11"/>
        <v>62</v>
      </c>
      <c r="K80" s="19">
        <f t="shared" si="12"/>
        <v>62</v>
      </c>
      <c r="L80" s="48">
        <f t="shared" si="13"/>
        <v>5</v>
      </c>
      <c r="N80" s="19" t="s">
        <v>79</v>
      </c>
      <c r="O80" s="19">
        <f t="shared" si="7"/>
        <v>43</v>
      </c>
      <c r="P80" s="19">
        <f t="array" ref="P80">INDEX($O$1:$O$326,MATCH(SMALL(COUNTIF($O$1:$O$326,"&lt;"&amp;$O$1:$O$326),ROW($O80:$P80)),COUNTIF($O$1:$O$326,"&lt;"&amp;$O$1:$O$326),0))</f>
        <v>80</v>
      </c>
      <c r="Q80" s="19" t="str">
        <f t="array" ref="Q80">INDEX($N$1:$N$326,SMALL(IF($O$1:$O$326=$P80,ROW($O$1:$O$326)),COUNTIF($P$1:$P80,$P80)),1)</f>
        <v>Oadby and Wigston</v>
      </c>
      <c r="R80" s="19" t="str">
        <f t="shared" si="8"/>
        <v>LU</v>
      </c>
    </row>
    <row r="81" spans="1:18" x14ac:dyDescent="0.25">
      <c r="A81" s="12" t="s">
        <v>79</v>
      </c>
      <c r="B81" s="12" t="str">
        <f>VLOOKUP(A81,fuel!I$4:J$329,2,FALSE)</f>
        <v>R50</v>
      </c>
      <c r="C81" s="20">
        <f>VLOOKUP(A81,'average house price'!A$2:E$333,5,FALSE)</f>
        <v>21</v>
      </c>
      <c r="D81" s="20">
        <f>VLOOKUP(A81,'average council tax band d'!A$2:E$333,5,FALSE)</f>
        <v>312</v>
      </c>
      <c r="E81" s="20">
        <f>VLOOKUP(A81,earnings!A$11:H$342,8,FALSE)</f>
        <v>209</v>
      </c>
      <c r="F81" s="20">
        <f>VLOOKUP(A81,fuel!I$4:R$335,6,FALSE)</f>
        <v>1</v>
      </c>
      <c r="G81" s="20">
        <f>VLOOKUP(A81,fuel!I$4:R$335,10,FALSE)</f>
        <v>2</v>
      </c>
      <c r="H81" s="12">
        <f t="shared" si="9"/>
        <v>545</v>
      </c>
      <c r="I81" s="48">
        <f t="shared" si="10"/>
        <v>109</v>
      </c>
      <c r="J81" s="12">
        <f t="shared" si="11"/>
        <v>43</v>
      </c>
      <c r="K81" s="19">
        <f t="shared" si="12"/>
        <v>43</v>
      </c>
      <c r="L81" s="48">
        <f t="shared" si="13"/>
        <v>5</v>
      </c>
      <c r="N81" s="19" t="s">
        <v>80</v>
      </c>
      <c r="O81" s="19">
        <f t="shared" si="7"/>
        <v>27</v>
      </c>
      <c r="P81" s="19">
        <f t="array" ref="P81">INDEX($O$1:$O$326,MATCH(SMALL(COUNTIF($O$1:$O$326,"&lt;"&amp;$O$1:$O$326),ROW($O81:$P81)),COUNTIF($O$1:$O$326,"&lt;"&amp;$O$1:$O$326),0))</f>
        <v>81</v>
      </c>
      <c r="Q81" s="19" t="str">
        <f t="array" ref="Q81">INDEX($N$1:$N$326,SMALL(IF($O$1:$O$326=$P81,ROW($O$1:$O$326)),COUNTIF($P$1:$P81,$P81)),1)</f>
        <v>Kensington and Chelsea</v>
      </c>
      <c r="R81" s="19" t="str">
        <f t="shared" si="8"/>
        <v>MU</v>
      </c>
    </row>
    <row r="82" spans="1:18" x14ac:dyDescent="0.25">
      <c r="A82" s="12" t="s">
        <v>80</v>
      </c>
      <c r="B82" s="12" t="str">
        <f>VLOOKUP(A82,fuel!I$4:J$329,2,FALSE)</f>
        <v>MU</v>
      </c>
      <c r="C82" s="20">
        <f>VLOOKUP(A82,'average house price'!A$2:E$333,5,FALSE)</f>
        <v>305</v>
      </c>
      <c r="D82" s="20">
        <f>VLOOKUP(A82,'average council tax band d'!A$2:E$333,5,FALSE)</f>
        <v>60</v>
      </c>
      <c r="E82" s="20">
        <f>VLOOKUP(A82,earnings!A$11:H$342,8,FALSE)</f>
        <v>51</v>
      </c>
      <c r="F82" s="20">
        <f>VLOOKUP(A82,fuel!I$4:R$335,6,FALSE)</f>
        <v>38</v>
      </c>
      <c r="G82" s="20">
        <f>VLOOKUP(A82,fuel!I$4:R$335,10,FALSE)</f>
        <v>43</v>
      </c>
      <c r="H82" s="12">
        <f t="shared" si="9"/>
        <v>497</v>
      </c>
      <c r="I82" s="48">
        <f t="shared" si="10"/>
        <v>99.4</v>
      </c>
      <c r="J82" s="12">
        <f t="shared" si="11"/>
        <v>27</v>
      </c>
      <c r="K82" s="19">
        <f t="shared" si="12"/>
        <v>27</v>
      </c>
      <c r="L82" s="48">
        <f t="shared" si="13"/>
        <v>5</v>
      </c>
      <c r="N82" s="19" t="s">
        <v>81</v>
      </c>
      <c r="O82" s="19">
        <f t="shared" si="7"/>
        <v>100</v>
      </c>
      <c r="P82" s="19">
        <f t="array" ref="P82">INDEX($O$1:$O$326,MATCH(SMALL(COUNTIF($O$1:$O$326,"&lt;"&amp;$O$1:$O$326),ROW($O82:$P82)),COUNTIF($O$1:$O$326,"&lt;"&amp;$O$1:$O$326),0))</f>
        <v>82</v>
      </c>
      <c r="Q82" s="19" t="str">
        <f t="array" ref="Q82">INDEX($N$1:$N$326,SMALL(IF($O$1:$O$326=$P82,ROW($O$1:$O$326)),COUNTIF($P$1:$P82,$P82)),1)</f>
        <v>Tunbridge Wells</v>
      </c>
      <c r="R82" s="19" t="str">
        <f t="shared" si="8"/>
        <v>SR</v>
      </c>
    </row>
    <row r="83" spans="1:18" x14ac:dyDescent="0.25">
      <c r="A83" s="12" t="s">
        <v>81</v>
      </c>
      <c r="B83" s="12" t="str">
        <f>VLOOKUP(A83,fuel!I$4:J$329,2,FALSE)</f>
        <v>R80</v>
      </c>
      <c r="C83" s="20">
        <f>VLOOKUP(A83,'average house price'!A$2:E$333,5,FALSE)</f>
        <v>170</v>
      </c>
      <c r="D83" s="20">
        <f>VLOOKUP(A83,'average council tax band d'!A$2:E$333,5,FALSE)</f>
        <v>108</v>
      </c>
      <c r="E83" s="20">
        <f>VLOOKUP(A83,earnings!A$11:H$342,8,FALSE)</f>
        <v>118</v>
      </c>
      <c r="F83" s="20">
        <f>VLOOKUP(A83,fuel!I$4:R$335,6,FALSE)</f>
        <v>49</v>
      </c>
      <c r="G83" s="20">
        <f>VLOOKUP(A83,fuel!I$4:R$335,10,FALSE)</f>
        <v>261</v>
      </c>
      <c r="H83" s="12">
        <f t="shared" si="9"/>
        <v>706</v>
      </c>
      <c r="I83" s="48">
        <f t="shared" si="10"/>
        <v>141.19999999999999</v>
      </c>
      <c r="J83" s="12">
        <f t="shared" si="11"/>
        <v>101</v>
      </c>
      <c r="K83" s="19">
        <f t="shared" si="12"/>
        <v>100</v>
      </c>
      <c r="L83" s="48">
        <f t="shared" si="13"/>
        <v>5</v>
      </c>
      <c r="N83" s="19" t="s">
        <v>82</v>
      </c>
      <c r="O83" s="19">
        <f t="shared" si="7"/>
        <v>294</v>
      </c>
      <c r="P83" s="19">
        <f t="array" ref="P83">INDEX($O$1:$O$326,MATCH(SMALL(COUNTIF($O$1:$O$326,"&lt;"&amp;$O$1:$O$326),ROW($O83:$P83)),COUNTIF($O$1:$O$326,"&lt;"&amp;$O$1:$O$326),0))</f>
        <v>83</v>
      </c>
      <c r="Q83" s="19" t="str">
        <f t="array" ref="Q83">INDEX($N$1:$N$326,SMALL(IF($O$1:$O$326=$P83,ROW($O$1:$O$326)),COUNTIF($P$1:$P83,$P83)),1)</f>
        <v>East Northamptonshire</v>
      </c>
      <c r="R83" s="19" t="str">
        <f t="shared" si="8"/>
        <v>R50</v>
      </c>
    </row>
    <row r="84" spans="1:18" x14ac:dyDescent="0.25">
      <c r="A84" s="12" t="s">
        <v>82</v>
      </c>
      <c r="B84" s="12" t="str">
        <f>VLOOKUP(A84,fuel!I$4:J$329,2,FALSE)</f>
        <v>R50</v>
      </c>
      <c r="C84" s="20">
        <f>VLOOKUP(A84,'average house price'!A$2:E$333,5,FALSE)</f>
        <v>240</v>
      </c>
      <c r="D84" s="20">
        <f>VLOOKUP(A84,'average council tax band d'!A$2:E$333,5,FALSE)</f>
        <v>196</v>
      </c>
      <c r="E84" s="20">
        <f>VLOOKUP(A84,earnings!A$11:H$342,8,FALSE)</f>
        <v>227</v>
      </c>
      <c r="F84" s="20">
        <f>VLOOKUP(A84,fuel!I$4:R$335,6,FALSE)</f>
        <v>257</v>
      </c>
      <c r="G84" s="20">
        <f>VLOOKUP(A84,fuel!I$4:R$335,10,FALSE)</f>
        <v>216</v>
      </c>
      <c r="H84" s="12">
        <f t="shared" si="9"/>
        <v>1136</v>
      </c>
      <c r="I84" s="48">
        <f t="shared" si="10"/>
        <v>227.2</v>
      </c>
      <c r="J84" s="12">
        <f t="shared" si="11"/>
        <v>300</v>
      </c>
      <c r="K84" s="19">
        <f t="shared" si="12"/>
        <v>294</v>
      </c>
      <c r="L84" s="48">
        <f t="shared" si="13"/>
        <v>5</v>
      </c>
      <c r="N84" s="19" t="s">
        <v>83</v>
      </c>
      <c r="O84" s="19">
        <f t="shared" si="7"/>
        <v>318</v>
      </c>
      <c r="P84" s="19">
        <f t="array" ref="P84">INDEX($O$1:$O$326,MATCH(SMALL(COUNTIF($O$1:$O$326,"&lt;"&amp;$O$1:$O$326),ROW($O84:$P84)),COUNTIF($O$1:$O$326,"&lt;"&amp;$O$1:$O$326),0))</f>
        <v>84</v>
      </c>
      <c r="Q84" s="19" t="str">
        <f t="array" ref="Q84">INDEX($N$1:$N$326,SMALL(IF($O$1:$O$326=$P84,ROW($O$1:$O$326)),COUNTIF($P$1:$P84,$P84)),1)</f>
        <v>Bournemouth</v>
      </c>
      <c r="R84" s="19" t="str">
        <f t="shared" si="8"/>
        <v>LU</v>
      </c>
    </row>
    <row r="85" spans="1:18" x14ac:dyDescent="0.25">
      <c r="A85" s="12" t="s">
        <v>83</v>
      </c>
      <c r="B85" s="12" t="str">
        <f>VLOOKUP(A85,fuel!I$4:J$329,2,FALSE)</f>
        <v>R50</v>
      </c>
      <c r="C85" s="20">
        <f>VLOOKUP(A85,'average house price'!A$2:E$333,5,FALSE)</f>
        <v>258</v>
      </c>
      <c r="D85" s="20">
        <f>VLOOKUP(A85,'average council tax band d'!A$2:E$333,5,FALSE)</f>
        <v>322</v>
      </c>
      <c r="E85" s="20">
        <f>VLOOKUP(A85,earnings!A$11:H$342,8,FALSE)</f>
        <v>212</v>
      </c>
      <c r="F85" s="20">
        <f>VLOOKUP(A85,fuel!I$4:R$335,6,FALSE)</f>
        <v>307</v>
      </c>
      <c r="G85" s="20">
        <f>VLOOKUP(A85,fuel!I$4:R$335,10,FALSE)</f>
        <v>178</v>
      </c>
      <c r="H85" s="12">
        <f t="shared" si="9"/>
        <v>1277</v>
      </c>
      <c r="I85" s="48">
        <f t="shared" si="10"/>
        <v>255.4</v>
      </c>
      <c r="J85" s="12">
        <f t="shared" si="11"/>
        <v>324</v>
      </c>
      <c r="K85" s="19">
        <f t="shared" si="12"/>
        <v>318</v>
      </c>
      <c r="L85" s="48">
        <f t="shared" si="13"/>
        <v>5</v>
      </c>
      <c r="N85" s="19" t="s">
        <v>84</v>
      </c>
      <c r="O85" s="19">
        <f t="shared" si="7"/>
        <v>231</v>
      </c>
      <c r="P85" s="19">
        <f t="array" ref="P85">INDEX($O$1:$O$326,MATCH(SMALL(COUNTIF($O$1:$O$326,"&lt;"&amp;$O$1:$O$326),ROW($O85:$P85)),COUNTIF($O$1:$O$326,"&lt;"&amp;$O$1:$O$326),0))</f>
        <v>84</v>
      </c>
      <c r="Q85" s="19" t="str">
        <f t="array" ref="Q85">INDEX($N$1:$N$326,SMALL(IF($O$1:$O$326=$P85,ROW($O$1:$O$326)),COUNTIF($P$1:$P85,$P85)),1)</f>
        <v>South Kesteven</v>
      </c>
      <c r="R85" s="19" t="str">
        <f t="shared" si="8"/>
        <v>R50</v>
      </c>
    </row>
    <row r="86" spans="1:18" x14ac:dyDescent="0.25">
      <c r="A86" s="12" t="s">
        <v>84</v>
      </c>
      <c r="B86" s="12" t="str">
        <f>VLOOKUP(A86,fuel!I$4:J$329,2,FALSE)</f>
        <v>R50</v>
      </c>
      <c r="C86" s="20">
        <f>VLOOKUP(A86,'average house price'!A$2:E$333,5,FALSE)</f>
        <v>275</v>
      </c>
      <c r="D86" s="20">
        <f>VLOOKUP(A86,'average council tax band d'!A$2:E$333,5,FALSE)</f>
        <v>85</v>
      </c>
      <c r="E86" s="20">
        <f>VLOOKUP(A86,earnings!A$11:H$342,8,FALSE)</f>
        <v>78</v>
      </c>
      <c r="F86" s="20">
        <f>VLOOKUP(A86,fuel!I$4:R$335,6,FALSE)</f>
        <v>282</v>
      </c>
      <c r="G86" s="20">
        <f>VLOOKUP(A86,fuel!I$4:R$335,10,FALSE)</f>
        <v>254</v>
      </c>
      <c r="H86" s="12">
        <f t="shared" si="9"/>
        <v>974</v>
      </c>
      <c r="I86" s="48">
        <f t="shared" si="10"/>
        <v>194.8</v>
      </c>
      <c r="J86" s="12">
        <f t="shared" si="11"/>
        <v>236</v>
      </c>
      <c r="K86" s="19">
        <f t="shared" si="12"/>
        <v>231</v>
      </c>
      <c r="L86" s="48">
        <f t="shared" si="13"/>
        <v>5</v>
      </c>
      <c r="N86" s="19" t="s">
        <v>85</v>
      </c>
      <c r="O86" s="19">
        <f t="shared" si="7"/>
        <v>193</v>
      </c>
      <c r="P86" s="19">
        <f t="array" ref="P86">INDEX($O$1:$O$326,MATCH(SMALL(COUNTIF($O$1:$O$326,"&lt;"&amp;$O$1:$O$326),ROW($O86:$P86)),COUNTIF($O$1:$O$326,"&lt;"&amp;$O$1:$O$326),0))</f>
        <v>86</v>
      </c>
      <c r="Q86" s="19" t="str">
        <f t="array" ref="Q86">INDEX($N$1:$N$326,SMALL(IF($O$1:$O$326=$P86,ROW($O$1:$O$326)),COUNTIF($P$1:$P86,$P86)),1)</f>
        <v>Eastleigh</v>
      </c>
      <c r="R86" s="19" t="str">
        <f t="shared" si="8"/>
        <v>SR</v>
      </c>
    </row>
    <row r="87" spans="1:18" x14ac:dyDescent="0.25">
      <c r="A87" s="12" t="s">
        <v>85</v>
      </c>
      <c r="B87" s="12" t="str">
        <f>VLOOKUP(A87,fuel!I$4:J$329,2,FALSE)</f>
        <v>SR</v>
      </c>
      <c r="C87" s="20">
        <f>VLOOKUP(A87,'average house price'!A$2:E$333,5,FALSE)</f>
        <v>276</v>
      </c>
      <c r="D87" s="20">
        <f>VLOOKUP(A87,'average council tax band d'!A$2:E$333,5,FALSE)</f>
        <v>232</v>
      </c>
      <c r="E87" s="20">
        <f>VLOOKUP(A87,earnings!A$11:H$342,8,FALSE)</f>
        <v>36</v>
      </c>
      <c r="F87" s="20">
        <f>VLOOKUP(A87,fuel!I$4:R$335,6,FALSE)</f>
        <v>169</v>
      </c>
      <c r="G87" s="20">
        <f>VLOOKUP(A87,fuel!I$4:R$335,10,FALSE)</f>
        <v>181</v>
      </c>
      <c r="H87" s="12">
        <f t="shared" si="9"/>
        <v>894</v>
      </c>
      <c r="I87" s="48">
        <f t="shared" si="10"/>
        <v>178.8</v>
      </c>
      <c r="J87" s="12">
        <f t="shared" si="11"/>
        <v>196</v>
      </c>
      <c r="K87" s="19">
        <f t="shared" si="12"/>
        <v>193</v>
      </c>
      <c r="L87" s="48">
        <f t="shared" si="13"/>
        <v>5</v>
      </c>
      <c r="N87" s="19" t="s">
        <v>86</v>
      </c>
      <c r="O87" s="19">
        <f t="shared" si="7"/>
        <v>132</v>
      </c>
      <c r="P87" s="19">
        <f t="array" ref="P87">INDEX($O$1:$O$326,MATCH(SMALL(COUNTIF($O$1:$O$326,"&lt;"&amp;$O$1:$O$326),ROW($O87:$P87)),COUNTIF($O$1:$O$326,"&lt;"&amp;$O$1:$O$326),0))</f>
        <v>87</v>
      </c>
      <c r="Q87" s="19" t="str">
        <f t="array" ref="Q87">INDEX($N$1:$N$326,SMALL(IF($O$1:$O$326=$P87,ROW($O$1:$O$326)),COUNTIF($P$1:$P87,$P87)),1)</f>
        <v>Waveney</v>
      </c>
      <c r="R87" s="19" t="str">
        <f t="shared" si="8"/>
        <v>SR</v>
      </c>
    </row>
    <row r="88" spans="1:18" x14ac:dyDescent="0.25">
      <c r="A88" s="12" t="s">
        <v>86</v>
      </c>
      <c r="B88" s="12" t="str">
        <f>VLOOKUP(A88,fuel!I$4:J$329,2,FALSE)</f>
        <v>R80</v>
      </c>
      <c r="C88" s="20">
        <f>VLOOKUP(A88,'average house price'!A$2:E$333,5,FALSE)</f>
        <v>71</v>
      </c>
      <c r="D88" s="20">
        <f>VLOOKUP(A88,'average council tax band d'!A$2:E$333,5,FALSE)</f>
        <v>47</v>
      </c>
      <c r="E88" s="20">
        <f>VLOOKUP(A88,earnings!A$11:H$342,8,FALSE)</f>
        <v>315</v>
      </c>
      <c r="F88" s="20">
        <f>VLOOKUP(A88,fuel!I$4:R$335,6,FALSE)</f>
        <v>138</v>
      </c>
      <c r="G88" s="20">
        <f>VLOOKUP(A88,fuel!I$4:R$335,10,FALSE)</f>
        <v>190</v>
      </c>
      <c r="H88" s="12">
        <f t="shared" si="9"/>
        <v>761</v>
      </c>
      <c r="I88" s="48">
        <f t="shared" si="10"/>
        <v>152.19999999999999</v>
      </c>
      <c r="J88" s="12">
        <f t="shared" si="11"/>
        <v>135</v>
      </c>
      <c r="K88" s="19">
        <f t="shared" si="12"/>
        <v>132</v>
      </c>
      <c r="L88" s="48">
        <f t="shared" si="13"/>
        <v>5</v>
      </c>
      <c r="N88" s="19" t="s">
        <v>87</v>
      </c>
      <c r="O88" s="19">
        <f t="shared" si="7"/>
        <v>83</v>
      </c>
      <c r="P88" s="19">
        <f t="array" ref="P88">INDEX($O$1:$O$326,MATCH(SMALL(COUNTIF($O$1:$O$326,"&lt;"&amp;$O$1:$O$326),ROW($O88:$P88)),COUNTIF($O$1:$O$326,"&lt;"&amp;$O$1:$O$326),0))</f>
        <v>88</v>
      </c>
      <c r="Q88" s="19" t="str">
        <f t="array" ref="Q88">INDEX($N$1:$N$326,SMALL(IF($O$1:$O$326=$P88,ROW($O$1:$O$326)),COUNTIF($P$1:$P88,$P88)),1)</f>
        <v>Hillingdon</v>
      </c>
      <c r="R88" s="19" t="str">
        <f t="shared" si="8"/>
        <v>MU</v>
      </c>
    </row>
    <row r="89" spans="1:18" x14ac:dyDescent="0.25">
      <c r="A89" s="12" t="s">
        <v>87</v>
      </c>
      <c r="B89" s="12" t="str">
        <f>VLOOKUP(A89,fuel!I$4:J$329,2,FALSE)</f>
        <v>R50</v>
      </c>
      <c r="C89" s="20">
        <f>VLOOKUP(A89,'average house price'!A$2:E$333,5,FALSE)</f>
        <v>142</v>
      </c>
      <c r="D89" s="20">
        <f>VLOOKUP(A89,'average council tax band d'!A$2:E$333,5,FALSE)</f>
        <v>53</v>
      </c>
      <c r="E89" s="20">
        <f>VLOOKUP(A89,earnings!A$11:H$342,8,FALSE)</f>
        <v>120</v>
      </c>
      <c r="F89" s="20">
        <f>VLOOKUP(A89,fuel!I$4:R$335,6,FALSE)</f>
        <v>96</v>
      </c>
      <c r="G89" s="20">
        <f>VLOOKUP(A89,fuel!I$4:R$335,10,FALSE)</f>
        <v>251</v>
      </c>
      <c r="H89" s="12">
        <f t="shared" si="9"/>
        <v>662</v>
      </c>
      <c r="I89" s="48">
        <f t="shared" si="10"/>
        <v>132.4</v>
      </c>
      <c r="J89" s="12">
        <f t="shared" si="11"/>
        <v>83</v>
      </c>
      <c r="K89" s="19">
        <f t="shared" si="12"/>
        <v>83</v>
      </c>
      <c r="L89" s="48">
        <f t="shared" si="13"/>
        <v>5</v>
      </c>
      <c r="N89" s="19" t="s">
        <v>88</v>
      </c>
      <c r="O89" s="19">
        <f t="shared" si="7"/>
        <v>232</v>
      </c>
      <c r="P89" s="19">
        <f t="array" ref="P89">INDEX($O$1:$O$326,MATCH(SMALL(COUNTIF($O$1:$O$326,"&lt;"&amp;$O$1:$O$326),ROW($O89:$P89)),COUNTIF($O$1:$O$326,"&lt;"&amp;$O$1:$O$326),0))</f>
        <v>89</v>
      </c>
      <c r="Q89" s="19" t="str">
        <f t="array" ref="Q89">INDEX($N$1:$N$326,SMALL(IF($O$1:$O$326=$P89,ROW($O$1:$O$326)),COUNTIF($P$1:$P89,$P89)),1)</f>
        <v>Haringey</v>
      </c>
      <c r="R89" s="19" t="str">
        <f t="shared" si="8"/>
        <v>MU</v>
      </c>
    </row>
    <row r="90" spans="1:18" x14ac:dyDescent="0.25">
      <c r="A90" s="12" t="s">
        <v>88</v>
      </c>
      <c r="B90" s="12" t="str">
        <f>VLOOKUP(A90,fuel!I$4:J$329,2,FALSE)</f>
        <v>R50</v>
      </c>
      <c r="C90" s="20">
        <f>VLOOKUP(A90,'average house price'!A$2:E$333,5,FALSE)</f>
        <v>83</v>
      </c>
      <c r="D90" s="20">
        <f>VLOOKUP(A90,'average council tax band d'!A$2:E$333,5,FALSE)</f>
        <v>231</v>
      </c>
      <c r="E90" s="20">
        <f>VLOOKUP(A90,earnings!A$11:H$342,8,FALSE)</f>
        <v>166</v>
      </c>
      <c r="F90" s="20">
        <f>VLOOKUP(A90,fuel!I$4:R$335,6,FALSE)</f>
        <v>272</v>
      </c>
      <c r="G90" s="20">
        <f>VLOOKUP(A90,fuel!I$4:R$335,10,FALSE)</f>
        <v>223</v>
      </c>
      <c r="H90" s="12">
        <f t="shared" si="9"/>
        <v>975</v>
      </c>
      <c r="I90" s="48">
        <f t="shared" si="10"/>
        <v>195</v>
      </c>
      <c r="J90" s="12">
        <f t="shared" si="11"/>
        <v>237</v>
      </c>
      <c r="K90" s="19">
        <f t="shared" si="12"/>
        <v>232</v>
      </c>
      <c r="L90" s="48">
        <f t="shared" si="13"/>
        <v>5</v>
      </c>
      <c r="N90" s="19" t="s">
        <v>89</v>
      </c>
      <c r="O90" s="19">
        <f t="shared" si="7"/>
        <v>173</v>
      </c>
      <c r="P90" s="19">
        <f t="array" ref="P90">INDEX($O$1:$O$326,MATCH(SMALL(COUNTIF($O$1:$O$326,"&lt;"&amp;$O$1:$O$326),ROW($O90:$P90)),COUNTIF($O$1:$O$326,"&lt;"&amp;$O$1:$O$326),0))</f>
        <v>89</v>
      </c>
      <c r="Q90" s="19" t="str">
        <f t="array" ref="Q90">INDEX($N$1:$N$326,SMALL(IF($O$1:$O$326=$P90,ROW($O$1:$O$326)),COUNTIF($P$1:$P90,$P90)),1)</f>
        <v>Sunderland</v>
      </c>
      <c r="R90" s="19" t="str">
        <f t="shared" si="8"/>
        <v>MU</v>
      </c>
    </row>
    <row r="91" spans="1:18" x14ac:dyDescent="0.25">
      <c r="A91" s="12" t="s">
        <v>89</v>
      </c>
      <c r="B91" s="12" t="str">
        <f>VLOOKUP(A91,fuel!I$4:J$329,2,FALSE)</f>
        <v>SR</v>
      </c>
      <c r="C91" s="20">
        <f>VLOOKUP(A91,'average house price'!A$2:E$333,5,FALSE)</f>
        <v>102</v>
      </c>
      <c r="D91" s="20">
        <f>VLOOKUP(A91,'average council tax band d'!A$2:E$333,5,FALSE)</f>
        <v>192</v>
      </c>
      <c r="E91" s="20">
        <f>VLOOKUP(A91,earnings!A$11:H$342,8,FALSE)</f>
        <v>260</v>
      </c>
      <c r="F91" s="20">
        <f>VLOOKUP(A91,fuel!I$4:R$335,6,FALSE)</f>
        <v>106</v>
      </c>
      <c r="G91" s="20">
        <f>VLOOKUP(A91,fuel!I$4:R$335,10,FALSE)</f>
        <v>180</v>
      </c>
      <c r="H91" s="12">
        <f t="shared" si="9"/>
        <v>840</v>
      </c>
      <c r="I91" s="48">
        <f t="shared" si="10"/>
        <v>168</v>
      </c>
      <c r="J91" s="12">
        <f t="shared" si="11"/>
        <v>176</v>
      </c>
      <c r="K91" s="19">
        <f t="shared" si="12"/>
        <v>173</v>
      </c>
      <c r="L91" s="48">
        <f t="shared" si="13"/>
        <v>5</v>
      </c>
      <c r="N91" s="19" t="s">
        <v>90</v>
      </c>
      <c r="O91" s="19">
        <f t="shared" si="7"/>
        <v>154</v>
      </c>
      <c r="P91" s="19">
        <f t="array" ref="P91">INDEX($O$1:$O$326,MATCH(SMALL(COUNTIF($O$1:$O$326,"&lt;"&amp;$O$1:$O$326),ROW($O91:$P91)),COUNTIF($O$1:$O$326,"&lt;"&amp;$O$1:$O$326),0))</f>
        <v>91</v>
      </c>
      <c r="Q91" s="19" t="str">
        <f t="array" ref="Q91">INDEX($N$1:$N$326,SMALL(IF($O$1:$O$326=$P91,ROW($O$1:$O$326)),COUNTIF($P$1:$P91,$P91)),1)</f>
        <v>Bromley</v>
      </c>
      <c r="R91" s="19" t="str">
        <f t="shared" si="8"/>
        <v>MU</v>
      </c>
    </row>
    <row r="92" spans="1:18" x14ac:dyDescent="0.25">
      <c r="A92" s="12" t="s">
        <v>90</v>
      </c>
      <c r="B92" s="12" t="str">
        <f>VLOOKUP(A92,fuel!I$4:J$329,2,FALSE)</f>
        <v>OU</v>
      </c>
      <c r="C92" s="20">
        <f>VLOOKUP(A92,'average house price'!A$2:E$333,5,FALSE)</f>
        <v>163</v>
      </c>
      <c r="D92" s="20">
        <f>VLOOKUP(A92,'average council tax band d'!A$2:E$333,5,FALSE)</f>
        <v>307</v>
      </c>
      <c r="E92" s="20">
        <f>VLOOKUP(A92,earnings!A$11:H$342,8,FALSE)</f>
        <v>266</v>
      </c>
      <c r="F92" s="20">
        <f>VLOOKUP(A92,fuel!I$4:R$335,6,FALSE)</f>
        <v>43</v>
      </c>
      <c r="G92" s="20">
        <f>VLOOKUP(A92,fuel!I$4:R$335,10,FALSE)</f>
        <v>29</v>
      </c>
      <c r="H92" s="12">
        <f t="shared" si="9"/>
        <v>808</v>
      </c>
      <c r="I92" s="48">
        <f t="shared" si="10"/>
        <v>161.6</v>
      </c>
      <c r="J92" s="12">
        <f t="shared" si="11"/>
        <v>157</v>
      </c>
      <c r="K92" s="19">
        <f t="shared" si="12"/>
        <v>154</v>
      </c>
      <c r="L92" s="48">
        <f t="shared" si="13"/>
        <v>5</v>
      </c>
      <c r="N92" s="19" t="s">
        <v>91</v>
      </c>
      <c r="O92" s="19">
        <f t="shared" si="7"/>
        <v>86</v>
      </c>
      <c r="P92" s="19">
        <f t="array" ref="P92">INDEX($O$1:$O$326,MATCH(SMALL(COUNTIF($O$1:$O$326,"&lt;"&amp;$O$1:$O$326),ROW($O92:$P92)),COUNTIF($O$1:$O$326,"&lt;"&amp;$O$1:$O$326),0))</f>
        <v>92</v>
      </c>
      <c r="Q92" s="19" t="str">
        <f t="array" ref="Q92">INDEX($N$1:$N$326,SMALL(IF($O$1:$O$326=$P92,ROW($O$1:$O$326)),COUNTIF($P$1:$P92,$P92)),1)</f>
        <v>Colchester</v>
      </c>
      <c r="R92" s="19" t="str">
        <f t="shared" si="8"/>
        <v>SR</v>
      </c>
    </row>
    <row r="93" spans="1:18" x14ac:dyDescent="0.25">
      <c r="A93" s="12" t="s">
        <v>91</v>
      </c>
      <c r="B93" s="12" t="str">
        <f>VLOOKUP(A93,fuel!I$4:J$329,2,FALSE)</f>
        <v>SR</v>
      </c>
      <c r="C93" s="20">
        <f>VLOOKUP(A93,'average house price'!A$2:E$333,5,FALSE)</f>
        <v>214</v>
      </c>
      <c r="D93" s="20">
        <f>VLOOKUP(A93,'average council tax band d'!A$2:E$333,5,FALSE)</f>
        <v>87</v>
      </c>
      <c r="E93" s="20">
        <f>VLOOKUP(A93,earnings!A$11:H$342,8,FALSE)</f>
        <v>100</v>
      </c>
      <c r="F93" s="20">
        <f>VLOOKUP(A93,fuel!I$4:R$335,6,FALSE)</f>
        <v>81</v>
      </c>
      <c r="G93" s="20">
        <f>VLOOKUP(A93,fuel!I$4:R$335,10,FALSE)</f>
        <v>184</v>
      </c>
      <c r="H93" s="12">
        <f t="shared" si="9"/>
        <v>666</v>
      </c>
      <c r="I93" s="48">
        <f t="shared" si="10"/>
        <v>133.19999999999999</v>
      </c>
      <c r="J93" s="12">
        <f t="shared" si="11"/>
        <v>87</v>
      </c>
      <c r="K93" s="19">
        <f t="shared" si="12"/>
        <v>86</v>
      </c>
      <c r="L93" s="48">
        <f t="shared" si="13"/>
        <v>5</v>
      </c>
      <c r="N93" s="19" t="s">
        <v>92</v>
      </c>
      <c r="O93" s="19">
        <f t="shared" si="7"/>
        <v>326</v>
      </c>
      <c r="P93" s="19">
        <f t="array" ref="P93">INDEX($O$1:$O$326,MATCH(SMALL(COUNTIF($O$1:$O$326,"&lt;"&amp;$O$1:$O$326),ROW($O93:$P93)),COUNTIF($O$1:$O$326,"&lt;"&amp;$O$1:$O$326),0))</f>
        <v>93</v>
      </c>
      <c r="Q93" s="19" t="str">
        <f t="array" ref="Q93">INDEX($N$1:$N$326,SMALL(IF($O$1:$O$326=$P93,ROW($O$1:$O$326)),COUNTIF($P$1:$P93,$P93)),1)</f>
        <v>Liverpool</v>
      </c>
      <c r="R93" s="19" t="str">
        <f t="shared" si="8"/>
        <v>MU</v>
      </c>
    </row>
    <row r="94" spans="1:18" x14ac:dyDescent="0.25">
      <c r="A94" s="12" t="s">
        <v>92</v>
      </c>
      <c r="B94" s="12" t="str">
        <f>VLOOKUP(A94,fuel!I$4:J$329,2,FALSE)</f>
        <v>R80</v>
      </c>
      <c r="C94" s="20">
        <f>VLOOKUP(A94,'average house price'!A$2:E$333,5,FALSE)</f>
        <v>144</v>
      </c>
      <c r="D94" s="20">
        <f>VLOOKUP(A94,'average council tax band d'!A$2:E$333,5,FALSE)</f>
        <v>285</v>
      </c>
      <c r="E94" s="20">
        <f>VLOOKUP(A94,earnings!A$11:H$342,8,FALSE)</f>
        <v>328</v>
      </c>
      <c r="F94" s="20">
        <f>VLOOKUP(A94,fuel!I$4:R$335,6,FALSE)</f>
        <v>322</v>
      </c>
      <c r="G94" s="20">
        <f>VLOOKUP(A94,fuel!I$4:R$335,10,FALSE)</f>
        <v>331</v>
      </c>
      <c r="H94" s="12">
        <f t="shared" si="9"/>
        <v>1410</v>
      </c>
      <c r="I94" s="48">
        <f t="shared" si="10"/>
        <v>282</v>
      </c>
      <c r="J94" s="12">
        <f t="shared" si="11"/>
        <v>332</v>
      </c>
      <c r="K94" s="19">
        <f t="shared" si="12"/>
        <v>326</v>
      </c>
      <c r="L94" s="48">
        <f t="shared" si="13"/>
        <v>5</v>
      </c>
      <c r="N94" s="19" t="s">
        <v>93</v>
      </c>
      <c r="O94" s="19">
        <f t="shared" si="7"/>
        <v>286</v>
      </c>
      <c r="P94" s="19">
        <f t="array" ref="P94">INDEX($O$1:$O$326,MATCH(SMALL(COUNTIF($O$1:$O$326,"&lt;"&amp;$O$1:$O$326),ROW($O94:$P94)),COUNTIF($O$1:$O$326,"&lt;"&amp;$O$1:$O$326),0))</f>
        <v>94</v>
      </c>
      <c r="Q94" s="19" t="str">
        <f t="array" ref="Q94">INDEX($N$1:$N$326,SMALL(IF($O$1:$O$326=$P94,ROW($O$1:$O$326)),COUNTIF($P$1:$P94,$P94)),1)</f>
        <v>North Kesteven</v>
      </c>
      <c r="R94" s="19" t="str">
        <f t="shared" si="8"/>
        <v>R80</v>
      </c>
    </row>
    <row r="95" spans="1:18" x14ac:dyDescent="0.25">
      <c r="A95" s="12" t="s">
        <v>93</v>
      </c>
      <c r="B95" s="12" t="str">
        <f>VLOOKUP(A95,fuel!I$4:J$329,2,FALSE)</f>
        <v>MU</v>
      </c>
      <c r="C95" s="20">
        <f>VLOOKUP(A95,'average house price'!A$2:E$333,5,FALSE)</f>
        <v>327</v>
      </c>
      <c r="D95" s="20">
        <f>VLOOKUP(A95,'average council tax band d'!A$2:E$333,5,FALSE)</f>
        <v>244</v>
      </c>
      <c r="E95" s="20">
        <f>VLOOKUP(A95,earnings!A$11:H$342,8,FALSE)</f>
        <v>14</v>
      </c>
      <c r="F95" s="20">
        <f>VLOOKUP(A95,fuel!I$4:R$335,6,FALSE)</f>
        <v>329</v>
      </c>
      <c r="G95" s="20">
        <f>VLOOKUP(A95,fuel!I$4:R$335,10,FALSE)</f>
        <v>204</v>
      </c>
      <c r="H95" s="12">
        <f t="shared" si="9"/>
        <v>1118</v>
      </c>
      <c r="I95" s="48">
        <f t="shared" si="10"/>
        <v>223.6</v>
      </c>
      <c r="J95" s="12">
        <f t="shared" si="11"/>
        <v>292</v>
      </c>
      <c r="K95" s="19">
        <f t="shared" si="12"/>
        <v>286</v>
      </c>
      <c r="L95" s="48">
        <f t="shared" si="13"/>
        <v>5</v>
      </c>
      <c r="N95" s="19" t="s">
        <v>94</v>
      </c>
      <c r="O95" s="19">
        <f t="shared" si="7"/>
        <v>60</v>
      </c>
      <c r="P95" s="19">
        <f t="array" ref="P95">INDEX($O$1:$O$326,MATCH(SMALL(COUNTIF($O$1:$O$326,"&lt;"&amp;$O$1:$O$326),ROW($O95:$P95)),COUNTIF($O$1:$O$326,"&lt;"&amp;$O$1:$O$326),0))</f>
        <v>95</v>
      </c>
      <c r="Q95" s="19" t="str">
        <f t="array" ref="Q95">INDEX($N$1:$N$326,SMALL(IF($O$1:$O$326=$P95,ROW($O$1:$O$326)),COUNTIF($P$1:$P95,$P95)),1)</f>
        <v>Chesterfield</v>
      </c>
      <c r="R95" s="19" t="str">
        <f t="shared" si="8"/>
        <v>OU</v>
      </c>
    </row>
    <row r="96" spans="1:18" x14ac:dyDescent="0.25">
      <c r="A96" s="12" t="s">
        <v>94</v>
      </c>
      <c r="B96" s="12" t="str">
        <f>VLOOKUP(A96,fuel!I$4:J$329,2,FALSE)</f>
        <v>MU</v>
      </c>
      <c r="C96" s="20">
        <f>VLOOKUP(A96,'average house price'!A$2:E$333,5,FALSE)</f>
        <v>264</v>
      </c>
      <c r="D96" s="20">
        <f>VLOOKUP(A96,'average council tax band d'!A$2:E$333,5,FALSE)</f>
        <v>96</v>
      </c>
      <c r="E96" s="20">
        <f>VLOOKUP(A96,earnings!A$11:H$342,8,FALSE)</f>
        <v>80</v>
      </c>
      <c r="F96" s="20">
        <f>VLOOKUP(A96,fuel!I$4:R$335,6,FALSE)</f>
        <v>63</v>
      </c>
      <c r="G96" s="20">
        <f>VLOOKUP(A96,fuel!I$4:R$335,10,FALSE)</f>
        <v>90</v>
      </c>
      <c r="H96" s="12">
        <f t="shared" si="9"/>
        <v>593</v>
      </c>
      <c r="I96" s="48">
        <f t="shared" si="10"/>
        <v>118.6</v>
      </c>
      <c r="J96" s="12">
        <f t="shared" si="11"/>
        <v>60</v>
      </c>
      <c r="K96" s="19">
        <f t="shared" si="12"/>
        <v>60</v>
      </c>
      <c r="L96" s="48">
        <f t="shared" si="13"/>
        <v>5</v>
      </c>
      <c r="N96" s="19" t="s">
        <v>95</v>
      </c>
      <c r="O96" s="19">
        <f t="shared" si="7"/>
        <v>301</v>
      </c>
      <c r="P96" s="19">
        <f t="array" ref="P96">INDEX($O$1:$O$326,MATCH(SMALL(COUNTIF($O$1:$O$326,"&lt;"&amp;$O$1:$O$326),ROW($O96:$P96)),COUNTIF($O$1:$O$326,"&lt;"&amp;$O$1:$O$326),0))</f>
        <v>95</v>
      </c>
      <c r="Q96" s="19" t="str">
        <f t="array" ref="Q96">INDEX($N$1:$N$326,SMALL(IF($O$1:$O$326=$P96,ROW($O$1:$O$326)),COUNTIF($P$1:$P96,$P96)),1)</f>
        <v>Maldon</v>
      </c>
      <c r="R96" s="19" t="str">
        <f t="shared" si="8"/>
        <v>R80</v>
      </c>
    </row>
    <row r="97" spans="1:18" x14ac:dyDescent="0.25">
      <c r="A97" s="12" t="s">
        <v>95</v>
      </c>
      <c r="B97" s="12" t="str">
        <f>VLOOKUP(A97,fuel!I$4:J$329,2,FALSE)</f>
        <v>SR</v>
      </c>
      <c r="C97" s="20">
        <f>VLOOKUP(A97,'average house price'!A$2:E$333,5,FALSE)</f>
        <v>294</v>
      </c>
      <c r="D97" s="20">
        <f>VLOOKUP(A97,'average council tax band d'!A$2:E$333,5,FALSE)</f>
        <v>197</v>
      </c>
      <c r="E97" s="20">
        <f>VLOOKUP(A97,earnings!A$11:H$342,8,FALSE)</f>
        <v>39</v>
      </c>
      <c r="F97" s="20">
        <f>VLOOKUP(A97,fuel!I$4:R$335,6,FALSE)</f>
        <v>303</v>
      </c>
      <c r="G97" s="20">
        <f>VLOOKUP(A97,fuel!I$4:R$335,10,FALSE)</f>
        <v>324</v>
      </c>
      <c r="H97" s="12">
        <f t="shared" si="9"/>
        <v>1157</v>
      </c>
      <c r="I97" s="48">
        <f t="shared" si="10"/>
        <v>231.4</v>
      </c>
      <c r="J97" s="12">
        <f t="shared" si="11"/>
        <v>307</v>
      </c>
      <c r="K97" s="19">
        <f t="shared" si="12"/>
        <v>301</v>
      </c>
      <c r="L97" s="48">
        <f t="shared" si="13"/>
        <v>5</v>
      </c>
      <c r="N97" s="19" t="s">
        <v>96</v>
      </c>
      <c r="O97" s="19">
        <f t="shared" si="7"/>
        <v>159</v>
      </c>
      <c r="P97" s="19">
        <f t="array" ref="P97">INDEX($O$1:$O$326,MATCH(SMALL(COUNTIF($O$1:$O$326,"&lt;"&amp;$O$1:$O$326),ROW($O97:$P97)),COUNTIF($O$1:$O$326,"&lt;"&amp;$O$1:$O$326),0))</f>
        <v>97</v>
      </c>
      <c r="Q97" s="19" t="str">
        <f t="array" ref="Q97">INDEX($N$1:$N$326,SMALL(IF($O$1:$O$326=$P97,ROW($O$1:$O$326)),COUNTIF($P$1:$P97,$P97)),1)</f>
        <v>Worthing</v>
      </c>
      <c r="R97" s="19" t="str">
        <f t="shared" si="8"/>
        <v>LU</v>
      </c>
    </row>
    <row r="98" spans="1:18" x14ac:dyDescent="0.25">
      <c r="A98" s="12" t="s">
        <v>96</v>
      </c>
      <c r="B98" s="12" t="str">
        <f>VLOOKUP(A98,fuel!I$4:J$329,2,FALSE)</f>
        <v>MU</v>
      </c>
      <c r="C98" s="20">
        <f>VLOOKUP(A98,'average house price'!A$2:E$333,5,FALSE)</f>
        <v>293</v>
      </c>
      <c r="D98" s="20">
        <f>VLOOKUP(A98,'average council tax band d'!A$2:E$333,5,FALSE)</f>
        <v>155</v>
      </c>
      <c r="E98" s="20">
        <f>VLOOKUP(A98,earnings!A$11:H$342,8,FALSE)</f>
        <v>28</v>
      </c>
      <c r="F98" s="20">
        <f>VLOOKUP(A98,fuel!I$4:R$335,6,FALSE)</f>
        <v>290</v>
      </c>
      <c r="G98" s="20">
        <f>VLOOKUP(A98,fuel!I$4:R$335,10,FALSE)</f>
        <v>56</v>
      </c>
      <c r="H98" s="12">
        <f t="shared" si="9"/>
        <v>822</v>
      </c>
      <c r="I98" s="48">
        <f t="shared" si="10"/>
        <v>164.4</v>
      </c>
      <c r="J98" s="12">
        <f t="shared" si="11"/>
        <v>162</v>
      </c>
      <c r="K98" s="19">
        <f t="shared" si="12"/>
        <v>159</v>
      </c>
      <c r="L98" s="48">
        <f t="shared" si="13"/>
        <v>5</v>
      </c>
      <c r="N98" s="19" t="s">
        <v>97</v>
      </c>
      <c r="O98" s="19">
        <f t="shared" si="7"/>
        <v>166</v>
      </c>
      <c r="P98" s="19">
        <f t="array" ref="P98">INDEX($O$1:$O$326,MATCH(SMALL(COUNTIF($O$1:$O$326,"&lt;"&amp;$O$1:$O$326),ROW($O98:$P98)),COUNTIF($O$1:$O$326,"&lt;"&amp;$O$1:$O$326),0))</f>
        <v>98</v>
      </c>
      <c r="Q98" s="19" t="str">
        <f t="array" ref="Q98">INDEX($N$1:$N$326,SMALL(IF($O$1:$O$326=$P98,ROW($O$1:$O$326)),COUNTIF($P$1:$P98,$P98)),1)</f>
        <v>Barnsley</v>
      </c>
      <c r="R98" s="19" t="str">
        <f t="shared" si="8"/>
        <v>OU</v>
      </c>
    </row>
    <row r="99" spans="1:18" x14ac:dyDescent="0.25">
      <c r="A99" s="12" t="s">
        <v>97</v>
      </c>
      <c r="B99" s="12" t="str">
        <f>VLOOKUP(A99,fuel!I$4:J$329,2,FALSE)</f>
        <v>LU</v>
      </c>
      <c r="C99" s="20">
        <f>VLOOKUP(A99,'average house price'!A$2:E$333,5,FALSE)</f>
        <v>53</v>
      </c>
      <c r="D99" s="20">
        <f>VLOOKUP(A99,'average council tax band d'!A$2:E$333,5,FALSE)</f>
        <v>195</v>
      </c>
      <c r="E99" s="20">
        <f>VLOOKUP(A99,earnings!A$11:H$342,8,FALSE)</f>
        <v>190</v>
      </c>
      <c r="F99" s="20">
        <f>VLOOKUP(A99,fuel!I$4:R$335,6,FALSE)</f>
        <v>196</v>
      </c>
      <c r="G99" s="20">
        <f>VLOOKUP(A99,fuel!I$4:R$335,10,FALSE)</f>
        <v>197</v>
      </c>
      <c r="H99" s="12">
        <f t="shared" si="9"/>
        <v>831</v>
      </c>
      <c r="I99" s="48">
        <f t="shared" si="10"/>
        <v>166.2</v>
      </c>
      <c r="J99" s="12">
        <f t="shared" si="11"/>
        <v>169</v>
      </c>
      <c r="K99" s="19">
        <f t="shared" si="12"/>
        <v>166</v>
      </c>
      <c r="L99" s="48">
        <f t="shared" si="13"/>
        <v>5</v>
      </c>
      <c r="N99" s="19" t="s">
        <v>98</v>
      </c>
      <c r="O99" s="19">
        <f t="shared" si="7"/>
        <v>63</v>
      </c>
      <c r="P99" s="19">
        <f t="array" ref="P99">INDEX($O$1:$O$326,MATCH(SMALL(COUNTIF($O$1:$O$326,"&lt;"&amp;$O$1:$O$326),ROW($O99:$P99)),COUNTIF($O$1:$O$326,"&lt;"&amp;$O$1:$O$326),0))</f>
        <v>99</v>
      </c>
      <c r="Q99" s="19" t="str">
        <f t="array" ref="Q99">INDEX($N$1:$N$326,SMALL(IF($O$1:$O$326=$P99,ROW($O$1:$O$326)),COUNTIF($P$1:$P99,$P99)),1)</f>
        <v>Dartford</v>
      </c>
      <c r="R99" s="19" t="str">
        <f t="shared" si="8"/>
        <v>MU</v>
      </c>
    </row>
    <row r="100" spans="1:18" x14ac:dyDescent="0.25">
      <c r="A100" s="12" t="s">
        <v>98</v>
      </c>
      <c r="B100" s="12" t="str">
        <f>VLOOKUP(A100,fuel!I$4:J$329,2,FALSE)</f>
        <v>OU</v>
      </c>
      <c r="C100" s="20">
        <f>VLOOKUP(A100,'average house price'!A$2:E$333,5,FALSE)</f>
        <v>173</v>
      </c>
      <c r="D100" s="20">
        <f>VLOOKUP(A100,'average council tax band d'!A$2:E$333,5,FALSE)</f>
        <v>133</v>
      </c>
      <c r="E100" s="20">
        <f>VLOOKUP(A100,earnings!A$11:H$342,8,FALSE)</f>
        <v>243</v>
      </c>
      <c r="F100" s="20">
        <f>VLOOKUP(A100,fuel!I$4:R$335,6,FALSE)</f>
        <v>11</v>
      </c>
      <c r="G100" s="20">
        <f>VLOOKUP(A100,fuel!I$4:R$335,10,FALSE)</f>
        <v>39</v>
      </c>
      <c r="H100" s="12">
        <f t="shared" si="9"/>
        <v>599</v>
      </c>
      <c r="I100" s="48">
        <f t="shared" si="10"/>
        <v>119.8</v>
      </c>
      <c r="J100" s="12">
        <f t="shared" si="11"/>
        <v>63</v>
      </c>
      <c r="K100" s="19">
        <f t="shared" si="12"/>
        <v>63</v>
      </c>
      <c r="L100" s="48">
        <f t="shared" si="13"/>
        <v>5</v>
      </c>
      <c r="N100" s="19" t="s">
        <v>99</v>
      </c>
      <c r="O100" s="19">
        <f t="shared" si="7"/>
        <v>75</v>
      </c>
      <c r="P100" s="19">
        <f t="array" ref="P100">INDEX($O$1:$O$326,MATCH(SMALL(COUNTIF($O$1:$O$326,"&lt;"&amp;$O$1:$O$326),ROW($O100:$P100)),COUNTIF($O$1:$O$326,"&lt;"&amp;$O$1:$O$326),0))</f>
        <v>100</v>
      </c>
      <c r="Q100" s="19" t="str">
        <f t="array" ref="Q100">INDEX($N$1:$N$326,SMALL(IF($O$1:$O$326=$P100,ROW($O$1:$O$326)),COUNTIF($P$1:$P100,$P100)),1)</f>
        <v>East Cambridgeshire</v>
      </c>
      <c r="R100" s="19" t="str">
        <f t="shared" si="8"/>
        <v>R80</v>
      </c>
    </row>
    <row r="101" spans="1:18" x14ac:dyDescent="0.25">
      <c r="A101" s="12" t="s">
        <v>99</v>
      </c>
      <c r="B101" s="12" t="str">
        <f>VLOOKUP(A101,fuel!I$4:J$329,2,FALSE)</f>
        <v>LU</v>
      </c>
      <c r="C101" s="20">
        <f>VLOOKUP(A101,'average house price'!A$2:E$333,5,FALSE)</f>
        <v>210</v>
      </c>
      <c r="D101" s="20">
        <f>VLOOKUP(A101,'average council tax band d'!A$2:E$333,5,FALSE)</f>
        <v>52</v>
      </c>
      <c r="E101" s="20">
        <f>VLOOKUP(A101,earnings!A$11:H$342,8,FALSE)</f>
        <v>111</v>
      </c>
      <c r="F101" s="20">
        <f>VLOOKUP(A101,fuel!I$4:R$335,6,FALSE)</f>
        <v>105</v>
      </c>
      <c r="G101" s="20">
        <f>VLOOKUP(A101,fuel!I$4:R$335,10,FALSE)</f>
        <v>165</v>
      </c>
      <c r="H101" s="12">
        <f t="shared" si="9"/>
        <v>643</v>
      </c>
      <c r="I101" s="48">
        <f t="shared" si="10"/>
        <v>128.6</v>
      </c>
      <c r="J101" s="12">
        <f t="shared" si="11"/>
        <v>75</v>
      </c>
      <c r="K101" s="19">
        <f t="shared" si="12"/>
        <v>75</v>
      </c>
      <c r="L101" s="48">
        <f t="shared" si="13"/>
        <v>5</v>
      </c>
      <c r="N101" s="19" t="s">
        <v>100</v>
      </c>
      <c r="O101" s="19">
        <f t="shared" si="7"/>
        <v>169</v>
      </c>
      <c r="P101" s="19">
        <f t="array" ref="P101">INDEX($O$1:$O$326,MATCH(SMALL(COUNTIF($O$1:$O$326,"&lt;"&amp;$O$1:$O$326),ROW($O101:$P101)),COUNTIF($O$1:$O$326,"&lt;"&amp;$O$1:$O$326),0))</f>
        <v>101</v>
      </c>
      <c r="Q101" s="19" t="str">
        <f t="array" ref="Q101">INDEX($N$1:$N$326,SMALL(IF($O$1:$O$326=$P101,ROW($O$1:$O$326)),COUNTIF($P$1:$P101,$P101)),1)</f>
        <v>Wellingborough</v>
      </c>
      <c r="R101" s="19" t="str">
        <f t="shared" si="8"/>
        <v>SR</v>
      </c>
    </row>
    <row r="102" spans="1:18" x14ac:dyDescent="0.25">
      <c r="A102" s="12" t="s">
        <v>100</v>
      </c>
      <c r="B102" s="12" t="str">
        <f>VLOOKUP(A102,fuel!I$4:J$329,2,FALSE)</f>
        <v>R80</v>
      </c>
      <c r="C102" s="20">
        <f>VLOOKUP(A102,'average house price'!A$2:E$333,5,FALSE)</f>
        <v>60</v>
      </c>
      <c r="D102" s="20">
        <f>VLOOKUP(A102,'average council tax band d'!A$2:E$333,5,FALSE)</f>
        <v>256</v>
      </c>
      <c r="E102" s="20">
        <f>VLOOKUP(A102,earnings!A$11:H$342,8,FALSE)</f>
        <v>240</v>
      </c>
      <c r="F102" s="20">
        <f>VLOOKUP(A102,fuel!I$4:R$335,6,FALSE)</f>
        <v>123</v>
      </c>
      <c r="G102" s="20">
        <f>VLOOKUP(A102,fuel!I$4:R$335,10,FALSE)</f>
        <v>158</v>
      </c>
      <c r="H102" s="12">
        <f t="shared" si="9"/>
        <v>837</v>
      </c>
      <c r="I102" s="48">
        <f t="shared" si="10"/>
        <v>167.4</v>
      </c>
      <c r="J102" s="12">
        <f t="shared" si="11"/>
        <v>172</v>
      </c>
      <c r="K102" s="19">
        <f t="shared" si="12"/>
        <v>169</v>
      </c>
      <c r="L102" s="48">
        <f t="shared" si="13"/>
        <v>5</v>
      </c>
      <c r="N102" s="19" t="s">
        <v>101</v>
      </c>
      <c r="O102" s="19">
        <f t="shared" si="7"/>
        <v>234</v>
      </c>
      <c r="P102" s="19">
        <f t="array" ref="P102">INDEX($O$1:$O$326,MATCH(SMALL(COUNTIF($O$1:$O$326,"&lt;"&amp;$O$1:$O$326),ROW($O102:$P102)),COUNTIF($O$1:$O$326,"&lt;"&amp;$O$1:$O$326),0))</f>
        <v>102</v>
      </c>
      <c r="Q102" s="19" t="str">
        <f t="array" ref="Q102">INDEX($N$1:$N$326,SMALL(IF($O$1:$O$326=$P102,ROW($O$1:$O$326)),COUNTIF($P$1:$P102,$P102)),1)</f>
        <v>Kirklees</v>
      </c>
      <c r="R102" s="19" t="str">
        <f t="shared" si="8"/>
        <v>MU</v>
      </c>
    </row>
    <row r="103" spans="1:18" x14ac:dyDescent="0.25">
      <c r="A103" s="12" t="s">
        <v>101</v>
      </c>
      <c r="B103" s="12" t="str">
        <f>VLOOKUP(A103,fuel!I$4:J$329,2,FALSE)</f>
        <v>R80</v>
      </c>
      <c r="C103" s="20">
        <f>VLOOKUP(A103,'average house price'!A$2:E$333,5,FALSE)</f>
        <v>129</v>
      </c>
      <c r="D103" s="20">
        <f>VLOOKUP(A103,'average council tax band d'!A$2:E$333,5,FALSE)</f>
        <v>190</v>
      </c>
      <c r="E103" s="20">
        <f>VLOOKUP(A103,earnings!A$11:H$342,8,FALSE)</f>
        <v>276</v>
      </c>
      <c r="F103" s="20">
        <f>VLOOKUP(A103,fuel!I$4:R$335,6,FALSE)</f>
        <v>118</v>
      </c>
      <c r="G103" s="20">
        <f>VLOOKUP(A103,fuel!I$4:R$335,10,FALSE)</f>
        <v>266</v>
      </c>
      <c r="H103" s="12">
        <f t="shared" si="9"/>
        <v>979</v>
      </c>
      <c r="I103" s="48">
        <f t="shared" si="10"/>
        <v>195.8</v>
      </c>
      <c r="J103" s="12">
        <f t="shared" si="11"/>
        <v>239</v>
      </c>
      <c r="K103" s="19">
        <f t="shared" si="12"/>
        <v>234</v>
      </c>
      <c r="L103" s="48">
        <f t="shared" si="13"/>
        <v>5</v>
      </c>
      <c r="N103" s="19" t="s">
        <v>102</v>
      </c>
      <c r="O103" s="19">
        <f t="shared" si="7"/>
        <v>213</v>
      </c>
      <c r="P103" s="19">
        <f t="array" ref="P103">INDEX($O$1:$O$326,MATCH(SMALL(COUNTIF($O$1:$O$326,"&lt;"&amp;$O$1:$O$326),ROW($O103:$P103)),COUNTIF($O$1:$O$326,"&lt;"&amp;$O$1:$O$326),0))</f>
        <v>103</v>
      </c>
      <c r="Q103" s="19" t="str">
        <f t="array" ref="Q103">INDEX($N$1:$N$326,SMALL(IF($O$1:$O$326=$P103,ROW($O$1:$O$326)),COUNTIF($P$1:$P103,$P103)),1)</f>
        <v>Blackburn with Darwen</v>
      </c>
      <c r="R103" s="19" t="str">
        <f t="shared" si="8"/>
        <v>OU</v>
      </c>
    </row>
    <row r="104" spans="1:18" x14ac:dyDescent="0.25">
      <c r="A104" s="12" t="s">
        <v>102</v>
      </c>
      <c r="B104" s="12" t="str">
        <f>VLOOKUP(A104,fuel!I$4:J$329,2,FALSE)</f>
        <v>R80</v>
      </c>
      <c r="C104" s="20">
        <f>VLOOKUP(A104,'average house price'!A$2:E$333,5,FALSE)</f>
        <v>158</v>
      </c>
      <c r="D104" s="20">
        <f>VLOOKUP(A104,'average council tax band d'!A$2:E$333,5,FALSE)</f>
        <v>211</v>
      </c>
      <c r="E104" s="20">
        <f>VLOOKUP(A104,earnings!A$11:H$342,8,FALSE)</f>
        <v>145</v>
      </c>
      <c r="F104" s="20">
        <f>VLOOKUP(A104,fuel!I$4:R$335,6,FALSE)</f>
        <v>240</v>
      </c>
      <c r="G104" s="20">
        <f>VLOOKUP(A104,fuel!I$4:R$335,10,FALSE)</f>
        <v>185</v>
      </c>
      <c r="H104" s="12">
        <f t="shared" si="9"/>
        <v>939</v>
      </c>
      <c r="I104" s="48">
        <f t="shared" si="10"/>
        <v>187.8</v>
      </c>
      <c r="J104" s="12">
        <f t="shared" si="11"/>
        <v>217</v>
      </c>
      <c r="K104" s="19">
        <f t="shared" si="12"/>
        <v>213</v>
      </c>
      <c r="L104" s="48">
        <f t="shared" si="13"/>
        <v>5</v>
      </c>
      <c r="N104" s="19" t="s">
        <v>103</v>
      </c>
      <c r="O104" s="19">
        <f t="shared" si="7"/>
        <v>271</v>
      </c>
      <c r="P104" s="19">
        <f t="array" ref="P104">INDEX($O$1:$O$326,MATCH(SMALL(COUNTIF($O$1:$O$326,"&lt;"&amp;$O$1:$O$326),ROW($O104:$P104)),COUNTIF($O$1:$O$326,"&lt;"&amp;$O$1:$O$326),0))</f>
        <v>104</v>
      </c>
      <c r="Q104" s="19" t="str">
        <f t="array" ref="Q104">INDEX($N$1:$N$326,SMALL(IF($O$1:$O$326=$P104,ROW($O$1:$O$326)),COUNTIF($P$1:$P104,$P104)),1)</f>
        <v>South Tyneside</v>
      </c>
      <c r="R104" s="19" t="str">
        <f t="shared" si="8"/>
        <v>MU</v>
      </c>
    </row>
    <row r="105" spans="1:18" x14ac:dyDescent="0.25">
      <c r="A105" s="12" t="s">
        <v>103</v>
      </c>
      <c r="B105" s="12" t="str">
        <f>VLOOKUP(A105,fuel!I$4:J$329,2,FALSE)</f>
        <v>SR</v>
      </c>
      <c r="C105" s="20">
        <f>VLOOKUP(A105,'average house price'!A$2:E$333,5,FALSE)</f>
        <v>132</v>
      </c>
      <c r="D105" s="20">
        <f>VLOOKUP(A105,'average council tax band d'!A$2:E$333,5,FALSE)</f>
        <v>268</v>
      </c>
      <c r="E105" s="20">
        <f>VLOOKUP(A105,earnings!A$11:H$342,8,FALSE)</f>
        <v>124</v>
      </c>
      <c r="F105" s="20">
        <f>VLOOKUP(A105,fuel!I$4:R$335,6,FALSE)</f>
        <v>320</v>
      </c>
      <c r="G105" s="20">
        <f>VLOOKUP(A105,fuel!I$4:R$335,10,FALSE)</f>
        <v>215</v>
      </c>
      <c r="H105" s="12">
        <f t="shared" si="9"/>
        <v>1059</v>
      </c>
      <c r="I105" s="48">
        <f t="shared" si="10"/>
        <v>211.8</v>
      </c>
      <c r="J105" s="12">
        <f t="shared" si="11"/>
        <v>277</v>
      </c>
      <c r="K105" s="19">
        <f t="shared" si="12"/>
        <v>271</v>
      </c>
      <c r="L105" s="48">
        <f t="shared" si="13"/>
        <v>5</v>
      </c>
      <c r="N105" s="19" t="s">
        <v>104</v>
      </c>
      <c r="O105" s="19">
        <f t="shared" si="7"/>
        <v>262</v>
      </c>
      <c r="P105" s="19">
        <f t="array" ref="P105">INDEX($O$1:$O$326,MATCH(SMALL(COUNTIF($O$1:$O$326,"&lt;"&amp;$O$1:$O$326),ROW($O105:$P105)),COUNTIF($O$1:$O$326,"&lt;"&amp;$O$1:$O$326),0))</f>
        <v>105</v>
      </c>
      <c r="Q105" s="19" t="str">
        <f t="array" ref="Q105">INDEX($N$1:$N$326,SMALL(IF($O$1:$O$326=$P105,ROW($O$1:$O$326)),COUNTIF($P$1:$P105,$P105)),1)</f>
        <v>Watford</v>
      </c>
      <c r="R105" s="19" t="str">
        <f t="shared" si="8"/>
        <v>MU</v>
      </c>
    </row>
    <row r="106" spans="1:18" x14ac:dyDescent="0.25">
      <c r="A106" s="12" t="s">
        <v>104</v>
      </c>
      <c r="B106" s="12" t="str">
        <f>VLOOKUP(A106,fuel!I$4:J$329,2,FALSE)</f>
        <v>MU</v>
      </c>
      <c r="C106" s="20">
        <f>VLOOKUP(A106,'average house price'!A$2:E$333,5,FALSE)</f>
        <v>35</v>
      </c>
      <c r="D106" s="20">
        <f>VLOOKUP(A106,'average council tax band d'!A$2:E$333,5,FALSE)</f>
        <v>315</v>
      </c>
      <c r="E106" s="20">
        <f>VLOOKUP(A106,earnings!A$11:H$342,8,FALSE)</f>
        <v>238</v>
      </c>
      <c r="F106" s="20">
        <f>VLOOKUP(A106,fuel!I$4:R$335,6,FALSE)</f>
        <v>235</v>
      </c>
      <c r="G106" s="20">
        <f>VLOOKUP(A106,fuel!I$4:R$335,10,FALSE)</f>
        <v>212</v>
      </c>
      <c r="H106" s="12">
        <f t="shared" si="9"/>
        <v>1035</v>
      </c>
      <c r="I106" s="48">
        <f t="shared" si="10"/>
        <v>207</v>
      </c>
      <c r="J106" s="12">
        <f t="shared" si="11"/>
        <v>268</v>
      </c>
      <c r="K106" s="19">
        <f t="shared" si="12"/>
        <v>262</v>
      </c>
      <c r="L106" s="48">
        <f t="shared" si="13"/>
        <v>5</v>
      </c>
      <c r="N106" s="19" t="s">
        <v>105</v>
      </c>
      <c r="O106" s="19">
        <f t="shared" si="7"/>
        <v>176</v>
      </c>
      <c r="P106" s="19">
        <f t="array" ref="P106">INDEX($O$1:$O$326,MATCH(SMALL(COUNTIF($O$1:$O$326,"&lt;"&amp;$O$1:$O$326),ROW($O106:$P106)),COUNTIF($O$1:$O$326,"&lt;"&amp;$O$1:$O$326),0))</f>
        <v>106</v>
      </c>
      <c r="Q106" s="19" t="str">
        <f t="array" ref="Q106">INDEX($N$1:$N$326,SMALL(IF($O$1:$O$326=$P106,ROW($O$1:$O$326)),COUNTIF($P$1:$P106,$P106)),1)</f>
        <v>Norwich</v>
      </c>
      <c r="R106" s="19" t="str">
        <f t="shared" si="8"/>
        <v>OU</v>
      </c>
    </row>
    <row r="107" spans="1:18" x14ac:dyDescent="0.25">
      <c r="A107" s="12" t="s">
        <v>105</v>
      </c>
      <c r="B107" s="12" t="str">
        <f>VLOOKUP(A107,fuel!I$4:J$329,2,FALSE)</f>
        <v>LU</v>
      </c>
      <c r="C107" s="20">
        <f>VLOOKUP(A107,'average house price'!A$2:E$333,5,FALSE)</f>
        <v>65</v>
      </c>
      <c r="D107" s="20">
        <f>VLOOKUP(A107,'average council tax band d'!A$2:E$333,5,FALSE)</f>
        <v>309</v>
      </c>
      <c r="E107" s="20">
        <f>VLOOKUP(A107,earnings!A$11:H$342,8,FALSE)</f>
        <v>179</v>
      </c>
      <c r="F107" s="20">
        <f>VLOOKUP(A107,fuel!I$4:R$335,6,FALSE)</f>
        <v>273</v>
      </c>
      <c r="G107" s="20">
        <f>VLOOKUP(A107,fuel!I$4:R$335,10,FALSE)</f>
        <v>27</v>
      </c>
      <c r="H107" s="12">
        <f t="shared" si="9"/>
        <v>853</v>
      </c>
      <c r="I107" s="48">
        <f t="shared" si="10"/>
        <v>170.6</v>
      </c>
      <c r="J107" s="12">
        <f t="shared" si="11"/>
        <v>179</v>
      </c>
      <c r="K107" s="19">
        <f t="shared" si="12"/>
        <v>176</v>
      </c>
      <c r="L107" s="48">
        <f t="shared" si="13"/>
        <v>5</v>
      </c>
      <c r="N107" s="19" t="s">
        <v>106</v>
      </c>
      <c r="O107" s="19">
        <f t="shared" si="7"/>
        <v>42</v>
      </c>
      <c r="P107" s="19">
        <f t="array" ref="P107">INDEX($O$1:$O$326,MATCH(SMALL(COUNTIF($O$1:$O$326,"&lt;"&amp;$O$1:$O$326),ROW($O107:$P107)),COUNTIF($O$1:$O$326,"&lt;"&amp;$O$1:$O$326),0))</f>
        <v>107</v>
      </c>
      <c r="Q107" s="19" t="str">
        <f t="array" ref="Q107">INDEX($N$1:$N$326,SMALL(IF($O$1:$O$326=$P107,ROW($O$1:$O$326)),COUNTIF($P$1:$P107,$P107)),1)</f>
        <v>Great Yarmouth</v>
      </c>
      <c r="R107" s="19" t="str">
        <f t="shared" si="8"/>
        <v>SR</v>
      </c>
    </row>
    <row r="108" spans="1:18" x14ac:dyDescent="0.25">
      <c r="A108" s="12" t="s">
        <v>106</v>
      </c>
      <c r="B108" s="12" t="str">
        <f>VLOOKUP(A108,fuel!I$4:J$329,2,FALSE)</f>
        <v>OU</v>
      </c>
      <c r="C108" s="20">
        <f>VLOOKUP(A108,'average house price'!A$2:E$333,5,FALSE)</f>
        <v>85</v>
      </c>
      <c r="D108" s="20">
        <f>VLOOKUP(A108,'average council tax band d'!A$2:E$333,5,FALSE)</f>
        <v>147</v>
      </c>
      <c r="E108" s="20">
        <f>VLOOKUP(A108,earnings!A$11:H$342,8,FALSE)</f>
        <v>242</v>
      </c>
      <c r="F108" s="20">
        <f>VLOOKUP(A108,fuel!I$4:R$335,6,FALSE)</f>
        <v>32</v>
      </c>
      <c r="G108" s="20">
        <f>VLOOKUP(A108,fuel!I$4:R$335,10,FALSE)</f>
        <v>38</v>
      </c>
      <c r="H108" s="12">
        <f t="shared" si="9"/>
        <v>544</v>
      </c>
      <c r="I108" s="48">
        <f t="shared" si="10"/>
        <v>108.8</v>
      </c>
      <c r="J108" s="12">
        <f t="shared" si="11"/>
        <v>42</v>
      </c>
      <c r="K108" s="19">
        <f t="shared" si="12"/>
        <v>42</v>
      </c>
      <c r="L108" s="48">
        <f t="shared" si="13"/>
        <v>5</v>
      </c>
      <c r="N108" s="19" t="s">
        <v>107</v>
      </c>
      <c r="O108" s="19">
        <f t="shared" si="7"/>
        <v>23</v>
      </c>
      <c r="P108" s="19">
        <f t="array" ref="P108">INDEX($O$1:$O$326,MATCH(SMALL(COUNTIF($O$1:$O$326,"&lt;"&amp;$O$1:$O$326),ROW($O108:$P108)),COUNTIF($O$1:$O$326,"&lt;"&amp;$O$1:$O$326),0))</f>
        <v>108</v>
      </c>
      <c r="Q108" s="19" t="str">
        <f t="array" ref="Q108">INDEX($N$1:$N$326,SMALL(IF($O$1:$O$326=$P108,ROW($O$1:$O$326)),COUNTIF($P$1:$P108,$P108)),1)</f>
        <v>Sheffield</v>
      </c>
      <c r="R108" s="19" t="str">
        <f t="shared" si="8"/>
        <v>LU</v>
      </c>
    </row>
    <row r="109" spans="1:18" x14ac:dyDescent="0.25">
      <c r="A109" s="12" t="s">
        <v>107</v>
      </c>
      <c r="B109" s="12" t="str">
        <f>VLOOKUP(A109,fuel!I$4:J$329,2,FALSE)</f>
        <v>LU</v>
      </c>
      <c r="C109" s="20">
        <f>VLOOKUP(A109,'average house price'!A$2:E$333,5,FALSE)</f>
        <v>127</v>
      </c>
      <c r="D109" s="20">
        <f>VLOOKUP(A109,'average council tax band d'!A$2:E$333,5,FALSE)</f>
        <v>117</v>
      </c>
      <c r="E109" s="20">
        <f>VLOOKUP(A109,earnings!A$11:H$342,8,FALSE)</f>
        <v>214</v>
      </c>
      <c r="F109" s="20">
        <f>VLOOKUP(A109,fuel!I$4:R$335,6,FALSE)</f>
        <v>13</v>
      </c>
      <c r="G109" s="20">
        <f>VLOOKUP(A109,fuel!I$4:R$335,10,FALSE)</f>
        <v>8</v>
      </c>
      <c r="H109" s="12">
        <f t="shared" si="9"/>
        <v>479</v>
      </c>
      <c r="I109" s="48">
        <f t="shared" si="10"/>
        <v>95.8</v>
      </c>
      <c r="J109" s="12">
        <f t="shared" si="11"/>
        <v>23</v>
      </c>
      <c r="K109" s="19">
        <f t="shared" si="12"/>
        <v>23</v>
      </c>
      <c r="L109" s="48">
        <f t="shared" si="13"/>
        <v>5</v>
      </c>
      <c r="N109" s="19" t="s">
        <v>108</v>
      </c>
      <c r="O109" s="19">
        <f t="shared" si="7"/>
        <v>45</v>
      </c>
      <c r="P109" s="19">
        <f t="array" ref="P109">INDEX($O$1:$O$326,MATCH(SMALL(COUNTIF($O$1:$O$326,"&lt;"&amp;$O$1:$O$326),ROW($O109:$P109)),COUNTIF($O$1:$O$326,"&lt;"&amp;$O$1:$O$326),0))</f>
        <v>109</v>
      </c>
      <c r="Q109" s="19" t="str">
        <f t="array" ref="Q109">INDEX($N$1:$N$326,SMALL(IF($O$1:$O$326=$P109,ROW($O$1:$O$326)),COUNTIF($P$1:$P109,$P109)),1)</f>
        <v>Charnwood</v>
      </c>
      <c r="R109" s="19" t="str">
        <f t="shared" si="8"/>
        <v>OU</v>
      </c>
    </row>
    <row r="110" spans="1:18" x14ac:dyDescent="0.25">
      <c r="A110" s="12" t="s">
        <v>108</v>
      </c>
      <c r="B110" s="12" t="str">
        <f>VLOOKUP(A110,fuel!I$4:J$329,2,FALSE)</f>
        <v>MU</v>
      </c>
      <c r="C110" s="20">
        <f>VLOOKUP(A110,'average house price'!A$2:E$333,5,FALSE)</f>
        <v>152</v>
      </c>
      <c r="D110" s="20">
        <f>VLOOKUP(A110,'average council tax band d'!A$2:E$333,5,FALSE)</f>
        <v>75</v>
      </c>
      <c r="E110" s="20">
        <f>VLOOKUP(A110,earnings!A$11:H$342,8,FALSE)</f>
        <v>113</v>
      </c>
      <c r="F110" s="20">
        <f>VLOOKUP(A110,fuel!I$4:R$335,6,FALSE)</f>
        <v>68</v>
      </c>
      <c r="G110" s="20">
        <f>VLOOKUP(A110,fuel!I$4:R$335,10,FALSE)</f>
        <v>145</v>
      </c>
      <c r="H110" s="12">
        <f t="shared" si="9"/>
        <v>553</v>
      </c>
      <c r="I110" s="48">
        <f t="shared" si="10"/>
        <v>110.6</v>
      </c>
      <c r="J110" s="12">
        <f t="shared" si="11"/>
        <v>45</v>
      </c>
      <c r="K110" s="19">
        <f t="shared" si="12"/>
        <v>45</v>
      </c>
      <c r="L110" s="48">
        <f t="shared" si="13"/>
        <v>5</v>
      </c>
      <c r="N110" s="19" t="s">
        <v>109</v>
      </c>
      <c r="O110" s="19">
        <f t="shared" si="7"/>
        <v>107</v>
      </c>
      <c r="P110" s="19">
        <f t="array" ref="P110">INDEX($O$1:$O$326,MATCH(SMALL(COUNTIF($O$1:$O$326,"&lt;"&amp;$O$1:$O$326),ROW($O110:$P110)),COUNTIF($O$1:$O$326,"&lt;"&amp;$O$1:$O$326),0))</f>
        <v>110</v>
      </c>
      <c r="Q110" s="19" t="str">
        <f t="array" ref="Q110">INDEX($N$1:$N$326,SMALL(IF($O$1:$O$326=$P110,ROW($O$1:$O$326)),COUNTIF($P$1:$P110,$P110)),1)</f>
        <v>Copeland</v>
      </c>
      <c r="R110" s="19" t="str">
        <f t="shared" si="8"/>
        <v>R80</v>
      </c>
    </row>
    <row r="111" spans="1:18" x14ac:dyDescent="0.25">
      <c r="A111" s="12" t="s">
        <v>109</v>
      </c>
      <c r="B111" s="12" t="str">
        <f>VLOOKUP(A111,fuel!I$4:J$329,2,FALSE)</f>
        <v>SR</v>
      </c>
      <c r="C111" s="20">
        <f>VLOOKUP(A111,'average house price'!A$2:E$333,5,FALSE)</f>
        <v>58</v>
      </c>
      <c r="D111" s="20">
        <f>VLOOKUP(A111,'average council tax band d'!A$2:E$333,5,FALSE)</f>
        <v>201</v>
      </c>
      <c r="E111" s="20">
        <f>VLOOKUP(A111,earnings!A$11:H$342,8,FALSE)</f>
        <v>323</v>
      </c>
      <c r="F111" s="20">
        <f>VLOOKUP(A111,fuel!I$4:R$335,6,FALSE)</f>
        <v>59</v>
      </c>
      <c r="G111" s="20">
        <f>VLOOKUP(A111,fuel!I$4:R$335,10,FALSE)</f>
        <v>77</v>
      </c>
      <c r="H111" s="12">
        <f t="shared" si="9"/>
        <v>718</v>
      </c>
      <c r="I111" s="48">
        <f t="shared" si="10"/>
        <v>143.6</v>
      </c>
      <c r="J111" s="12">
        <f t="shared" si="11"/>
        <v>108</v>
      </c>
      <c r="K111" s="19">
        <f t="shared" si="12"/>
        <v>107</v>
      </c>
      <c r="L111" s="48">
        <f t="shared" si="13"/>
        <v>5</v>
      </c>
      <c r="N111" s="19" t="s">
        <v>110</v>
      </c>
      <c r="O111" s="19">
        <f t="shared" si="7"/>
        <v>10</v>
      </c>
      <c r="P111" s="19">
        <f t="array" ref="P111">INDEX($O$1:$O$326,MATCH(SMALL(COUNTIF($O$1:$O$326,"&lt;"&amp;$O$1:$O$326),ROW($O111:$P111)),COUNTIF($O$1:$O$326,"&lt;"&amp;$O$1:$O$326),0))</f>
        <v>110</v>
      </c>
      <c r="Q111" s="19" t="str">
        <f t="array" ref="Q111">INDEX($N$1:$N$326,SMALL(IF($O$1:$O$326=$P111,ROW($O$1:$O$326)),COUNTIF($P$1:$P111,$P111)),1)</f>
        <v>Hastings</v>
      </c>
      <c r="R111" s="19" t="str">
        <f t="shared" si="8"/>
        <v>OU</v>
      </c>
    </row>
    <row r="112" spans="1:18" x14ac:dyDescent="0.25">
      <c r="A112" s="12" t="s">
        <v>110</v>
      </c>
      <c r="B112" s="12" t="str">
        <f>VLOOKUP(A112,fuel!I$4:J$329,2,FALSE)</f>
        <v>MU</v>
      </c>
      <c r="C112" s="20">
        <f>VLOOKUP(A112,'average house price'!A$2:E$333,5,FALSE)</f>
        <v>255</v>
      </c>
      <c r="D112" s="20">
        <f>VLOOKUP(A112,'average council tax band d'!A$2:E$333,5,FALSE)</f>
        <v>23</v>
      </c>
      <c r="E112" s="20">
        <f>VLOOKUP(A112,earnings!A$11:H$342,8,FALSE)</f>
        <v>47</v>
      </c>
      <c r="F112" s="20">
        <f>VLOOKUP(A112,fuel!I$4:R$335,6,FALSE)</f>
        <v>14</v>
      </c>
      <c r="G112" s="20">
        <f>VLOOKUP(A112,fuel!I$4:R$335,10,FALSE)</f>
        <v>60</v>
      </c>
      <c r="H112" s="12">
        <f t="shared" si="9"/>
        <v>399</v>
      </c>
      <c r="I112" s="48">
        <f t="shared" si="10"/>
        <v>79.8</v>
      </c>
      <c r="J112" s="12">
        <f t="shared" si="11"/>
        <v>10</v>
      </c>
      <c r="K112" s="19">
        <f t="shared" si="12"/>
        <v>10</v>
      </c>
      <c r="L112" s="48">
        <f t="shared" si="13"/>
        <v>5</v>
      </c>
      <c r="N112" s="19" t="s">
        <v>111</v>
      </c>
      <c r="O112" s="19">
        <f t="shared" si="7"/>
        <v>258</v>
      </c>
      <c r="P112" s="19">
        <f t="array" ref="P112">INDEX($O$1:$O$326,MATCH(SMALL(COUNTIF($O$1:$O$326,"&lt;"&amp;$O$1:$O$326),ROW($O112:$P112)),COUNTIF($O$1:$O$326,"&lt;"&amp;$O$1:$O$326),0))</f>
        <v>110</v>
      </c>
      <c r="Q112" s="19" t="str">
        <f t="array" ref="Q112">INDEX($N$1:$N$326,SMALL(IF($O$1:$O$326=$P112,ROW($O$1:$O$326)),COUNTIF($P$1:$P112,$P112)),1)</f>
        <v>Rochdale</v>
      </c>
      <c r="R112" s="19" t="str">
        <f t="shared" si="8"/>
        <v>MU</v>
      </c>
    </row>
    <row r="113" spans="1:18" x14ac:dyDescent="0.25">
      <c r="A113" s="12" t="s">
        <v>111</v>
      </c>
      <c r="B113" s="12" t="str">
        <f>VLOOKUP(A113,fuel!I$4:J$329,2,FALSE)</f>
        <v>SR</v>
      </c>
      <c r="C113" s="20">
        <f>VLOOKUP(A113,'average house price'!A$2:E$333,5,FALSE)</f>
        <v>312</v>
      </c>
      <c r="D113" s="20">
        <f>VLOOKUP(A113,'average council tax band d'!A$2:E$333,5,FALSE)</f>
        <v>168</v>
      </c>
      <c r="E113" s="20">
        <f>VLOOKUP(A113,earnings!A$11:H$342,8,FALSE)</f>
        <v>25</v>
      </c>
      <c r="F113" s="20">
        <f>VLOOKUP(A113,fuel!I$4:R$335,6,FALSE)</f>
        <v>251</v>
      </c>
      <c r="G113" s="20">
        <f>VLOOKUP(A113,fuel!I$4:R$335,10,FALSE)</f>
        <v>267</v>
      </c>
      <c r="H113" s="12">
        <f t="shared" si="9"/>
        <v>1023</v>
      </c>
      <c r="I113" s="48">
        <f t="shared" si="10"/>
        <v>204.6</v>
      </c>
      <c r="J113" s="12">
        <f t="shared" si="11"/>
        <v>264</v>
      </c>
      <c r="K113" s="19">
        <f t="shared" si="12"/>
        <v>258</v>
      </c>
      <c r="L113" s="48">
        <f t="shared" si="13"/>
        <v>5</v>
      </c>
      <c r="N113" s="19" t="s">
        <v>112</v>
      </c>
      <c r="O113" s="19">
        <f t="shared" si="7"/>
        <v>4</v>
      </c>
      <c r="P113" s="19">
        <f t="array" ref="P113">INDEX($O$1:$O$326,MATCH(SMALL(COUNTIF($O$1:$O$326,"&lt;"&amp;$O$1:$O$326),ROW($O113:$P113)),COUNTIF($O$1:$O$326,"&lt;"&amp;$O$1:$O$326),0))</f>
        <v>113</v>
      </c>
      <c r="Q113" s="19" t="str">
        <f t="array" ref="Q113">INDEX($N$1:$N$326,SMALL(IF($O$1:$O$326=$P113,ROW($O$1:$O$326)),COUNTIF($P$1:$P113,$P113)),1)</f>
        <v>Bolton</v>
      </c>
      <c r="R113" s="19" t="str">
        <f t="shared" si="8"/>
        <v>MU</v>
      </c>
    </row>
    <row r="114" spans="1:18" x14ac:dyDescent="0.25">
      <c r="A114" s="12" t="s">
        <v>112</v>
      </c>
      <c r="B114" s="12" t="str">
        <f>VLOOKUP(A114,fuel!I$4:J$329,2,FALSE)</f>
        <v>MU</v>
      </c>
      <c r="C114" s="20">
        <f>VLOOKUP(A114,'average house price'!A$2:E$333,5,FALSE)</f>
        <v>304</v>
      </c>
      <c r="D114" s="20">
        <f>VLOOKUP(A114,'average council tax band d'!A$2:E$333,5,FALSE)</f>
        <v>27</v>
      </c>
      <c r="E114" s="20">
        <f>VLOOKUP(A114,earnings!A$11:H$342,8,FALSE)</f>
        <v>29</v>
      </c>
      <c r="F114" s="20">
        <f>VLOOKUP(A114,fuel!I$4:R$335,6,FALSE)</f>
        <v>6</v>
      </c>
      <c r="G114" s="20">
        <f>VLOOKUP(A114,fuel!I$4:R$335,10,FALSE)</f>
        <v>6</v>
      </c>
      <c r="H114" s="12">
        <f t="shared" si="9"/>
        <v>372</v>
      </c>
      <c r="I114" s="48">
        <f t="shared" si="10"/>
        <v>74.400000000000006</v>
      </c>
      <c r="J114" s="12">
        <f t="shared" si="11"/>
        <v>4</v>
      </c>
      <c r="K114" s="19">
        <f t="shared" si="12"/>
        <v>4</v>
      </c>
      <c r="L114" s="48">
        <f t="shared" si="13"/>
        <v>5</v>
      </c>
      <c r="N114" s="19" t="s">
        <v>113</v>
      </c>
      <c r="O114" s="19">
        <f t="shared" si="7"/>
        <v>125</v>
      </c>
      <c r="P114" s="19">
        <f t="array" ref="P114">INDEX($O$1:$O$326,MATCH(SMALL(COUNTIF($O$1:$O$326,"&lt;"&amp;$O$1:$O$326),ROW($O114:$P114)),COUNTIF($O$1:$O$326,"&lt;"&amp;$O$1:$O$326),0))</f>
        <v>114</v>
      </c>
      <c r="Q114" s="19" t="str">
        <f t="array" ref="Q114">INDEX($N$1:$N$326,SMALL(IF($O$1:$O$326=$P114,ROW($O$1:$O$326)),COUNTIF($P$1:$P114,$P114)),1)</f>
        <v>Isle of Wight</v>
      </c>
      <c r="R114" s="19" t="str">
        <f t="shared" si="8"/>
        <v>R80</v>
      </c>
    </row>
    <row r="115" spans="1:18" x14ac:dyDescent="0.25">
      <c r="A115" s="12" t="s">
        <v>113</v>
      </c>
      <c r="B115" s="12" t="str">
        <f>VLOOKUP(A115,fuel!I$4:J$329,2,FALSE)</f>
        <v>OU</v>
      </c>
      <c r="C115" s="20">
        <f>VLOOKUP(A115,'average house price'!A$2:E$333,5,FALSE)</f>
        <v>38</v>
      </c>
      <c r="D115" s="20">
        <f>VLOOKUP(A115,'average council tax band d'!A$2:E$333,5,FALSE)</f>
        <v>30</v>
      </c>
      <c r="E115" s="20">
        <f>VLOOKUP(A115,earnings!A$11:H$342,8,FALSE)</f>
        <v>229</v>
      </c>
      <c r="F115" s="20">
        <f>VLOOKUP(A115,fuel!I$4:R$335,6,FALSE)</f>
        <v>275</v>
      </c>
      <c r="G115" s="20">
        <f>VLOOKUP(A115,fuel!I$4:R$335,10,FALSE)</f>
        <v>175</v>
      </c>
      <c r="H115" s="12">
        <f t="shared" si="9"/>
        <v>747</v>
      </c>
      <c r="I115" s="48">
        <f t="shared" si="10"/>
        <v>149.4</v>
      </c>
      <c r="J115" s="12">
        <f t="shared" si="11"/>
        <v>127</v>
      </c>
      <c r="K115" s="19">
        <f t="shared" si="12"/>
        <v>125</v>
      </c>
      <c r="L115" s="48">
        <f t="shared" si="13"/>
        <v>5</v>
      </c>
      <c r="N115" s="19" t="s">
        <v>114</v>
      </c>
      <c r="O115" s="19">
        <f t="shared" si="7"/>
        <v>284</v>
      </c>
      <c r="P115" s="19">
        <f t="array" ref="P115">INDEX($O$1:$O$326,MATCH(SMALL(COUNTIF($O$1:$O$326,"&lt;"&amp;$O$1:$O$326),ROW($O115:$P115)),COUNTIF($O$1:$O$326,"&lt;"&amp;$O$1:$O$326),0))</f>
        <v>115</v>
      </c>
      <c r="Q115" s="19" t="str">
        <f t="array" ref="Q115">INDEX($N$1:$N$326,SMALL(IF($O$1:$O$326=$P115,ROW($O$1:$O$326)),COUNTIF($P$1:$P115,$P115)),1)</f>
        <v>Canterbury</v>
      </c>
      <c r="R115" s="19" t="str">
        <f t="shared" si="8"/>
        <v>OU</v>
      </c>
    </row>
    <row r="116" spans="1:18" x14ac:dyDescent="0.25">
      <c r="A116" s="12" t="s">
        <v>114</v>
      </c>
      <c r="B116" s="12" t="str">
        <f>VLOOKUP(A116,fuel!I$4:J$329,2,FALSE)</f>
        <v>R80</v>
      </c>
      <c r="C116" s="20">
        <f>VLOOKUP(A116,'average house price'!A$2:E$333,5,FALSE)</f>
        <v>191</v>
      </c>
      <c r="D116" s="20">
        <f>VLOOKUP(A116,'average council tax band d'!A$2:E$333,5,FALSE)</f>
        <v>89</v>
      </c>
      <c r="E116" s="20">
        <f>VLOOKUP(A116,earnings!A$11:H$342,8,FALSE)</f>
        <v>254</v>
      </c>
      <c r="F116" s="20">
        <f>VLOOKUP(A116,fuel!I$4:R$335,6,FALSE)</f>
        <v>253</v>
      </c>
      <c r="G116" s="20">
        <f>VLOOKUP(A116,fuel!I$4:R$335,10,FALSE)</f>
        <v>323</v>
      </c>
      <c r="H116" s="12">
        <f t="shared" si="9"/>
        <v>1110</v>
      </c>
      <c r="I116" s="48">
        <f t="shared" si="10"/>
        <v>222</v>
      </c>
      <c r="J116" s="12">
        <f t="shared" si="11"/>
        <v>290</v>
      </c>
      <c r="K116" s="19">
        <f t="shared" si="12"/>
        <v>284</v>
      </c>
      <c r="L116" s="48">
        <f t="shared" si="13"/>
        <v>5</v>
      </c>
      <c r="N116" s="19" t="s">
        <v>115</v>
      </c>
      <c r="O116" s="19">
        <f t="shared" si="7"/>
        <v>14</v>
      </c>
      <c r="P116" s="19">
        <f t="array" ref="P116">INDEX($O$1:$O$326,MATCH(SMALL(COUNTIF($O$1:$O$326,"&lt;"&amp;$O$1:$O$326),ROW($O116:$P116)),COUNTIF($O$1:$O$326,"&lt;"&amp;$O$1:$O$326),0))</f>
        <v>116</v>
      </c>
      <c r="Q116" s="19" t="str">
        <f t="array" ref="Q116">INDEX($N$1:$N$326,SMALL(IF($O$1:$O$326=$P116,ROW($O$1:$O$326)),COUNTIF($P$1:$P116,$P116)),1)</f>
        <v>Braintree</v>
      </c>
      <c r="R116" s="19" t="str">
        <f t="shared" si="8"/>
        <v>R50</v>
      </c>
    </row>
    <row r="117" spans="1:18" x14ac:dyDescent="0.25">
      <c r="A117" s="12" t="s">
        <v>115</v>
      </c>
      <c r="B117" s="12" t="str">
        <f>VLOOKUP(A117,fuel!I$4:J$329,2,FALSE)</f>
        <v>MU</v>
      </c>
      <c r="C117" s="20">
        <f>VLOOKUP(A117,'average house price'!A$2:E$333,5,FALSE)</f>
        <v>328</v>
      </c>
      <c r="D117" s="20">
        <f>VLOOKUP(A117,'average council tax band d'!A$2:E$333,5,FALSE)</f>
        <v>6</v>
      </c>
      <c r="E117" s="20">
        <f>VLOOKUP(A117,earnings!A$11:H$342,8,FALSE)</f>
        <v>8</v>
      </c>
      <c r="F117" s="20">
        <f>VLOOKUP(A117,fuel!I$4:R$335,6,FALSE)</f>
        <v>50</v>
      </c>
      <c r="G117" s="20">
        <f>VLOOKUP(A117,fuel!I$4:R$335,10,FALSE)</f>
        <v>42</v>
      </c>
      <c r="H117" s="12">
        <f t="shared" si="9"/>
        <v>434</v>
      </c>
      <c r="I117" s="48">
        <f t="shared" si="10"/>
        <v>86.8</v>
      </c>
      <c r="J117" s="12">
        <f t="shared" si="11"/>
        <v>14</v>
      </c>
      <c r="K117" s="19">
        <f t="shared" si="12"/>
        <v>14</v>
      </c>
      <c r="L117" s="48">
        <f t="shared" si="13"/>
        <v>5</v>
      </c>
      <c r="N117" s="19" t="s">
        <v>116</v>
      </c>
      <c r="O117" s="19">
        <f t="shared" si="7"/>
        <v>245</v>
      </c>
      <c r="P117" s="19">
        <f t="array" ref="P117">INDEX($O$1:$O$326,MATCH(SMALL(COUNTIF($O$1:$O$326,"&lt;"&amp;$O$1:$O$326),ROW($O117:$P117)),COUNTIF($O$1:$O$326,"&lt;"&amp;$O$1:$O$326),0))</f>
        <v>116</v>
      </c>
      <c r="Q117" s="19" t="str">
        <f t="array" ref="Q117">INDEX($N$1:$N$326,SMALL(IF($O$1:$O$326=$P117,ROW($O$1:$O$326)),COUNTIF($P$1:$P117,$P117)),1)</f>
        <v>Daventry</v>
      </c>
      <c r="R117" s="19" t="str">
        <f t="shared" si="8"/>
        <v>R80</v>
      </c>
    </row>
    <row r="118" spans="1:18" x14ac:dyDescent="0.25">
      <c r="A118" s="12" t="s">
        <v>116</v>
      </c>
      <c r="B118" s="12" t="str">
        <f>VLOOKUP(A118,fuel!I$4:J$329,2,FALSE)</f>
        <v>R80</v>
      </c>
      <c r="C118" s="20">
        <f>VLOOKUP(A118,'average house price'!A$2:E$333,5,FALSE)</f>
        <v>210</v>
      </c>
      <c r="D118" s="20">
        <f>VLOOKUP(A118,'average council tax band d'!A$2:E$333,5,FALSE)</f>
        <v>186</v>
      </c>
      <c r="E118" s="20">
        <f>VLOOKUP(A118,earnings!A$11:H$342,8,FALSE)</f>
        <v>101</v>
      </c>
      <c r="F118" s="20">
        <f>VLOOKUP(A118,fuel!I$4:R$335,6,FALSE)</f>
        <v>201</v>
      </c>
      <c r="G118" s="20">
        <f>VLOOKUP(A118,fuel!I$4:R$335,10,FALSE)</f>
        <v>302</v>
      </c>
      <c r="H118" s="12">
        <f t="shared" si="9"/>
        <v>1000</v>
      </c>
      <c r="I118" s="48">
        <f t="shared" si="10"/>
        <v>200</v>
      </c>
      <c r="J118" s="12">
        <f t="shared" si="11"/>
        <v>250</v>
      </c>
      <c r="K118" s="19">
        <f t="shared" si="12"/>
        <v>245</v>
      </c>
      <c r="L118" s="48">
        <f t="shared" si="13"/>
        <v>5</v>
      </c>
      <c r="N118" s="19" t="s">
        <v>117</v>
      </c>
      <c r="O118" s="19">
        <f t="shared" si="7"/>
        <v>89</v>
      </c>
      <c r="P118" s="19">
        <f t="array" ref="P118">INDEX($O$1:$O$326,MATCH(SMALL(COUNTIF($O$1:$O$326,"&lt;"&amp;$O$1:$O$326),ROW($O118:$P118)),COUNTIF($O$1:$O$326,"&lt;"&amp;$O$1:$O$326),0))</f>
        <v>118</v>
      </c>
      <c r="Q118" s="19" t="str">
        <f t="array" ref="Q118">INDEX($N$1:$N$326,SMALL(IF($O$1:$O$326=$P118,ROW($O$1:$O$326)),COUNTIF($P$1:$P118,$P118)),1)</f>
        <v>Ashford</v>
      </c>
      <c r="R118" s="19" t="str">
        <f t="shared" si="8"/>
        <v>SR</v>
      </c>
    </row>
    <row r="119" spans="1:18" x14ac:dyDescent="0.25">
      <c r="A119" s="12" t="s">
        <v>117</v>
      </c>
      <c r="B119" s="12" t="str">
        <f>VLOOKUP(A119,fuel!I$4:J$329,2,FALSE)</f>
        <v>MU</v>
      </c>
      <c r="C119" s="20">
        <f>VLOOKUP(A119,'average house price'!A$2:E$333,5,FALSE)</f>
        <v>313</v>
      </c>
      <c r="D119" s="20">
        <f>VLOOKUP(A119,'average council tax band d'!A$2:E$333,5,FALSE)</f>
        <v>253</v>
      </c>
      <c r="E119" s="20">
        <f>VLOOKUP(A119,earnings!A$11:H$342,8,FALSE)</f>
        <v>50</v>
      </c>
      <c r="F119" s="20">
        <f>VLOOKUP(A119,fuel!I$4:R$335,6,FALSE)</f>
        <v>56</v>
      </c>
      <c r="G119" s="20">
        <f>VLOOKUP(A119,fuel!I$4:R$335,10,FALSE)</f>
        <v>9</v>
      </c>
      <c r="H119" s="12">
        <f t="shared" si="9"/>
        <v>681</v>
      </c>
      <c r="I119" s="48">
        <f t="shared" si="10"/>
        <v>136.19999999999999</v>
      </c>
      <c r="J119" s="12">
        <f t="shared" si="11"/>
        <v>90</v>
      </c>
      <c r="K119" s="19">
        <f t="shared" si="12"/>
        <v>89</v>
      </c>
      <c r="L119" s="48">
        <f t="shared" si="13"/>
        <v>5</v>
      </c>
      <c r="N119" s="19" t="s">
        <v>118</v>
      </c>
      <c r="O119" s="19">
        <f t="shared" si="7"/>
        <v>141</v>
      </c>
      <c r="P119" s="19">
        <f t="array" ref="P119">INDEX($O$1:$O$326,MATCH(SMALL(COUNTIF($O$1:$O$326,"&lt;"&amp;$O$1:$O$326),ROW($O119:$P119)),COUNTIF($O$1:$O$326,"&lt;"&amp;$O$1:$O$326),0))</f>
        <v>118</v>
      </c>
      <c r="Q119" s="19" t="str">
        <f t="array" ref="Q119">INDEX($N$1:$N$326,SMALL(IF($O$1:$O$326=$P119,ROW($O$1:$O$326)),COUNTIF($P$1:$P119,$P119)),1)</f>
        <v>Kettering</v>
      </c>
      <c r="R119" s="19" t="str">
        <f t="shared" si="8"/>
        <v>SR</v>
      </c>
    </row>
    <row r="120" spans="1:18" x14ac:dyDescent="0.25">
      <c r="A120" s="12" t="s">
        <v>118</v>
      </c>
      <c r="B120" s="12" t="str">
        <f>VLOOKUP(A120,fuel!I$4:J$329,2,FALSE)</f>
        <v>OU</v>
      </c>
      <c r="C120" s="20">
        <f>VLOOKUP(A120,'average house price'!A$2:E$333,5,FALSE)</f>
        <v>139</v>
      </c>
      <c r="D120" s="20">
        <f>VLOOKUP(A120,'average council tax band d'!A$2:E$333,5,FALSE)</f>
        <v>274</v>
      </c>
      <c r="E120" s="20">
        <f>VLOOKUP(A120,earnings!A$11:H$342,8,FALSE)</f>
        <v>221</v>
      </c>
      <c r="F120" s="20">
        <f>VLOOKUP(A120,fuel!I$4:R$335,6,FALSE)</f>
        <v>74</v>
      </c>
      <c r="G120" s="20">
        <f>VLOOKUP(A120,fuel!I$4:R$335,10,FALSE)</f>
        <v>80</v>
      </c>
      <c r="H120" s="12">
        <f t="shared" si="9"/>
        <v>788</v>
      </c>
      <c r="I120" s="48">
        <f t="shared" si="10"/>
        <v>157.6</v>
      </c>
      <c r="J120" s="12">
        <f t="shared" si="11"/>
        <v>144</v>
      </c>
      <c r="K120" s="19">
        <f t="shared" si="12"/>
        <v>141</v>
      </c>
      <c r="L120" s="48">
        <f t="shared" si="13"/>
        <v>5</v>
      </c>
      <c r="N120" s="19" t="s">
        <v>119</v>
      </c>
      <c r="O120" s="19">
        <f t="shared" si="7"/>
        <v>320</v>
      </c>
      <c r="P120" s="19">
        <f t="array" ref="P120">INDEX($O$1:$O$326,MATCH(SMALL(COUNTIF($O$1:$O$326,"&lt;"&amp;$O$1:$O$326),ROW($O120:$P120)),COUNTIF($O$1:$O$326,"&lt;"&amp;$O$1:$O$326),0))</f>
        <v>120</v>
      </c>
      <c r="Q120" s="19" t="str">
        <f t="array" ref="Q120">INDEX($N$1:$N$326,SMALL(IF($O$1:$O$326=$P120,ROW($O$1:$O$326)),COUNTIF($P$1:$P120,$P120)),1)</f>
        <v>Bristol City of</v>
      </c>
      <c r="R120" s="19" t="str">
        <f t="shared" si="8"/>
        <v>LU</v>
      </c>
    </row>
    <row r="121" spans="1:18" x14ac:dyDescent="0.25">
      <c r="A121" s="12" t="s">
        <v>119</v>
      </c>
      <c r="B121" s="12" t="str">
        <f>VLOOKUP(A121,fuel!I$4:J$329,2,FALSE)</f>
        <v>SR</v>
      </c>
      <c r="C121" s="20">
        <f>VLOOKUP(A121,'average house price'!A$2:E$333,5,FALSE)</f>
        <v>250</v>
      </c>
      <c r="D121" s="20">
        <f>VLOOKUP(A121,'average council tax band d'!A$2:E$333,5,FALSE)</f>
        <v>283</v>
      </c>
      <c r="E121" s="20">
        <f>VLOOKUP(A121,earnings!A$11:H$342,8,FALSE)</f>
        <v>153</v>
      </c>
      <c r="F121" s="20">
        <f>VLOOKUP(A121,fuel!I$4:R$335,6,FALSE)</f>
        <v>318</v>
      </c>
      <c r="G121" s="20">
        <f>VLOOKUP(A121,fuel!I$4:R$335,10,FALSE)</f>
        <v>287</v>
      </c>
      <c r="H121" s="12">
        <f t="shared" si="9"/>
        <v>1291</v>
      </c>
      <c r="I121" s="48">
        <f t="shared" si="10"/>
        <v>258.2</v>
      </c>
      <c r="J121" s="12">
        <f t="shared" si="11"/>
        <v>326</v>
      </c>
      <c r="K121" s="19">
        <f t="shared" si="12"/>
        <v>320</v>
      </c>
      <c r="L121" s="48">
        <f t="shared" si="13"/>
        <v>5</v>
      </c>
      <c r="N121" s="19" t="s">
        <v>120</v>
      </c>
      <c r="O121" s="19">
        <f t="shared" si="7"/>
        <v>139</v>
      </c>
      <c r="P121" s="19">
        <f t="array" ref="P121">INDEX($O$1:$O$326,MATCH(SMALL(COUNTIF($O$1:$O$326,"&lt;"&amp;$O$1:$O$326),ROW($O121:$P121)),COUNTIF($O$1:$O$326,"&lt;"&amp;$O$1:$O$326),0))</f>
        <v>121</v>
      </c>
      <c r="Q121" s="19" t="str">
        <f t="array" ref="Q121">INDEX($N$1:$N$326,SMALL(IF($O$1:$O$326=$P121,ROW($O$1:$O$326)),COUNTIF($P$1:$P121,$P121)),1)</f>
        <v>Wolverhampton</v>
      </c>
      <c r="R121" s="19" t="str">
        <f t="shared" si="8"/>
        <v>MU</v>
      </c>
    </row>
    <row r="122" spans="1:18" x14ac:dyDescent="0.25">
      <c r="A122" s="12" t="s">
        <v>120</v>
      </c>
      <c r="B122" s="12" t="str">
        <f>VLOOKUP(A122,fuel!I$4:J$329,2,FALSE)</f>
        <v>MU</v>
      </c>
      <c r="C122" s="20">
        <f>VLOOKUP(A122,'average house price'!A$2:E$333,5,FALSE)</f>
        <v>292</v>
      </c>
      <c r="D122" s="20">
        <f>VLOOKUP(A122,'average council tax band d'!A$2:E$333,5,FALSE)</f>
        <v>259</v>
      </c>
      <c r="E122" s="20">
        <f>VLOOKUP(A122,earnings!A$11:H$342,8,FALSE)</f>
        <v>53</v>
      </c>
      <c r="F122" s="20">
        <f>VLOOKUP(A122,fuel!I$4:R$335,6,FALSE)</f>
        <v>176</v>
      </c>
      <c r="G122" s="20">
        <f>VLOOKUP(A122,fuel!I$4:R$335,10,FALSE)</f>
        <v>3</v>
      </c>
      <c r="H122" s="12">
        <f t="shared" si="9"/>
        <v>783</v>
      </c>
      <c r="I122" s="48">
        <f t="shared" si="10"/>
        <v>156.6</v>
      </c>
      <c r="J122" s="12">
        <f t="shared" si="11"/>
        <v>142</v>
      </c>
      <c r="K122" s="19">
        <f t="shared" si="12"/>
        <v>139</v>
      </c>
      <c r="L122" s="48">
        <f t="shared" si="13"/>
        <v>5</v>
      </c>
      <c r="N122" s="19" t="s">
        <v>121</v>
      </c>
      <c r="O122" s="19">
        <f t="shared" si="7"/>
        <v>236</v>
      </c>
      <c r="P122" s="19">
        <f t="array" ref="P122">INDEX($O$1:$O$326,MATCH(SMALL(COUNTIF($O$1:$O$326,"&lt;"&amp;$O$1:$O$326),ROW($O122:$P122)),COUNTIF($O$1:$O$326,"&lt;"&amp;$O$1:$O$326),0))</f>
        <v>122</v>
      </c>
      <c r="Q122" s="19" t="str">
        <f t="array" ref="Q122">INDEX($N$1:$N$326,SMALL(IF($O$1:$O$326=$P122,ROW($O$1:$O$326)),COUNTIF($P$1:$P122,$P122)),1)</f>
        <v>Trafford</v>
      </c>
      <c r="R122" s="19" t="str">
        <f t="shared" si="8"/>
        <v>MU</v>
      </c>
    </row>
    <row r="123" spans="1:18" x14ac:dyDescent="0.25">
      <c r="A123" s="12" t="s">
        <v>121</v>
      </c>
      <c r="B123" s="12" t="str">
        <f>VLOOKUP(A123,fuel!I$4:J$329,2,FALSE)</f>
        <v>SR</v>
      </c>
      <c r="C123" s="20">
        <f>VLOOKUP(A123,'average house price'!A$2:E$333,5,FALSE)</f>
        <v>297</v>
      </c>
      <c r="D123" s="20">
        <f>VLOOKUP(A123,'average council tax band d'!A$2:E$333,5,FALSE)</f>
        <v>121</v>
      </c>
      <c r="E123" s="20">
        <f>VLOOKUP(A123,earnings!A$11:H$342,8,FALSE)</f>
        <v>9</v>
      </c>
      <c r="F123" s="20">
        <f>VLOOKUP(A123,fuel!I$4:R$335,6,FALSE)</f>
        <v>296</v>
      </c>
      <c r="G123" s="20">
        <f>VLOOKUP(A123,fuel!I$4:R$335,10,FALSE)</f>
        <v>259</v>
      </c>
      <c r="H123" s="12">
        <f t="shared" si="9"/>
        <v>982</v>
      </c>
      <c r="I123" s="48">
        <f t="shared" si="10"/>
        <v>196.4</v>
      </c>
      <c r="J123" s="12">
        <f t="shared" si="11"/>
        <v>241</v>
      </c>
      <c r="K123" s="19">
        <f t="shared" si="12"/>
        <v>236</v>
      </c>
      <c r="L123" s="48">
        <f t="shared" si="13"/>
        <v>5</v>
      </c>
      <c r="N123" s="19" t="s">
        <v>122</v>
      </c>
      <c r="O123" s="19">
        <f t="shared" si="7"/>
        <v>239</v>
      </c>
      <c r="P123" s="19">
        <f t="array" ref="P123">INDEX($O$1:$O$326,MATCH(SMALL(COUNTIF($O$1:$O$326,"&lt;"&amp;$O$1:$O$326),ROW($O123:$P123)),COUNTIF($O$1:$O$326,"&lt;"&amp;$O$1:$O$326),0))</f>
        <v>123</v>
      </c>
      <c r="Q123" s="19" t="str">
        <f t="array" ref="Q123">INDEX($N$1:$N$326,SMALL(IF($O$1:$O$326=$P123,ROW($O$1:$O$326)),COUNTIF($P$1:$P123,$P123)),1)</f>
        <v>Ipswich</v>
      </c>
      <c r="R123" s="19" t="str">
        <f t="shared" si="8"/>
        <v>OU</v>
      </c>
    </row>
    <row r="124" spans="1:18" x14ac:dyDescent="0.25">
      <c r="A124" s="12" t="s">
        <v>122</v>
      </c>
      <c r="B124" s="12" t="str">
        <f>VLOOKUP(A124,fuel!I$4:J$329,2,FALSE)</f>
        <v>OU</v>
      </c>
      <c r="C124" s="20">
        <f>VLOOKUP(A124,'average house price'!A$2:E$333,5,FALSE)</f>
        <v>30</v>
      </c>
      <c r="D124" s="20">
        <f>VLOOKUP(A124,'average council tax band d'!A$2:E$333,5,FALSE)</f>
        <v>328</v>
      </c>
      <c r="E124" s="20">
        <f>VLOOKUP(A124,earnings!A$11:H$342,8,FALSE)</f>
        <v>198</v>
      </c>
      <c r="F124" s="20">
        <f>VLOOKUP(A124,fuel!I$4:R$335,6,FALSE)</f>
        <v>289</v>
      </c>
      <c r="G124" s="20">
        <f>VLOOKUP(A124,fuel!I$4:R$335,10,FALSE)</f>
        <v>141</v>
      </c>
      <c r="H124" s="12">
        <f t="shared" si="9"/>
        <v>986</v>
      </c>
      <c r="I124" s="48">
        <f t="shared" si="10"/>
        <v>197.2</v>
      </c>
      <c r="J124" s="12">
        <f t="shared" si="11"/>
        <v>244</v>
      </c>
      <c r="K124" s="19">
        <f t="shared" si="12"/>
        <v>239</v>
      </c>
      <c r="L124" s="48">
        <f t="shared" si="13"/>
        <v>5</v>
      </c>
      <c r="N124" s="19" t="s">
        <v>123</v>
      </c>
      <c r="O124" s="19">
        <f t="shared" si="7"/>
        <v>110</v>
      </c>
      <c r="P124" s="19">
        <f t="array" ref="P124">INDEX($O$1:$O$326,MATCH(SMALL(COUNTIF($O$1:$O$326,"&lt;"&amp;$O$1:$O$326),ROW($O124:$P124)),COUNTIF($O$1:$O$326,"&lt;"&amp;$O$1:$O$326),0))</f>
        <v>124</v>
      </c>
      <c r="Q124" s="19" t="str">
        <f t="array" ref="Q124">INDEX($N$1:$N$326,SMALL(IF($O$1:$O$326=$P124,ROW($O$1:$O$326)),COUNTIF($P$1:$P124,$P124)),1)</f>
        <v>Redditch</v>
      </c>
      <c r="R124" s="19" t="str">
        <f t="shared" si="8"/>
        <v>OU</v>
      </c>
    </row>
    <row r="125" spans="1:18" x14ac:dyDescent="0.25">
      <c r="A125" s="12" t="s">
        <v>123</v>
      </c>
      <c r="B125" s="12" t="str">
        <f>VLOOKUP(A125,fuel!I$4:J$329,2,FALSE)</f>
        <v>OU</v>
      </c>
      <c r="C125" s="20">
        <f>VLOOKUP(A125,'average house price'!A$2:E$333,5,FALSE)</f>
        <v>105</v>
      </c>
      <c r="D125" s="20">
        <f>VLOOKUP(A125,'average council tax band d'!A$2:E$333,5,FALSE)</f>
        <v>316</v>
      </c>
      <c r="E125" s="20">
        <f>VLOOKUP(A125,earnings!A$11:H$342,8,FALSE)</f>
        <v>236</v>
      </c>
      <c r="F125" s="20">
        <f>VLOOKUP(A125,fuel!I$4:R$335,6,FALSE)</f>
        <v>52</v>
      </c>
      <c r="G125" s="20">
        <f>VLOOKUP(A125,fuel!I$4:R$335,10,FALSE)</f>
        <v>16</v>
      </c>
      <c r="H125" s="12">
        <f t="shared" si="9"/>
        <v>725</v>
      </c>
      <c r="I125" s="48">
        <f t="shared" si="10"/>
        <v>145</v>
      </c>
      <c r="J125" s="12">
        <f t="shared" si="11"/>
        <v>112</v>
      </c>
      <c r="K125" s="19">
        <f t="shared" si="12"/>
        <v>110</v>
      </c>
      <c r="L125" s="48">
        <f t="shared" si="13"/>
        <v>5</v>
      </c>
      <c r="N125" s="19" t="s">
        <v>124</v>
      </c>
      <c r="O125" s="19">
        <f t="shared" si="7"/>
        <v>78</v>
      </c>
      <c r="P125" s="19">
        <f t="array" ref="P125">INDEX($O$1:$O$326,MATCH(SMALL(COUNTIF($O$1:$O$326,"&lt;"&amp;$O$1:$O$326),ROW($O125:$P125)),COUNTIF($O$1:$O$326,"&lt;"&amp;$O$1:$O$326),0))</f>
        <v>125</v>
      </c>
      <c r="Q125" s="19" t="str">
        <f t="array" ref="Q125">INDEX($N$1:$N$326,SMALL(IF($O$1:$O$326=$P125,ROW($O$1:$O$326)),COUNTIF($P$1:$P125,$P125)),1)</f>
        <v>Halton</v>
      </c>
      <c r="R125" s="19" t="str">
        <f t="shared" si="8"/>
        <v>OU</v>
      </c>
    </row>
    <row r="126" spans="1:18" x14ac:dyDescent="0.25">
      <c r="A126" s="12" t="s">
        <v>124</v>
      </c>
      <c r="B126" s="12" t="str">
        <f>VLOOKUP(A126,fuel!I$4:J$329,2,FALSE)</f>
        <v>LU</v>
      </c>
      <c r="C126" s="20">
        <f>VLOOKUP(A126,'average house price'!A$2:E$333,5,FALSE)</f>
        <v>166</v>
      </c>
      <c r="D126" s="20">
        <f>VLOOKUP(A126,'average council tax band d'!A$2:E$333,5,FALSE)</f>
        <v>105</v>
      </c>
      <c r="E126" s="20">
        <f>VLOOKUP(A126,earnings!A$11:H$342,8,FALSE)</f>
        <v>187</v>
      </c>
      <c r="F126" s="20">
        <f>VLOOKUP(A126,fuel!I$4:R$335,6,FALSE)</f>
        <v>87</v>
      </c>
      <c r="G126" s="20">
        <f>VLOOKUP(A126,fuel!I$4:R$335,10,FALSE)</f>
        <v>105</v>
      </c>
      <c r="H126" s="12">
        <f t="shared" si="9"/>
        <v>650</v>
      </c>
      <c r="I126" s="48">
        <f t="shared" si="10"/>
        <v>130</v>
      </c>
      <c r="J126" s="12">
        <f t="shared" si="11"/>
        <v>78</v>
      </c>
      <c r="K126" s="19">
        <f t="shared" si="12"/>
        <v>78</v>
      </c>
      <c r="L126" s="48">
        <f t="shared" si="13"/>
        <v>5</v>
      </c>
      <c r="N126" s="19" t="s">
        <v>125</v>
      </c>
      <c r="O126" s="19">
        <f t="shared" si="7"/>
        <v>197</v>
      </c>
      <c r="P126" s="19">
        <f t="array" ref="P126">INDEX($O$1:$O$326,MATCH(SMALL(COUNTIF($O$1:$O$326,"&lt;"&amp;$O$1:$O$326),ROW($O126:$P126)),COUNTIF($O$1:$O$326,"&lt;"&amp;$O$1:$O$326),0))</f>
        <v>126</v>
      </c>
      <c r="Q126" s="19" t="str">
        <f t="array" ref="Q126">INDEX($N$1:$N$326,SMALL(IF($O$1:$O$326=$P126,ROW($O$1:$O$326)),COUNTIF($P$1:$P126,$P126)),1)</f>
        <v>Bury</v>
      </c>
      <c r="R126" s="19" t="str">
        <f t="shared" si="8"/>
        <v>MU</v>
      </c>
    </row>
    <row r="127" spans="1:18" x14ac:dyDescent="0.25">
      <c r="A127" s="12" t="s">
        <v>125</v>
      </c>
      <c r="B127" s="12" t="str">
        <f>VLOOKUP(A127,fuel!I$4:J$329,2,FALSE)</f>
        <v>MU</v>
      </c>
      <c r="C127" s="20">
        <f>VLOOKUP(A127,'average house price'!A$2:E$333,5,FALSE)</f>
        <v>230</v>
      </c>
      <c r="D127" s="20">
        <f>VLOOKUP(A127,'average council tax band d'!A$2:E$333,5,FALSE)</f>
        <v>275</v>
      </c>
      <c r="E127" s="20">
        <f>VLOOKUP(A127,earnings!A$11:H$342,8,FALSE)</f>
        <v>42</v>
      </c>
      <c r="F127" s="20">
        <f>VLOOKUP(A127,fuel!I$4:R$335,6,FALSE)</f>
        <v>207</v>
      </c>
      <c r="G127" s="20">
        <f>VLOOKUP(A127,fuel!I$4:R$335,10,FALSE)</f>
        <v>148</v>
      </c>
      <c r="H127" s="12">
        <f t="shared" si="9"/>
        <v>902</v>
      </c>
      <c r="I127" s="48">
        <f t="shared" si="10"/>
        <v>180.4</v>
      </c>
      <c r="J127" s="12">
        <f t="shared" si="11"/>
        <v>200</v>
      </c>
      <c r="K127" s="19">
        <f t="shared" si="12"/>
        <v>197</v>
      </c>
      <c r="L127" s="48">
        <f t="shared" si="13"/>
        <v>5</v>
      </c>
      <c r="N127" s="19" t="s">
        <v>126</v>
      </c>
      <c r="O127" s="19">
        <f t="shared" si="7"/>
        <v>277</v>
      </c>
      <c r="P127" s="19">
        <f t="array" ref="P127">INDEX($O$1:$O$326,MATCH(SMALL(COUNTIF($O$1:$O$326,"&lt;"&amp;$O$1:$O$326),ROW($O127:$P127)),COUNTIF($O$1:$O$326,"&lt;"&amp;$O$1:$O$326),0))</f>
        <v>127</v>
      </c>
      <c r="Q127" s="19" t="str">
        <f t="array" ref="Q127">INDEX($N$1:$N$326,SMALL(IF($O$1:$O$326=$P127,ROW($O$1:$O$326)),COUNTIF($P$1:$P127,$P127)),1)</f>
        <v>Oxford</v>
      </c>
      <c r="R127" s="19" t="str">
        <f t="shared" si="8"/>
        <v>OU</v>
      </c>
    </row>
    <row r="128" spans="1:18" x14ac:dyDescent="0.25">
      <c r="A128" s="12" t="s">
        <v>126</v>
      </c>
      <c r="B128" s="12" t="str">
        <f>VLOOKUP(A128,fuel!I$4:J$329,2,FALSE)</f>
        <v>R50</v>
      </c>
      <c r="C128" s="20">
        <f>VLOOKUP(A128,'average house price'!A$2:E$333,5,FALSE)</f>
        <v>179</v>
      </c>
      <c r="D128" s="20">
        <f>VLOOKUP(A128,'average council tax band d'!A$2:E$333,5,FALSE)</f>
        <v>184</v>
      </c>
      <c r="E128" s="20">
        <f>VLOOKUP(A128,earnings!A$11:H$342,8,FALSE)</f>
        <v>312</v>
      </c>
      <c r="F128" s="20">
        <f>VLOOKUP(A128,fuel!I$4:R$335,6,FALSE)</f>
        <v>187</v>
      </c>
      <c r="G128" s="20">
        <f>VLOOKUP(A128,fuel!I$4:R$335,10,FALSE)</f>
        <v>217</v>
      </c>
      <c r="H128" s="12">
        <f t="shared" si="9"/>
        <v>1079</v>
      </c>
      <c r="I128" s="48">
        <f t="shared" si="10"/>
        <v>215.8</v>
      </c>
      <c r="J128" s="12">
        <f t="shared" si="11"/>
        <v>283</v>
      </c>
      <c r="K128" s="19">
        <f t="shared" si="12"/>
        <v>277</v>
      </c>
      <c r="L128" s="48">
        <f t="shared" si="13"/>
        <v>5</v>
      </c>
      <c r="N128" s="19" t="s">
        <v>127</v>
      </c>
      <c r="O128" s="19">
        <f t="shared" si="7"/>
        <v>287</v>
      </c>
      <c r="P128" s="19">
        <f t="array" ref="P128">INDEX($O$1:$O$326,MATCH(SMALL(COUNTIF($O$1:$O$326,"&lt;"&amp;$O$1:$O$326),ROW($O128:$P128)),COUNTIF($O$1:$O$326,"&lt;"&amp;$O$1:$O$326),0))</f>
        <v>128</v>
      </c>
      <c r="Q128" s="19" t="str">
        <f t="array" ref="Q128">INDEX($N$1:$N$326,SMALL(IF($O$1:$O$326=$P128,ROW($O$1:$O$326)),COUNTIF($P$1:$P128,$P128)),1)</f>
        <v>Wakefield</v>
      </c>
      <c r="R128" s="19" t="str">
        <f t="shared" si="8"/>
        <v>SR</v>
      </c>
    </row>
    <row r="129" spans="1:18" x14ac:dyDescent="0.25">
      <c r="A129" s="12" t="s">
        <v>127</v>
      </c>
      <c r="B129" s="12" t="str">
        <f>VLOOKUP(A129,fuel!I$4:J$329,2,FALSE)</f>
        <v>SR</v>
      </c>
      <c r="C129" s="20">
        <f>VLOOKUP(A129,'average house price'!A$2:E$333,5,FALSE)</f>
        <v>310</v>
      </c>
      <c r="D129" s="20">
        <f>VLOOKUP(A129,'average council tax band d'!A$2:E$333,5,FALSE)</f>
        <v>149</v>
      </c>
      <c r="E129" s="20">
        <f>VLOOKUP(A129,earnings!A$11:H$342,8,FALSE)</f>
        <v>81</v>
      </c>
      <c r="F129" s="20">
        <f>VLOOKUP(A129,fuel!I$4:R$335,6,FALSE)</f>
        <v>287</v>
      </c>
      <c r="G129" s="20">
        <f>VLOOKUP(A129,fuel!I$4:R$335,10,FALSE)</f>
        <v>292</v>
      </c>
      <c r="H129" s="12">
        <f t="shared" si="9"/>
        <v>1119</v>
      </c>
      <c r="I129" s="48">
        <f t="shared" si="10"/>
        <v>223.8</v>
      </c>
      <c r="J129" s="12">
        <f t="shared" si="11"/>
        <v>293</v>
      </c>
      <c r="K129" s="19">
        <f t="shared" si="12"/>
        <v>287</v>
      </c>
      <c r="L129" s="48">
        <f t="shared" si="13"/>
        <v>5</v>
      </c>
      <c r="N129" s="19" t="s">
        <v>128</v>
      </c>
      <c r="O129" s="19">
        <f t="shared" si="7"/>
        <v>218</v>
      </c>
      <c r="P129" s="19">
        <f t="array" ref="P129">INDEX($O$1:$O$326,MATCH(SMALL(COUNTIF($O$1:$O$326,"&lt;"&amp;$O$1:$O$326),ROW($O129:$P129)),COUNTIF($O$1:$O$326,"&lt;"&amp;$O$1:$O$326),0))</f>
        <v>129</v>
      </c>
      <c r="Q129" s="19" t="str">
        <f t="array" ref="Q129">INDEX($N$1:$N$326,SMALL(IF($O$1:$O$326=$P129,ROW($O$1:$O$326)),COUNTIF($P$1:$P129,$P129)),1)</f>
        <v>Barrow-in-Furness</v>
      </c>
      <c r="R129" s="19" t="str">
        <f t="shared" si="8"/>
        <v>OU</v>
      </c>
    </row>
    <row r="130" spans="1:18" x14ac:dyDescent="0.25">
      <c r="A130" s="12" t="s">
        <v>128</v>
      </c>
      <c r="B130" s="12" t="str">
        <f>VLOOKUP(A130,fuel!I$4:J$329,2,FALSE)</f>
        <v>R50</v>
      </c>
      <c r="C130" s="20">
        <f>VLOOKUP(A130,'average house price'!A$2:E$333,5,FALSE)</f>
        <v>110</v>
      </c>
      <c r="D130" s="20">
        <f>VLOOKUP(A130,'average council tax band d'!A$2:E$333,5,FALSE)</f>
        <v>230</v>
      </c>
      <c r="E130" s="20">
        <f>VLOOKUP(A130,earnings!A$11:H$342,8,FALSE)</f>
        <v>162</v>
      </c>
      <c r="F130" s="20">
        <f>VLOOKUP(A130,fuel!I$4:R$335,6,FALSE)</f>
        <v>313</v>
      </c>
      <c r="G130" s="20">
        <f>VLOOKUP(A130,fuel!I$4:R$335,10,FALSE)</f>
        <v>140</v>
      </c>
      <c r="H130" s="12">
        <f t="shared" si="9"/>
        <v>955</v>
      </c>
      <c r="I130" s="48">
        <f t="shared" si="10"/>
        <v>191</v>
      </c>
      <c r="J130" s="12">
        <f t="shared" si="11"/>
        <v>222</v>
      </c>
      <c r="K130" s="19">
        <f t="shared" si="12"/>
        <v>218</v>
      </c>
      <c r="L130" s="48">
        <f t="shared" si="13"/>
        <v>5</v>
      </c>
      <c r="N130" s="19" t="s">
        <v>129</v>
      </c>
      <c r="O130" s="19">
        <f t="shared" ref="O130:O193" si="14">LOOKUP(N130,$A$2:$A$327,K$2:K$327)</f>
        <v>88</v>
      </c>
      <c r="P130" s="19">
        <f t="array" ref="P130">INDEX($O$1:$O$326,MATCH(SMALL(COUNTIF($O$1:$O$326,"&lt;"&amp;$O$1:$O$326),ROW($O130:$P130)),COUNTIF($O$1:$O$326,"&lt;"&amp;$O$1:$O$326),0))</f>
        <v>130</v>
      </c>
      <c r="Q130" s="19" t="str">
        <f t="array" ref="Q130">INDEX($N$1:$N$326,SMALL(IF($O$1:$O$326=$P130,ROW($O$1:$O$326)),COUNTIF($P$1:$P130,$P130)),1)</f>
        <v>Torbay</v>
      </c>
      <c r="R130" s="19" t="str">
        <f t="shared" ref="R130:R193" si="15">LOOKUP(Q130,$A$2:$A$327,$B$2:$B$327)</f>
        <v>OU</v>
      </c>
    </row>
    <row r="131" spans="1:18" x14ac:dyDescent="0.25">
      <c r="A131" s="12" t="s">
        <v>129</v>
      </c>
      <c r="B131" s="12" t="str">
        <f>VLOOKUP(A131,fuel!I$4:J$329,2,FALSE)</f>
        <v>MU</v>
      </c>
      <c r="C131" s="20">
        <f>VLOOKUP(A131,'average house price'!A$2:E$333,5,FALSE)</f>
        <v>263</v>
      </c>
      <c r="D131" s="20">
        <f>VLOOKUP(A131,'average council tax band d'!A$2:E$333,5,FALSE)</f>
        <v>114</v>
      </c>
      <c r="E131" s="20">
        <f>VLOOKUP(A131,earnings!A$11:H$342,8,FALSE)</f>
        <v>37</v>
      </c>
      <c r="F131" s="20">
        <f>VLOOKUP(A131,fuel!I$4:R$335,6,FALSE)</f>
        <v>85</v>
      </c>
      <c r="G131" s="20">
        <f>VLOOKUP(A131,fuel!I$4:R$335,10,FALSE)</f>
        <v>172</v>
      </c>
      <c r="H131" s="12">
        <f t="shared" ref="H131:H194" si="16">SUM(C131:G131)</f>
        <v>671</v>
      </c>
      <c r="I131" s="48">
        <f t="shared" ref="I131:I194" si="17">H131/L131</f>
        <v>134.19999999999999</v>
      </c>
      <c r="J131" s="12">
        <f t="shared" ref="J131:J194" si="18">RANK(I131,I$2:I$333,1)</f>
        <v>89</v>
      </c>
      <c r="K131" s="19">
        <f t="shared" ref="K131:K194" si="19">IF(I131="","9999",RANK(I131,I$2:I$327,1))</f>
        <v>88</v>
      </c>
      <c r="L131" s="48">
        <f t="shared" ref="L131:L194" si="20">COUNT(C131,D131,F131,G131,E131)</f>
        <v>5</v>
      </c>
      <c r="N131" s="19" t="s">
        <v>130</v>
      </c>
      <c r="O131" s="19">
        <f t="shared" si="14"/>
        <v>156</v>
      </c>
      <c r="P131" s="19">
        <f t="array" ref="P131">INDEX($O$1:$O$326,MATCH(SMALL(COUNTIF($O$1:$O$326,"&lt;"&amp;$O$1:$O$326),ROW($O131:$P131)),COUNTIF($O$1:$O$326,"&lt;"&amp;$O$1:$O$326),0))</f>
        <v>131</v>
      </c>
      <c r="Q131" s="19" t="str">
        <f t="array" ref="Q131">INDEX($N$1:$N$326,SMALL(IF($O$1:$O$326=$P131,ROW($O$1:$O$326)),COUNTIF($P$1:$P131,$P131)),1)</f>
        <v>Wirral</v>
      </c>
      <c r="R131" s="19" t="str">
        <f t="shared" si="15"/>
        <v>LU</v>
      </c>
    </row>
    <row r="132" spans="1:18" x14ac:dyDescent="0.25">
      <c r="A132" s="12" t="s">
        <v>130</v>
      </c>
      <c r="B132" s="12" t="str">
        <f>VLOOKUP(A132,fuel!I$4:J$329,2,FALSE)</f>
        <v>SR</v>
      </c>
      <c r="C132" s="20">
        <f>VLOOKUP(A132,'average house price'!A$2:E$333,5,FALSE)</f>
        <v>98</v>
      </c>
      <c r="D132" s="20">
        <f>VLOOKUP(A132,'average council tax band d'!A$2:E$333,5,FALSE)</f>
        <v>86</v>
      </c>
      <c r="E132" s="20">
        <f>VLOOKUP(A132,earnings!A$11:H$342,8,FALSE)</f>
        <v>197</v>
      </c>
      <c r="F132" s="20">
        <f>VLOOKUP(A132,fuel!I$4:R$335,6,FALSE)</f>
        <v>195</v>
      </c>
      <c r="G132" s="20">
        <f>VLOOKUP(A132,fuel!I$4:R$335,10,FALSE)</f>
        <v>234</v>
      </c>
      <c r="H132" s="12">
        <f t="shared" si="16"/>
        <v>810</v>
      </c>
      <c r="I132" s="48">
        <f t="shared" si="17"/>
        <v>162</v>
      </c>
      <c r="J132" s="12">
        <f t="shared" si="18"/>
        <v>159</v>
      </c>
      <c r="K132" s="19">
        <f t="shared" si="19"/>
        <v>156</v>
      </c>
      <c r="L132" s="48">
        <f t="shared" si="20"/>
        <v>5</v>
      </c>
      <c r="N132" s="19" t="s">
        <v>131</v>
      </c>
      <c r="O132" s="19">
        <f t="shared" si="14"/>
        <v>181</v>
      </c>
      <c r="P132" s="19">
        <f t="array" ref="P132">INDEX($O$1:$O$326,MATCH(SMALL(COUNTIF($O$1:$O$326,"&lt;"&amp;$O$1:$O$326),ROW($O132:$P132)),COUNTIF($O$1:$O$326,"&lt;"&amp;$O$1:$O$326),0))</f>
        <v>132</v>
      </c>
      <c r="Q132" s="19" t="str">
        <f t="array" ref="Q132">INDEX($N$1:$N$326,SMALL(IF($O$1:$O$326=$P132,ROW($O$1:$O$326)),COUNTIF($P$1:$P132,$P132)),1)</f>
        <v>Cannock Chase</v>
      </c>
      <c r="R132" s="19" t="str">
        <f t="shared" si="15"/>
        <v>SR</v>
      </c>
    </row>
    <row r="133" spans="1:18" x14ac:dyDescent="0.25">
      <c r="A133" s="12" t="s">
        <v>131</v>
      </c>
      <c r="B133" s="12" t="str">
        <f>VLOOKUP(A133,fuel!I$4:J$329,2,FALSE)</f>
        <v>R50</v>
      </c>
      <c r="C133" s="20">
        <f>VLOOKUP(A133,'average house price'!A$2:E$333,5,FALSE)</f>
        <v>278</v>
      </c>
      <c r="D133" s="20">
        <f>VLOOKUP(A133,'average council tax band d'!A$2:E$333,5,FALSE)</f>
        <v>150</v>
      </c>
      <c r="E133" s="20">
        <f>VLOOKUP(A133,earnings!A$11:H$342,8,FALSE)</f>
        <v>86</v>
      </c>
      <c r="F133" s="20">
        <f>VLOOKUP(A133,fuel!I$4:R$335,6,FALSE)</f>
        <v>150</v>
      </c>
      <c r="G133" s="20">
        <f>VLOOKUP(A133,fuel!I$4:R$335,10,FALSE)</f>
        <v>209</v>
      </c>
      <c r="H133" s="12">
        <f t="shared" si="16"/>
        <v>873</v>
      </c>
      <c r="I133" s="48">
        <f t="shared" si="17"/>
        <v>174.6</v>
      </c>
      <c r="J133" s="12">
        <f t="shared" si="18"/>
        <v>184</v>
      </c>
      <c r="K133" s="19">
        <f t="shared" si="19"/>
        <v>181</v>
      </c>
      <c r="L133" s="48">
        <f t="shared" si="20"/>
        <v>5</v>
      </c>
      <c r="N133" s="19" t="s">
        <v>132</v>
      </c>
      <c r="O133" s="19">
        <f t="shared" si="14"/>
        <v>51</v>
      </c>
      <c r="P133" s="19">
        <f t="array" ref="P133">INDEX($O$1:$O$326,MATCH(SMALL(COUNTIF($O$1:$O$326,"&lt;"&amp;$O$1:$O$326),ROW($O133:$P133)),COUNTIF($O$1:$O$326,"&lt;"&amp;$O$1:$O$326),0))</f>
        <v>132</v>
      </c>
      <c r="Q133" s="19" t="str">
        <f t="array" ref="Q133">INDEX($N$1:$N$326,SMALL(IF($O$1:$O$326=$P133,ROW($O$1:$O$326)),COUNTIF($P$1:$P133,$P133)),1)</f>
        <v>East Lindsey</v>
      </c>
      <c r="R133" s="19" t="str">
        <f t="shared" si="15"/>
        <v>R80</v>
      </c>
    </row>
    <row r="134" spans="1:18" x14ac:dyDescent="0.25">
      <c r="A134" s="12" t="s">
        <v>132</v>
      </c>
      <c r="B134" s="12" t="str">
        <f>VLOOKUP(A134,fuel!I$4:J$329,2,FALSE)</f>
        <v>MU</v>
      </c>
      <c r="C134" s="20">
        <f>VLOOKUP(A134,'average house price'!A$2:E$333,5,FALSE)</f>
        <v>302</v>
      </c>
      <c r="D134" s="20">
        <f>VLOOKUP(A134,'average council tax band d'!A$2:E$333,5,FALSE)</f>
        <v>81</v>
      </c>
      <c r="E134" s="20">
        <f>VLOOKUP(A134,earnings!A$11:H$342,8,FALSE)</f>
        <v>55</v>
      </c>
      <c r="F134" s="20">
        <f>VLOOKUP(A134,fuel!I$4:R$335,6,FALSE)</f>
        <v>18</v>
      </c>
      <c r="G134" s="20">
        <f>VLOOKUP(A134,fuel!I$4:R$335,10,FALSE)</f>
        <v>114</v>
      </c>
      <c r="H134" s="12">
        <f t="shared" si="16"/>
        <v>570</v>
      </c>
      <c r="I134" s="48">
        <f t="shared" si="17"/>
        <v>114</v>
      </c>
      <c r="J134" s="12">
        <f t="shared" si="18"/>
        <v>51</v>
      </c>
      <c r="K134" s="19">
        <f t="shared" si="19"/>
        <v>51</v>
      </c>
      <c r="L134" s="48">
        <f t="shared" si="20"/>
        <v>5</v>
      </c>
      <c r="N134" s="19" t="s">
        <v>133</v>
      </c>
      <c r="O134" s="19">
        <f t="shared" si="14"/>
        <v>137</v>
      </c>
      <c r="P134" s="19">
        <f t="array" ref="P134">INDEX($O$1:$O$326,MATCH(SMALL(COUNTIF($O$1:$O$326,"&lt;"&amp;$O$1:$O$326),ROW($O134:$P134)),COUNTIF($O$1:$O$326,"&lt;"&amp;$O$1:$O$326),0))</f>
        <v>134</v>
      </c>
      <c r="Q134" s="19" t="str">
        <f t="array" ref="Q134">INDEX($N$1:$N$326,SMALL(IF($O$1:$O$326=$P134,ROW($O$1:$O$326)),COUNTIF($P$1:$P134,$P134)),1)</f>
        <v>Nuneaton and Bedworth</v>
      </c>
      <c r="R134" s="19" t="str">
        <f t="shared" si="15"/>
        <v>OU</v>
      </c>
    </row>
    <row r="135" spans="1:18" x14ac:dyDescent="0.25">
      <c r="A135" s="12" t="s">
        <v>133</v>
      </c>
      <c r="B135" s="12" t="str">
        <f>VLOOKUP(A135,fuel!I$4:J$329,2,FALSE)</f>
        <v>R80</v>
      </c>
      <c r="C135" s="20">
        <f>VLOOKUP(A135,'average house price'!A$2:E$333,5,FALSE)</f>
        <v>161</v>
      </c>
      <c r="D135" s="20">
        <f>VLOOKUP(A135,'average council tax band d'!A$2:E$333,5,FALSE)</f>
        <v>125</v>
      </c>
      <c r="E135" s="20">
        <f>VLOOKUP(A135,earnings!A$11:H$342,8,FALSE)</f>
        <v>69</v>
      </c>
      <c r="F135" s="20">
        <f>VLOOKUP(A135,fuel!I$4:R$335,6,FALSE)</f>
        <v>117</v>
      </c>
      <c r="G135" s="20">
        <f>VLOOKUP(A135,fuel!I$4:R$335,10,FALSE)</f>
        <v>305</v>
      </c>
      <c r="H135" s="12">
        <f t="shared" si="16"/>
        <v>777</v>
      </c>
      <c r="I135" s="48">
        <f t="shared" si="17"/>
        <v>155.4</v>
      </c>
      <c r="J135" s="12">
        <f t="shared" si="18"/>
        <v>140</v>
      </c>
      <c r="K135" s="19">
        <f t="shared" si="19"/>
        <v>137</v>
      </c>
      <c r="L135" s="48">
        <f t="shared" si="20"/>
        <v>5</v>
      </c>
      <c r="N135" s="19" t="s">
        <v>134</v>
      </c>
      <c r="O135" s="19">
        <f t="shared" si="14"/>
        <v>278</v>
      </c>
      <c r="P135" s="19">
        <f t="array" ref="P135">INDEX($O$1:$O$326,MATCH(SMALL(COUNTIF($O$1:$O$326,"&lt;"&amp;$O$1:$O$326),ROW($O135:$P135)),COUNTIF($O$1:$O$326,"&lt;"&amp;$O$1:$O$326),0))</f>
        <v>135</v>
      </c>
      <c r="Q135" s="19" t="str">
        <f t="array" ref="Q135">INDEX($N$1:$N$326,SMALL(IF($O$1:$O$326=$P135,ROW($O$1:$O$326)),COUNTIF($P$1:$P135,$P135)),1)</f>
        <v>North Somerset</v>
      </c>
      <c r="R135" s="19" t="str">
        <f t="shared" si="15"/>
        <v>R50</v>
      </c>
    </row>
    <row r="136" spans="1:18" x14ac:dyDescent="0.25">
      <c r="A136" s="12" t="s">
        <v>134</v>
      </c>
      <c r="B136" s="12" t="str">
        <f>VLOOKUP(A136,fuel!I$4:J$329,2,FALSE)</f>
        <v>OU</v>
      </c>
      <c r="C136" s="20">
        <f>VLOOKUP(A136,'average house price'!A$2:E$333,5,FALSE)</f>
        <v>5</v>
      </c>
      <c r="D136" s="20">
        <f>VLOOKUP(A136,'average council tax band d'!A$2:E$333,5,FALSE)</f>
        <v>301</v>
      </c>
      <c r="E136" s="20">
        <f>VLOOKUP(A136,earnings!A$11:H$342,8,FALSE)</f>
        <v>291</v>
      </c>
      <c r="F136" s="20">
        <f>VLOOKUP(A136,fuel!I$4:R$335,6,FALSE)</f>
        <v>298</v>
      </c>
      <c r="G136" s="20">
        <f>VLOOKUP(A136,fuel!I$4:R$335,10,FALSE)</f>
        <v>187</v>
      </c>
      <c r="H136" s="12">
        <f t="shared" si="16"/>
        <v>1082</v>
      </c>
      <c r="I136" s="48">
        <f t="shared" si="17"/>
        <v>216.4</v>
      </c>
      <c r="J136" s="12">
        <f t="shared" si="18"/>
        <v>284</v>
      </c>
      <c r="K136" s="19">
        <f t="shared" si="19"/>
        <v>278</v>
      </c>
      <c r="L136" s="48">
        <f t="shared" si="20"/>
        <v>5</v>
      </c>
      <c r="N136" s="19" t="s">
        <v>135</v>
      </c>
      <c r="O136" s="19">
        <f t="shared" si="14"/>
        <v>123</v>
      </c>
      <c r="P136" s="19">
        <f t="array" ref="P136">INDEX($O$1:$O$326,MATCH(SMALL(COUNTIF($O$1:$O$326,"&lt;"&amp;$O$1:$O$326),ROW($O136:$P136)),COUNTIF($O$1:$O$326,"&lt;"&amp;$O$1:$O$326),0))</f>
        <v>136</v>
      </c>
      <c r="Q136" s="19" t="str">
        <f t="array" ref="Q136">INDEX($N$1:$N$326,SMALL(IF($O$1:$O$326=$P136,ROW($O$1:$O$326)),COUNTIF($P$1:$P136,$P136)),1)</f>
        <v>Poole</v>
      </c>
      <c r="R136" s="19" t="str">
        <f t="shared" si="15"/>
        <v>LU</v>
      </c>
    </row>
    <row r="137" spans="1:18" x14ac:dyDescent="0.25">
      <c r="A137" s="12" t="s">
        <v>135</v>
      </c>
      <c r="B137" s="12" t="str">
        <f>VLOOKUP(A137,fuel!I$4:J$329,2,FALSE)</f>
        <v>OU</v>
      </c>
      <c r="C137" s="20">
        <f>VLOOKUP(A137,'average house price'!A$2:E$333,5,FALSE)</f>
        <v>84</v>
      </c>
      <c r="D137" s="20">
        <f>VLOOKUP(A137,'average council tax band d'!A$2:E$333,5,FALSE)</f>
        <v>308</v>
      </c>
      <c r="E137" s="20">
        <f>VLOOKUP(A137,earnings!A$11:H$342,8,FALSE)</f>
        <v>298</v>
      </c>
      <c r="F137" s="20">
        <f>VLOOKUP(A137,fuel!I$4:R$335,6,FALSE)</f>
        <v>27</v>
      </c>
      <c r="G137" s="20">
        <f>VLOOKUP(A137,fuel!I$4:R$335,10,FALSE)</f>
        <v>28</v>
      </c>
      <c r="H137" s="12">
        <f t="shared" si="16"/>
        <v>745</v>
      </c>
      <c r="I137" s="48">
        <f t="shared" si="17"/>
        <v>149</v>
      </c>
      <c r="J137" s="12">
        <f t="shared" si="18"/>
        <v>125</v>
      </c>
      <c r="K137" s="19">
        <f t="shared" si="19"/>
        <v>123</v>
      </c>
      <c r="L137" s="48">
        <f t="shared" si="20"/>
        <v>5</v>
      </c>
      <c r="N137" s="19" t="s">
        <v>136</v>
      </c>
      <c r="O137" s="19">
        <f t="shared" si="14"/>
        <v>114</v>
      </c>
      <c r="P137" s="19">
        <f t="array" ref="P137">INDEX($O$1:$O$326,MATCH(SMALL(COUNTIF($O$1:$O$326,"&lt;"&amp;$O$1:$O$326),ROW($O137:$P137)),COUNTIF($O$1:$O$326,"&lt;"&amp;$O$1:$O$326),0))</f>
        <v>137</v>
      </c>
      <c r="Q137" s="19" t="str">
        <f t="array" ref="Q137">INDEX($N$1:$N$326,SMALL(IF($O$1:$O$326=$P137,ROW($O$1:$O$326)),COUNTIF($P$1:$P137,$P137)),1)</f>
        <v>Huntingdonshire</v>
      </c>
      <c r="R137" s="19" t="str">
        <f t="shared" si="15"/>
        <v>R80</v>
      </c>
    </row>
    <row r="138" spans="1:18" x14ac:dyDescent="0.25">
      <c r="A138" s="12" t="s">
        <v>136</v>
      </c>
      <c r="B138" s="12" t="str">
        <f>VLOOKUP(A138,fuel!I$4:J$329,2,FALSE)</f>
        <v>R80</v>
      </c>
      <c r="C138" s="20">
        <f>VLOOKUP(A138,'average house price'!A$2:E$333,5,FALSE)</f>
        <v>145</v>
      </c>
      <c r="D138" s="20">
        <f>VLOOKUP(A138,'average council tax band d'!A$2:E$333,5,FALSE)</f>
        <v>119</v>
      </c>
      <c r="E138" s="20">
        <f>VLOOKUP(A138,earnings!A$11:H$342,8,FALSE)</f>
        <v>300</v>
      </c>
      <c r="F138" s="20">
        <f>VLOOKUP(A138,fuel!I$4:R$335,6,FALSE)</f>
        <v>132</v>
      </c>
      <c r="G138" s="20">
        <f>VLOOKUP(A138,fuel!I$4:R$335,10,FALSE)</f>
        <v>31</v>
      </c>
      <c r="H138" s="12">
        <f t="shared" si="16"/>
        <v>727</v>
      </c>
      <c r="I138" s="48">
        <f t="shared" si="17"/>
        <v>145.4</v>
      </c>
      <c r="J138" s="12">
        <f t="shared" si="18"/>
        <v>116</v>
      </c>
      <c r="K138" s="19">
        <f t="shared" si="19"/>
        <v>114</v>
      </c>
      <c r="L138" s="48">
        <f t="shared" si="20"/>
        <v>5</v>
      </c>
      <c r="N138" s="19" t="s">
        <v>137</v>
      </c>
      <c r="O138" s="19">
        <f t="shared" si="14"/>
        <v>48</v>
      </c>
      <c r="P138" s="19">
        <f t="array" ref="P138">INDEX($O$1:$O$326,MATCH(SMALL(COUNTIF($O$1:$O$326,"&lt;"&amp;$O$1:$O$326),ROW($O138:$P138)),COUNTIF($O$1:$O$326,"&lt;"&amp;$O$1:$O$326),0))</f>
        <v>138</v>
      </c>
      <c r="Q138" s="19" t="str">
        <f t="array" ref="Q138">INDEX($N$1:$N$326,SMALL(IF($O$1:$O$326=$P138,ROW($O$1:$O$326)),COUNTIF($P$1:$P138,$P138)),1)</f>
        <v>Tendring</v>
      </c>
      <c r="R138" s="19" t="str">
        <f t="shared" si="15"/>
        <v>R50</v>
      </c>
    </row>
    <row r="139" spans="1:18" x14ac:dyDescent="0.25">
      <c r="A139" s="12" t="s">
        <v>137</v>
      </c>
      <c r="B139" s="12" t="str">
        <f>VLOOKUP(A139,fuel!I$4:J$329,2,FALSE)</f>
        <v>R80</v>
      </c>
      <c r="C139" s="20" t="str">
        <f>VLOOKUP(A139,'average house price'!A$2:E$333,5,FALSE)</f>
        <v/>
      </c>
      <c r="D139" s="20">
        <f>VLOOKUP(A139,'average council tax band d'!A$2:E$333,5,FALSE)</f>
        <v>5</v>
      </c>
      <c r="E139" s="20" t="str">
        <f>VLOOKUP(A139,earnings!A$11:H$342,8,FALSE)</f>
        <v/>
      </c>
      <c r="F139" s="20">
        <f>VLOOKUP(A139,fuel!I$4:R$335,6,FALSE)</f>
        <v>331</v>
      </c>
      <c r="G139" s="20">
        <f>VLOOKUP(A139,fuel!I$4:R$335,10,FALSE)</f>
        <v>1</v>
      </c>
      <c r="H139" s="12">
        <f t="shared" si="16"/>
        <v>337</v>
      </c>
      <c r="I139" s="48">
        <f t="shared" si="17"/>
        <v>112.33333333333333</v>
      </c>
      <c r="J139" s="12">
        <f t="shared" si="18"/>
        <v>48</v>
      </c>
      <c r="K139" s="19">
        <f t="shared" si="19"/>
        <v>48</v>
      </c>
      <c r="L139" s="48">
        <f t="shared" si="20"/>
        <v>3</v>
      </c>
      <c r="N139" s="19" t="s">
        <v>138</v>
      </c>
      <c r="O139" s="19">
        <f t="shared" si="14"/>
        <v>2</v>
      </c>
      <c r="P139" s="19">
        <f t="array" ref="P139">INDEX($O$1:$O$326,MATCH(SMALL(COUNTIF($O$1:$O$326,"&lt;"&amp;$O$1:$O$326),ROW($O139:$P139)),COUNTIF($O$1:$O$326,"&lt;"&amp;$O$1:$O$326),0))</f>
        <v>139</v>
      </c>
      <c r="Q139" s="19" t="str">
        <f t="array" ref="Q139">INDEX($N$1:$N$326,SMALL(IF($O$1:$O$326=$P139,ROW($O$1:$O$326)),COUNTIF($P$1:$P139,$P139)),1)</f>
        <v>Harrow</v>
      </c>
      <c r="R139" s="19" t="str">
        <f t="shared" si="15"/>
        <v>MU</v>
      </c>
    </row>
    <row r="140" spans="1:18" x14ac:dyDescent="0.25">
      <c r="A140" s="12" t="s">
        <v>138</v>
      </c>
      <c r="B140" s="12" t="str">
        <f>VLOOKUP(A140,fuel!I$4:J$329,2,FALSE)</f>
        <v>MU</v>
      </c>
      <c r="C140" s="20">
        <f>VLOOKUP(A140,'average house price'!A$2:E$333,5,FALSE)</f>
        <v>321</v>
      </c>
      <c r="D140" s="20">
        <f>VLOOKUP(A140,'average council tax band d'!A$2:E$333,5,FALSE)</f>
        <v>16</v>
      </c>
      <c r="E140" s="20">
        <f>VLOOKUP(A140,earnings!A$11:H$342,8,FALSE)</f>
        <v>6</v>
      </c>
      <c r="F140" s="20">
        <f>VLOOKUP(A140,fuel!I$4:R$335,6,FALSE)</f>
        <v>20</v>
      </c>
      <c r="G140" s="20">
        <f>VLOOKUP(A140,fuel!I$4:R$335,10,FALSE)</f>
        <v>5</v>
      </c>
      <c r="H140" s="12">
        <f t="shared" si="16"/>
        <v>368</v>
      </c>
      <c r="I140" s="48">
        <f t="shared" si="17"/>
        <v>73.599999999999994</v>
      </c>
      <c r="J140" s="12">
        <f t="shared" si="18"/>
        <v>2</v>
      </c>
      <c r="K140" s="19">
        <f t="shared" si="19"/>
        <v>2</v>
      </c>
      <c r="L140" s="48">
        <f t="shared" si="20"/>
        <v>5</v>
      </c>
      <c r="N140" s="19" t="s">
        <v>139</v>
      </c>
      <c r="O140" s="19">
        <f t="shared" si="14"/>
        <v>81</v>
      </c>
      <c r="P140" s="19">
        <f t="array" ref="P140">INDEX($O$1:$O$326,MATCH(SMALL(COUNTIF($O$1:$O$326,"&lt;"&amp;$O$1:$O$326),ROW($O140:$P140)),COUNTIF($O$1:$O$326,"&lt;"&amp;$O$1:$O$326),0))</f>
        <v>140</v>
      </c>
      <c r="Q140" s="19" t="str">
        <f t="array" ref="Q140">INDEX($N$1:$N$326,SMALL(IF($O$1:$O$326=$P140,ROW($O$1:$O$326)),COUNTIF($P$1:$P140,$P140)),1)</f>
        <v>Stockton-on-Tees</v>
      </c>
      <c r="R140" s="19" t="str">
        <f t="shared" si="15"/>
        <v>LU</v>
      </c>
    </row>
    <row r="141" spans="1:18" x14ac:dyDescent="0.25">
      <c r="A141" s="12" t="s">
        <v>139</v>
      </c>
      <c r="B141" s="12" t="str">
        <f>VLOOKUP(A141,fuel!I$4:J$329,2,FALSE)</f>
        <v>MU</v>
      </c>
      <c r="C141" s="20">
        <f>VLOOKUP(A141,'average house price'!A$2:E$333,5,FALSE)</f>
        <v>331</v>
      </c>
      <c r="D141" s="20">
        <f>VLOOKUP(A141,'average council tax band d'!A$2:E$333,5,FALSE)</f>
        <v>4</v>
      </c>
      <c r="E141" s="20">
        <f>VLOOKUP(A141,earnings!A$11:H$342,8,FALSE)</f>
        <v>2</v>
      </c>
      <c r="F141" s="20">
        <f>VLOOKUP(A141,fuel!I$4:R$335,6,FALSE)</f>
        <v>269</v>
      </c>
      <c r="G141" s="20">
        <f>VLOOKUP(A141,fuel!I$4:R$335,10,FALSE)</f>
        <v>53</v>
      </c>
      <c r="H141" s="12">
        <f t="shared" si="16"/>
        <v>659</v>
      </c>
      <c r="I141" s="48">
        <f t="shared" si="17"/>
        <v>131.80000000000001</v>
      </c>
      <c r="J141" s="12">
        <f t="shared" si="18"/>
        <v>81</v>
      </c>
      <c r="K141" s="19">
        <f t="shared" si="19"/>
        <v>81</v>
      </c>
      <c r="L141" s="48">
        <f t="shared" si="20"/>
        <v>5</v>
      </c>
      <c r="N141" s="19" t="s">
        <v>140</v>
      </c>
      <c r="O141" s="19">
        <f t="shared" si="14"/>
        <v>118</v>
      </c>
      <c r="P141" s="19">
        <f t="array" ref="P141">INDEX($O$1:$O$326,MATCH(SMALL(COUNTIF($O$1:$O$326,"&lt;"&amp;$O$1:$O$326),ROW($O141:$P141)),COUNTIF($O$1:$O$326,"&lt;"&amp;$O$1:$O$326),0))</f>
        <v>141</v>
      </c>
      <c r="Q141" s="19" t="str">
        <f t="array" ref="Q141">INDEX($N$1:$N$326,SMALL(IF($O$1:$O$326=$P141,ROW($O$1:$O$326)),COUNTIF($P$1:$P141,$P141)),1)</f>
        <v>Harlow</v>
      </c>
      <c r="R141" s="19" t="str">
        <f t="shared" si="15"/>
        <v>OU</v>
      </c>
    </row>
    <row r="142" spans="1:18" x14ac:dyDescent="0.25">
      <c r="A142" s="12" t="s">
        <v>140</v>
      </c>
      <c r="B142" s="12" t="str">
        <f>VLOOKUP(A142,fuel!I$4:J$329,2,FALSE)</f>
        <v>SR</v>
      </c>
      <c r="C142" s="20">
        <f>VLOOKUP(A142,'average house price'!A$2:E$333,5,FALSE)</f>
        <v>76</v>
      </c>
      <c r="D142" s="20">
        <f>VLOOKUP(A142,'average council tax band d'!A$2:E$333,5,FALSE)</f>
        <v>65</v>
      </c>
      <c r="E142" s="20">
        <f>VLOOKUP(A142,earnings!A$11:H$342,8,FALSE)</f>
        <v>169</v>
      </c>
      <c r="F142" s="20">
        <f>VLOOKUP(A142,fuel!I$4:R$335,6,FALSE)</f>
        <v>153</v>
      </c>
      <c r="G142" s="20">
        <f>VLOOKUP(A142,fuel!I$4:R$335,10,FALSE)</f>
        <v>271</v>
      </c>
      <c r="H142" s="12">
        <f t="shared" si="16"/>
        <v>734</v>
      </c>
      <c r="I142" s="48">
        <f t="shared" si="17"/>
        <v>146.80000000000001</v>
      </c>
      <c r="J142" s="12">
        <f t="shared" si="18"/>
        <v>120</v>
      </c>
      <c r="K142" s="19">
        <f t="shared" si="19"/>
        <v>118</v>
      </c>
      <c r="L142" s="48">
        <f t="shared" si="20"/>
        <v>5</v>
      </c>
      <c r="N142" s="19" t="s">
        <v>141</v>
      </c>
      <c r="O142" s="19">
        <f t="shared" si="14"/>
        <v>214</v>
      </c>
      <c r="P142" s="19">
        <f t="array" ref="P142">INDEX($O$1:$O$326,MATCH(SMALL(COUNTIF($O$1:$O$326,"&lt;"&amp;$O$1:$O$326),ROW($O142:$P142)),COUNTIF($O$1:$O$326,"&lt;"&amp;$O$1:$O$326),0))</f>
        <v>142</v>
      </c>
      <c r="Q142" s="19" t="str">
        <f t="array" ref="Q142">INDEX($N$1:$N$326,SMALL(IF($O$1:$O$326=$P142,ROW($O$1:$O$326)),COUNTIF($P$1:$P142,$P142)),1)</f>
        <v>Barnet</v>
      </c>
      <c r="R142" s="19" t="str">
        <f t="shared" si="15"/>
        <v>MU</v>
      </c>
    </row>
    <row r="143" spans="1:18" x14ac:dyDescent="0.25">
      <c r="A143" s="12" t="s">
        <v>141</v>
      </c>
      <c r="B143" s="12" t="str">
        <f>VLOOKUP(A143,fuel!I$4:J$329,2,FALSE)</f>
        <v>R50</v>
      </c>
      <c r="C143" s="20">
        <f>VLOOKUP(A143,'average house price'!A$2:E$333,5,FALSE)</f>
        <v>107</v>
      </c>
      <c r="D143" s="20">
        <f>VLOOKUP(A143,'average council tax band d'!A$2:E$333,5,FALSE)</f>
        <v>198</v>
      </c>
      <c r="E143" s="20">
        <f>VLOOKUP(A143,earnings!A$11:H$342,8,FALSE)</f>
        <v>297</v>
      </c>
      <c r="F143" s="20">
        <f>VLOOKUP(A143,fuel!I$4:R$335,6,FALSE)</f>
        <v>103</v>
      </c>
      <c r="G143" s="20">
        <f>VLOOKUP(A143,fuel!I$4:R$335,10,FALSE)</f>
        <v>237</v>
      </c>
      <c r="H143" s="12">
        <f t="shared" si="16"/>
        <v>942</v>
      </c>
      <c r="I143" s="48">
        <f t="shared" si="17"/>
        <v>188.4</v>
      </c>
      <c r="J143" s="12">
        <f t="shared" si="18"/>
        <v>218</v>
      </c>
      <c r="K143" s="19">
        <f t="shared" si="19"/>
        <v>214</v>
      </c>
      <c r="L143" s="48">
        <f t="shared" si="20"/>
        <v>5</v>
      </c>
      <c r="N143" s="19" t="s">
        <v>142</v>
      </c>
      <c r="O143" s="19">
        <f t="shared" si="14"/>
        <v>33</v>
      </c>
      <c r="P143" s="19">
        <f t="array" ref="P143">INDEX($O$1:$O$326,MATCH(SMALL(COUNTIF($O$1:$O$326,"&lt;"&amp;$O$1:$O$326),ROW($O143:$P143)),COUNTIF($O$1:$O$326,"&lt;"&amp;$O$1:$O$326),0))</f>
        <v>143</v>
      </c>
      <c r="Q143" s="19" t="str">
        <f t="array" ref="Q143">INDEX($N$1:$N$326,SMALL(IF($O$1:$O$326=$P143,ROW($O$1:$O$326)),COUNTIF($P$1:$P143,$P143)),1)</f>
        <v>Chelmsford</v>
      </c>
      <c r="R143" s="19" t="str">
        <f t="shared" si="15"/>
        <v>OU</v>
      </c>
    </row>
    <row r="144" spans="1:18" x14ac:dyDescent="0.25">
      <c r="A144" s="12" t="s">
        <v>142</v>
      </c>
      <c r="B144" s="12" t="str">
        <f>VLOOKUP(A144,fuel!I$4:J$329,2,FALSE)</f>
        <v>LU</v>
      </c>
      <c r="C144" s="20">
        <f>VLOOKUP(A144,'average house price'!A$2:E$333,5,FALSE)</f>
        <v>2</v>
      </c>
      <c r="D144" s="20">
        <f>VLOOKUP(A144,'average council tax band d'!A$2:E$333,5,FALSE)</f>
        <v>39</v>
      </c>
      <c r="E144" s="20">
        <f>VLOOKUP(A144,earnings!A$11:H$342,8,FALSE)</f>
        <v>324</v>
      </c>
      <c r="F144" s="20">
        <f>VLOOKUP(A144,fuel!I$4:R$335,6,FALSE)</f>
        <v>83</v>
      </c>
      <c r="G144" s="20">
        <f>VLOOKUP(A144,fuel!I$4:R$335,10,FALSE)</f>
        <v>74</v>
      </c>
      <c r="H144" s="12">
        <f t="shared" si="16"/>
        <v>522</v>
      </c>
      <c r="I144" s="48">
        <f t="shared" si="17"/>
        <v>104.4</v>
      </c>
      <c r="J144" s="12">
        <f t="shared" si="18"/>
        <v>33</v>
      </c>
      <c r="K144" s="19">
        <f t="shared" si="19"/>
        <v>33</v>
      </c>
      <c r="L144" s="48">
        <f t="shared" si="20"/>
        <v>5</v>
      </c>
      <c r="N144" s="19" t="s">
        <v>143</v>
      </c>
      <c r="O144" s="19">
        <f t="shared" si="14"/>
        <v>198</v>
      </c>
      <c r="P144" s="19">
        <f t="array" ref="P144">INDEX($O$1:$O$326,MATCH(SMALL(COUNTIF($O$1:$O$326,"&lt;"&amp;$O$1:$O$326),ROW($O144:$P144)),COUNTIF($O$1:$O$326,"&lt;"&amp;$O$1:$O$326),0))</f>
        <v>144</v>
      </c>
      <c r="Q144" s="19" t="str">
        <f t="array" ref="Q144">INDEX($N$1:$N$326,SMALL(IF($O$1:$O$326=$P144,ROW($O$1:$O$326)),COUNTIF($P$1:$P144,$P144)),1)</f>
        <v>Warrington</v>
      </c>
      <c r="R144" s="19" t="str">
        <f t="shared" si="15"/>
        <v>OU</v>
      </c>
    </row>
    <row r="145" spans="1:18" x14ac:dyDescent="0.25">
      <c r="A145" s="12" t="s">
        <v>143</v>
      </c>
      <c r="B145" s="12" t="str">
        <f>VLOOKUP(A145,fuel!I$4:J$329,2,FALSE)</f>
        <v>MU</v>
      </c>
      <c r="C145" s="20">
        <f>VLOOKUP(A145,'average house price'!A$2:E$333,5,FALSE)</f>
        <v>307</v>
      </c>
      <c r="D145" s="20">
        <f>VLOOKUP(A145,'average council tax band d'!A$2:E$333,5,FALSE)</f>
        <v>330</v>
      </c>
      <c r="E145" s="20">
        <f>VLOOKUP(A145,earnings!A$11:H$342,8,FALSE)</f>
        <v>13</v>
      </c>
      <c r="F145" s="20">
        <f>VLOOKUP(A145,fuel!I$4:R$335,6,FALSE)</f>
        <v>155</v>
      </c>
      <c r="G145" s="20">
        <f>VLOOKUP(A145,fuel!I$4:R$335,10,FALSE)</f>
        <v>100</v>
      </c>
      <c r="H145" s="12">
        <f t="shared" si="16"/>
        <v>905</v>
      </c>
      <c r="I145" s="48">
        <f t="shared" si="17"/>
        <v>181</v>
      </c>
      <c r="J145" s="12">
        <f t="shared" si="18"/>
        <v>201</v>
      </c>
      <c r="K145" s="19">
        <f t="shared" si="19"/>
        <v>198</v>
      </c>
      <c r="L145" s="48">
        <f t="shared" si="20"/>
        <v>5</v>
      </c>
      <c r="N145" s="19" t="s">
        <v>144</v>
      </c>
      <c r="O145" s="19">
        <f t="shared" si="14"/>
        <v>102</v>
      </c>
      <c r="P145" s="19">
        <f t="array" ref="P145">INDEX($O$1:$O$326,MATCH(SMALL(COUNTIF($O$1:$O$326,"&lt;"&amp;$O$1:$O$326),ROW($O145:$P145)),COUNTIF($O$1:$O$326,"&lt;"&amp;$O$1:$O$326),0))</f>
        <v>145</v>
      </c>
      <c r="Q145" s="19" t="str">
        <f t="array" ref="Q145">INDEX($N$1:$N$326,SMALL(IF($O$1:$O$326=$P145,ROW($O$1:$O$326)),COUNTIF($P$1:$P145,$P145)),1)</f>
        <v>Basingstoke and Deane</v>
      </c>
      <c r="R145" s="19" t="str">
        <f t="shared" si="15"/>
        <v>SR</v>
      </c>
    </row>
    <row r="146" spans="1:18" x14ac:dyDescent="0.25">
      <c r="A146" s="12" t="s">
        <v>144</v>
      </c>
      <c r="B146" s="12" t="str">
        <f>VLOOKUP(A146,fuel!I$4:J$329,2,FALSE)</f>
        <v>MU</v>
      </c>
      <c r="C146" s="20">
        <f>VLOOKUP(A146,'average house price'!A$2:E$333,5,FALSE)</f>
        <v>61</v>
      </c>
      <c r="D146" s="20">
        <f>VLOOKUP(A146,'average council tax band d'!A$2:E$333,5,FALSE)</f>
        <v>63</v>
      </c>
      <c r="E146" s="20">
        <f>VLOOKUP(A146,earnings!A$11:H$342,8,FALSE)</f>
        <v>246</v>
      </c>
      <c r="F146" s="20">
        <f>VLOOKUP(A146,fuel!I$4:R$335,6,FALSE)</f>
        <v>221</v>
      </c>
      <c r="G146" s="20">
        <f>VLOOKUP(A146,fuel!I$4:R$335,10,FALSE)</f>
        <v>121</v>
      </c>
      <c r="H146" s="12">
        <f t="shared" si="16"/>
        <v>712</v>
      </c>
      <c r="I146" s="48">
        <f t="shared" si="17"/>
        <v>142.4</v>
      </c>
      <c r="J146" s="12">
        <f t="shared" si="18"/>
        <v>103</v>
      </c>
      <c r="K146" s="19">
        <f t="shared" si="19"/>
        <v>102</v>
      </c>
      <c r="L146" s="48">
        <f t="shared" si="20"/>
        <v>5</v>
      </c>
      <c r="N146" s="19" t="s">
        <v>145</v>
      </c>
      <c r="O146" s="19">
        <f t="shared" si="14"/>
        <v>66</v>
      </c>
      <c r="P146" s="19">
        <f t="array" ref="P146">INDEX($O$1:$O$326,MATCH(SMALL(COUNTIF($O$1:$O$326,"&lt;"&amp;$O$1:$O$326),ROW($O146:$P146)),COUNTIF($O$1:$O$326,"&lt;"&amp;$O$1:$O$326),0))</f>
        <v>146</v>
      </c>
      <c r="Q146" s="19" t="str">
        <f t="array" ref="Q146">INDEX($N$1:$N$326,SMALL(IF($O$1:$O$326=$P146,ROW($O$1:$O$326)),COUNTIF($P$1:$P146,$P146)),1)</f>
        <v>Mid Suffolk</v>
      </c>
      <c r="R146" s="19" t="str">
        <f t="shared" si="15"/>
        <v>R80</v>
      </c>
    </row>
    <row r="147" spans="1:18" x14ac:dyDescent="0.25">
      <c r="A147" s="12" t="s">
        <v>145</v>
      </c>
      <c r="B147" s="12" t="str">
        <f>VLOOKUP(A147,fuel!I$4:J$329,2,FALSE)</f>
        <v>MU</v>
      </c>
      <c r="C147" s="20">
        <f>VLOOKUP(A147,'average house price'!A$2:E$333,5,FALSE)</f>
        <v>6</v>
      </c>
      <c r="D147" s="20">
        <f>VLOOKUP(A147,'average council tax band d'!A$2:E$333,5,FALSE)</f>
        <v>107</v>
      </c>
      <c r="E147" s="20">
        <f>VLOOKUP(A147,earnings!A$11:H$342,8,FALSE)</f>
        <v>180</v>
      </c>
      <c r="F147" s="20">
        <f>VLOOKUP(A147,fuel!I$4:R$335,6,FALSE)</f>
        <v>114</v>
      </c>
      <c r="G147" s="20">
        <f>VLOOKUP(A147,fuel!I$4:R$335,10,FALSE)</f>
        <v>206</v>
      </c>
      <c r="H147" s="12">
        <f t="shared" si="16"/>
        <v>613</v>
      </c>
      <c r="I147" s="48">
        <f t="shared" si="17"/>
        <v>122.6</v>
      </c>
      <c r="J147" s="12">
        <f t="shared" si="18"/>
        <v>66</v>
      </c>
      <c r="K147" s="19">
        <f t="shared" si="19"/>
        <v>66</v>
      </c>
      <c r="L147" s="48">
        <f t="shared" si="20"/>
        <v>5</v>
      </c>
      <c r="N147" s="19" t="s">
        <v>146</v>
      </c>
      <c r="O147" s="19">
        <f t="shared" si="14"/>
        <v>4</v>
      </c>
      <c r="P147" s="19">
        <f t="array" ref="P147">INDEX($O$1:$O$326,MATCH(SMALL(COUNTIF($O$1:$O$326,"&lt;"&amp;$O$1:$O$326),ROW($O147:$P147)),COUNTIF($O$1:$O$326,"&lt;"&amp;$O$1:$O$326),0))</f>
        <v>147</v>
      </c>
      <c r="Q147" s="19" t="str">
        <f t="array" ref="Q147">INDEX($N$1:$N$326,SMALL(IF($O$1:$O$326=$P147,ROW($O$1:$O$326)),COUNTIF($P$1:$P147,$P147)),1)</f>
        <v>Walsall</v>
      </c>
      <c r="R147" s="19" t="str">
        <f t="shared" si="15"/>
        <v>MU</v>
      </c>
    </row>
    <row r="148" spans="1:18" x14ac:dyDescent="0.25">
      <c r="A148" s="12" t="s">
        <v>146</v>
      </c>
      <c r="B148" s="12" t="str">
        <f>VLOOKUP(A148,fuel!I$4:J$329,2,FALSE)</f>
        <v>MU</v>
      </c>
      <c r="C148" s="20">
        <f>VLOOKUP(A148,'average house price'!A$2:E$333,5,FALSE)</f>
        <v>306</v>
      </c>
      <c r="D148" s="20">
        <f>VLOOKUP(A148,'average council tax band d'!A$2:E$333,5,FALSE)</f>
        <v>9</v>
      </c>
      <c r="E148" s="20">
        <f>VLOOKUP(A148,earnings!A$11:H$342,8,FALSE)</f>
        <v>17</v>
      </c>
      <c r="F148" s="20">
        <f>VLOOKUP(A148,fuel!I$4:R$335,6,FALSE)</f>
        <v>21</v>
      </c>
      <c r="G148" s="20">
        <f>VLOOKUP(A148,fuel!I$4:R$335,10,FALSE)</f>
        <v>19</v>
      </c>
      <c r="H148" s="12">
        <f t="shared" si="16"/>
        <v>372</v>
      </c>
      <c r="I148" s="48">
        <f t="shared" si="17"/>
        <v>74.400000000000006</v>
      </c>
      <c r="J148" s="12">
        <f t="shared" si="18"/>
        <v>4</v>
      </c>
      <c r="K148" s="19">
        <f t="shared" si="19"/>
        <v>4</v>
      </c>
      <c r="L148" s="48">
        <f t="shared" si="20"/>
        <v>5</v>
      </c>
      <c r="N148" s="19" t="s">
        <v>147</v>
      </c>
      <c r="O148" s="19">
        <f t="shared" si="14"/>
        <v>245</v>
      </c>
      <c r="P148" s="19">
        <f t="array" ref="P148">INDEX($O$1:$O$326,MATCH(SMALL(COUNTIF($O$1:$O$326,"&lt;"&amp;$O$1:$O$326),ROW($O148:$P148)),COUNTIF($O$1:$O$326,"&lt;"&amp;$O$1:$O$326),0))</f>
        <v>148</v>
      </c>
      <c r="Q148" s="19" t="str">
        <f t="array" ref="Q148">INDEX($N$1:$N$326,SMALL(IF($O$1:$O$326=$P148,ROW($O$1:$O$326)),COUNTIF($P$1:$P148,$P148)),1)</f>
        <v>Oldham</v>
      </c>
      <c r="R148" s="19" t="str">
        <f t="shared" si="15"/>
        <v>MU</v>
      </c>
    </row>
    <row r="149" spans="1:18" x14ac:dyDescent="0.25">
      <c r="A149" s="12" t="s">
        <v>147</v>
      </c>
      <c r="B149" s="12" t="str">
        <f>VLOOKUP(A149,fuel!I$4:J$329,2,FALSE)</f>
        <v>SR</v>
      </c>
      <c r="C149" s="20">
        <f>VLOOKUP(A149,'average house price'!A$2:E$333,5,FALSE)</f>
        <v>59</v>
      </c>
      <c r="D149" s="20">
        <f>VLOOKUP(A149,'average council tax band d'!A$2:E$333,5,FALSE)</f>
        <v>273</v>
      </c>
      <c r="E149" s="20">
        <f>VLOOKUP(A149,earnings!A$11:H$342,8,FALSE)</f>
        <v>228</v>
      </c>
      <c r="F149" s="20">
        <f>VLOOKUP(A149,fuel!I$4:R$335,6,FALSE)</f>
        <v>199</v>
      </c>
      <c r="G149" s="20">
        <f>VLOOKUP(A149,fuel!I$4:R$335,10,FALSE)</f>
        <v>241</v>
      </c>
      <c r="H149" s="12">
        <f t="shared" si="16"/>
        <v>1000</v>
      </c>
      <c r="I149" s="48">
        <f t="shared" si="17"/>
        <v>200</v>
      </c>
      <c r="J149" s="12">
        <f t="shared" si="18"/>
        <v>250</v>
      </c>
      <c r="K149" s="19">
        <f t="shared" si="19"/>
        <v>245</v>
      </c>
      <c r="L149" s="48">
        <f t="shared" si="20"/>
        <v>5</v>
      </c>
      <c r="N149" s="19" t="s">
        <v>148</v>
      </c>
      <c r="O149" s="19">
        <f t="shared" si="14"/>
        <v>77</v>
      </c>
      <c r="P149" s="19">
        <f t="array" ref="P149">INDEX($O$1:$O$326,MATCH(SMALL(COUNTIF($O$1:$O$326,"&lt;"&amp;$O$1:$O$326),ROW($O149:$P149)),COUNTIF($O$1:$O$326,"&lt;"&amp;$O$1:$O$326),0))</f>
        <v>148</v>
      </c>
      <c r="Q149" s="19" t="str">
        <f t="array" ref="Q149">INDEX($N$1:$N$326,SMALL(IF($O$1:$O$326=$P149,ROW($O$1:$O$326)),COUNTIF($P$1:$P149,$P149)),1)</f>
        <v>Thanet</v>
      </c>
      <c r="R149" s="19" t="str">
        <f t="shared" si="15"/>
        <v>OU</v>
      </c>
    </row>
    <row r="150" spans="1:18" x14ac:dyDescent="0.25">
      <c r="A150" s="12" t="s">
        <v>148</v>
      </c>
      <c r="B150" s="12" t="str">
        <f>VLOOKUP(A150,fuel!I$4:J$329,2,FALSE)</f>
        <v>MU</v>
      </c>
      <c r="C150" s="20">
        <f>VLOOKUP(A150,'average house price'!A$2:E$333,5,FALSE)</f>
        <v>106</v>
      </c>
      <c r="D150" s="20">
        <f>VLOOKUP(A150,'average council tax band d'!A$2:E$333,5,FALSE)</f>
        <v>20</v>
      </c>
      <c r="E150" s="20">
        <f>VLOOKUP(A150,earnings!A$11:H$342,8,FALSE)</f>
        <v>157</v>
      </c>
      <c r="F150" s="20">
        <f>VLOOKUP(A150,fuel!I$4:R$335,6,FALSE)</f>
        <v>190</v>
      </c>
      <c r="G150" s="20">
        <f>VLOOKUP(A150,fuel!I$4:R$335,10,FALSE)</f>
        <v>176</v>
      </c>
      <c r="H150" s="12">
        <f t="shared" si="16"/>
        <v>649</v>
      </c>
      <c r="I150" s="48">
        <f t="shared" si="17"/>
        <v>129.80000000000001</v>
      </c>
      <c r="J150" s="12">
        <f t="shared" si="18"/>
        <v>77</v>
      </c>
      <c r="K150" s="19">
        <f t="shared" si="19"/>
        <v>77</v>
      </c>
      <c r="L150" s="48">
        <f t="shared" si="20"/>
        <v>5</v>
      </c>
      <c r="N150" s="19" t="s">
        <v>149</v>
      </c>
      <c r="O150" s="19">
        <f t="shared" si="14"/>
        <v>24</v>
      </c>
      <c r="P150" s="19">
        <f t="array" ref="P150">INDEX($O$1:$O$326,MATCH(SMALL(COUNTIF($O$1:$O$326,"&lt;"&amp;$O$1:$O$326),ROW($O150:$P150)),COUNTIF($O$1:$O$326,"&lt;"&amp;$O$1:$O$326),0))</f>
        <v>150</v>
      </c>
      <c r="Q150" s="19" t="str">
        <f t="array" ref="Q150">INDEX($N$1:$N$326,SMALL(IF($O$1:$O$326=$P150,ROW($O$1:$O$326)),COUNTIF($P$1:$P150,$P150)),1)</f>
        <v>Sefton</v>
      </c>
      <c r="R150" s="19" t="str">
        <f t="shared" si="15"/>
        <v>MU</v>
      </c>
    </row>
    <row r="151" spans="1:18" x14ac:dyDescent="0.25">
      <c r="A151" s="12" t="s">
        <v>149</v>
      </c>
      <c r="B151" s="12" t="str">
        <f>VLOOKUP(A151,fuel!I$4:J$329,2,FALSE)</f>
        <v>LU</v>
      </c>
      <c r="C151" s="20">
        <f>VLOOKUP(A151,'average house price'!A$2:E$333,5,FALSE)</f>
        <v>44</v>
      </c>
      <c r="D151" s="20">
        <f>VLOOKUP(A151,'average council tax band d'!A$2:E$333,5,FALSE)</f>
        <v>66</v>
      </c>
      <c r="E151" s="20">
        <f>VLOOKUP(A151,earnings!A$11:H$342,8,FALSE)</f>
        <v>311</v>
      </c>
      <c r="F151" s="20">
        <f>VLOOKUP(A151,fuel!I$4:R$335,6,FALSE)</f>
        <v>28</v>
      </c>
      <c r="G151" s="20">
        <f>VLOOKUP(A151,fuel!I$4:R$335,10,FALSE)</f>
        <v>40</v>
      </c>
      <c r="H151" s="12">
        <f t="shared" si="16"/>
        <v>489</v>
      </c>
      <c r="I151" s="48">
        <f t="shared" si="17"/>
        <v>97.8</v>
      </c>
      <c r="J151" s="12">
        <f t="shared" si="18"/>
        <v>24</v>
      </c>
      <c r="K151" s="19">
        <f t="shared" si="19"/>
        <v>24</v>
      </c>
      <c r="L151" s="48">
        <f t="shared" si="20"/>
        <v>5</v>
      </c>
      <c r="N151" s="19" t="s">
        <v>150</v>
      </c>
      <c r="O151" s="19">
        <f t="shared" si="14"/>
        <v>220</v>
      </c>
      <c r="P151" s="19">
        <f t="array" ref="P151">INDEX($O$1:$O$326,MATCH(SMALL(COUNTIF($O$1:$O$326,"&lt;"&amp;$O$1:$O$326),ROW($O151:$P151)),COUNTIF($O$1:$O$326,"&lt;"&amp;$O$1:$O$326),0))</f>
        <v>150</v>
      </c>
      <c r="Q151" s="19" t="str">
        <f t="array" ref="Q151">INDEX($N$1:$N$326,SMALL(IF($O$1:$O$326=$P151,ROW($O$1:$O$326)),COUNTIF($P$1:$P151,$P151)),1)</f>
        <v>South Cambridgeshire</v>
      </c>
      <c r="R151" s="19" t="str">
        <f t="shared" si="15"/>
        <v>R80</v>
      </c>
    </row>
    <row r="152" spans="1:18" x14ac:dyDescent="0.25">
      <c r="A152" s="12" t="s">
        <v>150</v>
      </c>
      <c r="B152" s="12" t="str">
        <f>VLOOKUP(A152,fuel!I$4:J$329,2,FALSE)</f>
        <v>R50</v>
      </c>
      <c r="C152" s="20">
        <f>VLOOKUP(A152,'average house price'!A$2:E$333,5,FALSE)</f>
        <v>249</v>
      </c>
      <c r="D152" s="20">
        <f>VLOOKUP(A152,'average council tax band d'!A$2:E$333,5,FALSE)</f>
        <v>327</v>
      </c>
      <c r="E152" s="20">
        <f>VLOOKUP(A152,earnings!A$11:H$342,8,FALSE)</f>
        <v>127</v>
      </c>
      <c r="F152" s="20">
        <f>VLOOKUP(A152,fuel!I$4:R$335,6,FALSE)</f>
        <v>93</v>
      </c>
      <c r="G152" s="20">
        <f>VLOOKUP(A152,fuel!I$4:R$335,10,FALSE)</f>
        <v>161</v>
      </c>
      <c r="H152" s="12">
        <f t="shared" si="16"/>
        <v>957</v>
      </c>
      <c r="I152" s="48">
        <f t="shared" si="17"/>
        <v>191.4</v>
      </c>
      <c r="J152" s="12">
        <f t="shared" si="18"/>
        <v>224</v>
      </c>
      <c r="K152" s="19">
        <f t="shared" si="19"/>
        <v>220</v>
      </c>
      <c r="L152" s="48">
        <f t="shared" si="20"/>
        <v>5</v>
      </c>
      <c r="N152" s="19" t="s">
        <v>151</v>
      </c>
      <c r="O152" s="19">
        <f t="shared" si="14"/>
        <v>13</v>
      </c>
      <c r="P152" s="19">
        <f t="array" ref="P152">INDEX($O$1:$O$326,MATCH(SMALL(COUNTIF($O$1:$O$326,"&lt;"&amp;$O$1:$O$326),ROW($O152:$P152)),COUNTIF($O$1:$O$326,"&lt;"&amp;$O$1:$O$326),0))</f>
        <v>150</v>
      </c>
      <c r="Q152" s="19" t="str">
        <f t="array" ref="Q152">INDEX($N$1:$N$326,SMALL(IF($O$1:$O$326=$P152,ROW($O$1:$O$326)),COUNTIF($P$1:$P152,$P152)),1)</f>
        <v>Taunton Deane</v>
      </c>
      <c r="R152" s="19" t="str">
        <f t="shared" si="15"/>
        <v>SR</v>
      </c>
    </row>
    <row r="153" spans="1:18" x14ac:dyDescent="0.25">
      <c r="A153" s="12" t="s">
        <v>151</v>
      </c>
      <c r="B153" s="12" t="str">
        <f>VLOOKUP(A153,fuel!I$4:J$329,2,FALSE)</f>
        <v>MU</v>
      </c>
      <c r="C153" s="20">
        <f>VLOOKUP(A153,'average house price'!A$2:E$333,5,FALSE)</f>
        <v>256</v>
      </c>
      <c r="D153" s="20">
        <f>VLOOKUP(A153,'average council tax band d'!A$2:E$333,5,FALSE)</f>
        <v>48</v>
      </c>
      <c r="E153" s="20">
        <f>VLOOKUP(A153,earnings!A$11:H$342,8,FALSE)</f>
        <v>52</v>
      </c>
      <c r="F153" s="20">
        <f>VLOOKUP(A153,fuel!I$4:R$335,6,FALSE)</f>
        <v>36</v>
      </c>
      <c r="G153" s="20">
        <f>VLOOKUP(A153,fuel!I$4:R$335,10,FALSE)</f>
        <v>33</v>
      </c>
      <c r="H153" s="12">
        <f t="shared" si="16"/>
        <v>425</v>
      </c>
      <c r="I153" s="48">
        <f t="shared" si="17"/>
        <v>85</v>
      </c>
      <c r="J153" s="12">
        <f t="shared" si="18"/>
        <v>13</v>
      </c>
      <c r="K153" s="19">
        <f t="shared" si="19"/>
        <v>13</v>
      </c>
      <c r="L153" s="48">
        <f t="shared" si="20"/>
        <v>5</v>
      </c>
      <c r="N153" s="19" t="s">
        <v>152</v>
      </c>
      <c r="O153" s="19">
        <f t="shared" si="14"/>
        <v>217</v>
      </c>
      <c r="P153" s="19">
        <f t="array" ref="P153">INDEX($O$1:$O$326,MATCH(SMALL(COUNTIF($O$1:$O$326,"&lt;"&amp;$O$1:$O$326),ROW($O153:$P153)),COUNTIF($O$1:$O$326,"&lt;"&amp;$O$1:$O$326),0))</f>
        <v>153</v>
      </c>
      <c r="Q153" s="19" t="str">
        <f t="array" ref="Q153">INDEX($N$1:$N$326,SMALL(IF($O$1:$O$326=$P153,ROW($O$1:$O$326)),COUNTIF($P$1:$P153,$P153)),1)</f>
        <v>South Derbyshire</v>
      </c>
      <c r="R153" s="19" t="str">
        <f t="shared" si="15"/>
        <v>SR</v>
      </c>
    </row>
    <row r="154" spans="1:18" x14ac:dyDescent="0.25">
      <c r="A154" s="12" t="s">
        <v>152</v>
      </c>
      <c r="B154" s="12" t="str">
        <f>VLOOKUP(A154,fuel!I$4:J$329,2,FALSE)</f>
        <v>R50</v>
      </c>
      <c r="C154" s="20">
        <f>VLOOKUP(A154,'average house price'!A$2:E$333,5,FALSE)</f>
        <v>195</v>
      </c>
      <c r="D154" s="20">
        <f>VLOOKUP(A154,'average council tax band d'!A$2:E$333,5,FALSE)</f>
        <v>112</v>
      </c>
      <c r="E154" s="20">
        <f>VLOOKUP(A154,earnings!A$11:H$342,8,FALSE)</f>
        <v>96</v>
      </c>
      <c r="F154" s="20">
        <f>VLOOKUP(A154,fuel!I$4:R$335,6,FALSE)</f>
        <v>281</v>
      </c>
      <c r="G154" s="20">
        <f>VLOOKUP(A154,fuel!I$4:R$335,10,FALSE)</f>
        <v>269</v>
      </c>
      <c r="H154" s="12">
        <f t="shared" si="16"/>
        <v>953</v>
      </c>
      <c r="I154" s="48">
        <f t="shared" si="17"/>
        <v>190.6</v>
      </c>
      <c r="J154" s="12">
        <f t="shared" si="18"/>
        <v>221</v>
      </c>
      <c r="K154" s="19">
        <f t="shared" si="19"/>
        <v>217</v>
      </c>
      <c r="L154" s="48">
        <f t="shared" si="20"/>
        <v>5</v>
      </c>
      <c r="N154" s="19" t="s">
        <v>153</v>
      </c>
      <c r="O154" s="19">
        <f t="shared" si="14"/>
        <v>39</v>
      </c>
      <c r="P154" s="19">
        <f t="array" ref="P154">INDEX($O$1:$O$326,MATCH(SMALL(COUNTIF($O$1:$O$326,"&lt;"&amp;$O$1:$O$326),ROW($O154:$P154)),COUNTIF($O$1:$O$326,"&lt;"&amp;$O$1:$O$326),0))</f>
        <v>154</v>
      </c>
      <c r="Q154" s="19" t="str">
        <f t="array" ref="Q154">INDEX($N$1:$N$326,SMALL(IF($O$1:$O$326=$P154,ROW($O$1:$O$326)),COUNTIF($P$1:$P154,$P154)),1)</f>
        <v>Eastbourne</v>
      </c>
      <c r="R154" s="19" t="str">
        <f t="shared" si="15"/>
        <v>OU</v>
      </c>
    </row>
    <row r="155" spans="1:18" x14ac:dyDescent="0.25">
      <c r="A155" s="12" t="s">
        <v>153</v>
      </c>
      <c r="B155" s="12" t="str">
        <f>VLOOKUP(A155,fuel!I$4:J$329,2,FALSE)</f>
        <v>OU</v>
      </c>
      <c r="C155" s="20">
        <f>VLOOKUP(A155,'average house price'!A$2:E$333,5,FALSE)</f>
        <v>26</v>
      </c>
      <c r="D155" s="20">
        <f>VLOOKUP(A155,'average council tax band d'!A$2:E$333,5,FALSE)</f>
        <v>152</v>
      </c>
      <c r="E155" s="20">
        <f>VLOOKUP(A155,earnings!A$11:H$342,8,FALSE)</f>
        <v>279</v>
      </c>
      <c r="F155" s="20">
        <f>VLOOKUP(A155,fuel!I$4:R$335,6,FALSE)</f>
        <v>77</v>
      </c>
      <c r="G155" s="20">
        <f>VLOOKUP(A155,fuel!I$4:R$335,10,FALSE)</f>
        <v>4</v>
      </c>
      <c r="H155" s="12">
        <f t="shared" si="16"/>
        <v>538</v>
      </c>
      <c r="I155" s="48">
        <f t="shared" si="17"/>
        <v>107.6</v>
      </c>
      <c r="J155" s="12">
        <f t="shared" si="18"/>
        <v>39</v>
      </c>
      <c r="K155" s="19">
        <f t="shared" si="19"/>
        <v>39</v>
      </c>
      <c r="L155" s="48">
        <f t="shared" si="20"/>
        <v>5</v>
      </c>
      <c r="N155" s="19" t="s">
        <v>154</v>
      </c>
      <c r="O155" s="19">
        <f t="shared" si="14"/>
        <v>93</v>
      </c>
      <c r="P155" s="19">
        <f t="array" ref="P155">INDEX($O$1:$O$326,MATCH(SMALL(COUNTIF($O$1:$O$326,"&lt;"&amp;$O$1:$O$326),ROW($O155:$P155)),COUNTIF($O$1:$O$326,"&lt;"&amp;$O$1:$O$326),0))</f>
        <v>155</v>
      </c>
      <c r="Q155" s="19" t="str">
        <f t="array" ref="Q155">INDEX($N$1:$N$326,SMALL(IF($O$1:$O$326=$P155,ROW($O$1:$O$326)),COUNTIF($P$1:$P155,$P155)),1)</f>
        <v>Shepway</v>
      </c>
      <c r="R155" s="19" t="str">
        <f t="shared" si="15"/>
        <v>SR</v>
      </c>
    </row>
    <row r="156" spans="1:18" x14ac:dyDescent="0.25">
      <c r="A156" s="12" t="s">
        <v>154</v>
      </c>
      <c r="B156" s="12" t="str">
        <f>VLOOKUP(A156,fuel!I$4:J$329,2,FALSE)</f>
        <v>MU</v>
      </c>
      <c r="C156" s="20">
        <f>VLOOKUP(A156,'average house price'!A$2:E$333,5,FALSE)</f>
        <v>36</v>
      </c>
      <c r="D156" s="20">
        <f>VLOOKUP(A156,'average council tax band d'!A$2:E$333,5,FALSE)</f>
        <v>276</v>
      </c>
      <c r="E156" s="20">
        <f>VLOOKUP(A156,earnings!A$11:H$342,8,FALSE)</f>
        <v>213</v>
      </c>
      <c r="F156" s="20">
        <f>VLOOKUP(A156,fuel!I$4:R$335,6,FALSE)</f>
        <v>84</v>
      </c>
      <c r="G156" s="20">
        <f>VLOOKUP(A156,fuel!I$4:R$335,10,FALSE)</f>
        <v>79</v>
      </c>
      <c r="H156" s="12">
        <f t="shared" si="16"/>
        <v>688</v>
      </c>
      <c r="I156" s="48">
        <f t="shared" si="17"/>
        <v>137.6</v>
      </c>
      <c r="J156" s="12">
        <f t="shared" si="18"/>
        <v>94</v>
      </c>
      <c r="K156" s="19">
        <f t="shared" si="19"/>
        <v>93</v>
      </c>
      <c r="L156" s="48">
        <f t="shared" si="20"/>
        <v>5</v>
      </c>
      <c r="N156" s="19" t="s">
        <v>155</v>
      </c>
      <c r="O156" s="19">
        <f t="shared" si="14"/>
        <v>12</v>
      </c>
      <c r="P156" s="19">
        <f t="array" ref="P156">INDEX($O$1:$O$326,MATCH(SMALL(COUNTIF($O$1:$O$326,"&lt;"&amp;$O$1:$O$326),ROW($O156:$P156)),COUNTIF($O$1:$O$326,"&lt;"&amp;$O$1:$O$326),0))</f>
        <v>156</v>
      </c>
      <c r="Q156" s="19" t="str">
        <f t="array" ref="Q156">INDEX($N$1:$N$326,SMALL(IF($O$1:$O$326=$P156,ROW($O$1:$O$326)),COUNTIF($P$1:$P156,$P156)),1)</f>
        <v>Hinckley and Bosworth</v>
      </c>
      <c r="R156" s="19" t="str">
        <f t="shared" si="15"/>
        <v>SR</v>
      </c>
    </row>
    <row r="157" spans="1:18" x14ac:dyDescent="0.25">
      <c r="A157" s="12" t="s">
        <v>155</v>
      </c>
      <c r="B157" s="12" t="str">
        <f>VLOOKUP(A157,fuel!I$4:J$329,2,FALSE)</f>
        <v>OU</v>
      </c>
      <c r="C157" s="20">
        <f>VLOOKUP(A157,'average house price'!A$2:E$333,5,FALSE)</f>
        <v>82</v>
      </c>
      <c r="D157" s="20">
        <f>VLOOKUP(A157,'average council tax band d'!A$2:E$333,5,FALSE)</f>
        <v>44</v>
      </c>
      <c r="E157" s="20">
        <f>VLOOKUP(A157,earnings!A$11:H$342,8,FALSE)</f>
        <v>217</v>
      </c>
      <c r="F157" s="20">
        <f>VLOOKUP(A157,fuel!I$4:R$335,6,FALSE)</f>
        <v>29</v>
      </c>
      <c r="G157" s="20">
        <f>VLOOKUP(A157,fuel!I$4:R$335,10,FALSE)</f>
        <v>34</v>
      </c>
      <c r="H157" s="12">
        <f t="shared" si="16"/>
        <v>406</v>
      </c>
      <c r="I157" s="48">
        <f t="shared" si="17"/>
        <v>81.2</v>
      </c>
      <c r="J157" s="12">
        <f t="shared" si="18"/>
        <v>12</v>
      </c>
      <c r="K157" s="19">
        <f t="shared" si="19"/>
        <v>12</v>
      </c>
      <c r="L157" s="48">
        <f t="shared" si="20"/>
        <v>5</v>
      </c>
      <c r="N157" s="19" t="s">
        <v>156</v>
      </c>
      <c r="O157" s="19">
        <f t="shared" si="14"/>
        <v>157</v>
      </c>
      <c r="P157" s="19">
        <f t="array" ref="P157">INDEX($O$1:$O$326,MATCH(SMALL(COUNTIF($O$1:$O$326,"&lt;"&amp;$O$1:$O$326),ROW($O157:$P157)),COUNTIF($O$1:$O$326,"&lt;"&amp;$O$1:$O$326),0))</f>
        <v>157</v>
      </c>
      <c r="Q157" s="19" t="str">
        <f t="array" ref="Q157">INDEX($N$1:$N$326,SMALL(IF($O$1:$O$326=$P157,ROW($O$1:$O$326)),COUNTIF($P$1:$P157,$P157)),1)</f>
        <v>Maidstone</v>
      </c>
      <c r="R157" s="19" t="str">
        <f t="shared" si="15"/>
        <v>SR</v>
      </c>
    </row>
    <row r="158" spans="1:18" x14ac:dyDescent="0.25">
      <c r="A158" s="12" t="s">
        <v>156</v>
      </c>
      <c r="B158" s="12" t="str">
        <f>VLOOKUP(A158,fuel!I$4:J$329,2,FALSE)</f>
        <v>SR</v>
      </c>
      <c r="C158" s="20">
        <f>VLOOKUP(A158,'average house price'!A$2:E$333,5,FALSE)</f>
        <v>209</v>
      </c>
      <c r="D158" s="20">
        <f>VLOOKUP(A158,'average council tax band d'!A$2:E$333,5,FALSE)</f>
        <v>194</v>
      </c>
      <c r="E158" s="20">
        <f>VLOOKUP(A158,earnings!A$11:H$342,8,FALSE)</f>
        <v>85</v>
      </c>
      <c r="F158" s="20">
        <f>VLOOKUP(A158,fuel!I$4:R$335,6,FALSE)</f>
        <v>91</v>
      </c>
      <c r="G158" s="20">
        <f>VLOOKUP(A158,fuel!I$4:R$335,10,FALSE)</f>
        <v>236</v>
      </c>
      <c r="H158" s="12">
        <f t="shared" si="16"/>
        <v>815</v>
      </c>
      <c r="I158" s="48">
        <f t="shared" si="17"/>
        <v>163</v>
      </c>
      <c r="J158" s="12">
        <f t="shared" si="18"/>
        <v>160</v>
      </c>
      <c r="K158" s="19">
        <f t="shared" si="19"/>
        <v>157</v>
      </c>
      <c r="L158" s="48">
        <f t="shared" si="20"/>
        <v>5</v>
      </c>
      <c r="N158" s="19" t="s">
        <v>157</v>
      </c>
      <c r="O158" s="19">
        <f t="shared" si="14"/>
        <v>95</v>
      </c>
      <c r="P158" s="19">
        <f t="array" ref="P158">INDEX($O$1:$O$326,MATCH(SMALL(COUNTIF($O$1:$O$326,"&lt;"&amp;$O$1:$O$326),ROW($O158:$P158)),COUNTIF($O$1:$O$326,"&lt;"&amp;$O$1:$O$326),0))</f>
        <v>158</v>
      </c>
      <c r="Q158" s="19" t="str">
        <f t="array" ref="Q158">INDEX($N$1:$N$326,SMALL(IF($O$1:$O$326=$P158,ROW($O$1:$O$326)),COUNTIF($P$1:$P158,$P158)),1)</f>
        <v>Bedford</v>
      </c>
      <c r="R158" s="19" t="str">
        <f t="shared" si="15"/>
        <v>SR</v>
      </c>
    </row>
    <row r="159" spans="1:18" x14ac:dyDescent="0.25">
      <c r="A159" s="12" t="s">
        <v>157</v>
      </c>
      <c r="B159" s="12" t="str">
        <f>VLOOKUP(A159,fuel!I$4:J$329,2,FALSE)</f>
        <v>R80</v>
      </c>
      <c r="C159" s="20">
        <f>VLOOKUP(A159,'average house price'!A$2:E$333,5,FALSE)</f>
        <v>188</v>
      </c>
      <c r="D159" s="20">
        <f>VLOOKUP(A159,'average council tax band d'!A$2:E$333,5,FALSE)</f>
        <v>210</v>
      </c>
      <c r="E159" s="20">
        <f>VLOOKUP(A159,earnings!A$11:H$342,8,FALSE)</f>
        <v>34</v>
      </c>
      <c r="F159" s="20">
        <f>VLOOKUP(A159,fuel!I$4:R$335,6,FALSE)</f>
        <v>136</v>
      </c>
      <c r="G159" s="20">
        <f>VLOOKUP(A159,fuel!I$4:R$335,10,FALSE)</f>
        <v>123</v>
      </c>
      <c r="H159" s="12">
        <f t="shared" si="16"/>
        <v>691</v>
      </c>
      <c r="I159" s="48">
        <f t="shared" si="17"/>
        <v>138.19999999999999</v>
      </c>
      <c r="J159" s="12">
        <f t="shared" si="18"/>
        <v>96</v>
      </c>
      <c r="K159" s="19">
        <f t="shared" si="19"/>
        <v>95</v>
      </c>
      <c r="L159" s="48">
        <f t="shared" si="20"/>
        <v>5</v>
      </c>
      <c r="N159" s="19" t="s">
        <v>158</v>
      </c>
      <c r="O159" s="19">
        <f t="shared" si="14"/>
        <v>319</v>
      </c>
      <c r="P159" s="19">
        <f t="array" ref="P159">INDEX($O$1:$O$326,MATCH(SMALL(COUNTIF($O$1:$O$326,"&lt;"&amp;$O$1:$O$326),ROW($O159:$P159)),COUNTIF($O$1:$O$326,"&lt;"&amp;$O$1:$O$326),0))</f>
        <v>159</v>
      </c>
      <c r="Q159" s="19" t="str">
        <f t="array" ref="Q159">INDEX($N$1:$N$326,SMALL(IF($O$1:$O$326=$P159,ROW($O$1:$O$326)),COUNTIF($P$1:$P159,$P159)),1)</f>
        <v>Epsom and Ewell</v>
      </c>
      <c r="R159" s="19" t="str">
        <f t="shared" si="15"/>
        <v>MU</v>
      </c>
    </row>
    <row r="160" spans="1:18" x14ac:dyDescent="0.25">
      <c r="A160" s="12" t="s">
        <v>158</v>
      </c>
      <c r="B160" s="12" t="str">
        <f>VLOOKUP(A160,fuel!I$4:J$329,2,FALSE)</f>
        <v>R50</v>
      </c>
      <c r="C160" s="20">
        <f>VLOOKUP(A160,'average house price'!A$2:E$333,5,FALSE)</f>
        <v>228</v>
      </c>
      <c r="D160" s="20">
        <f>VLOOKUP(A160,'average council tax band d'!A$2:E$333,5,FALSE)</f>
        <v>146</v>
      </c>
      <c r="E160" s="20">
        <f>VLOOKUP(A160,earnings!A$11:H$342,8,FALSE)</f>
        <v>322</v>
      </c>
      <c r="F160" s="20">
        <f>VLOOKUP(A160,fuel!I$4:R$335,6,FALSE)</f>
        <v>277</v>
      </c>
      <c r="G160" s="20">
        <f>VLOOKUP(A160,fuel!I$4:R$335,10,FALSE)</f>
        <v>307</v>
      </c>
      <c r="H160" s="12">
        <f t="shared" si="16"/>
        <v>1280</v>
      </c>
      <c r="I160" s="48">
        <f t="shared" si="17"/>
        <v>256</v>
      </c>
      <c r="J160" s="12">
        <f t="shared" si="18"/>
        <v>325</v>
      </c>
      <c r="K160" s="19">
        <f t="shared" si="19"/>
        <v>319</v>
      </c>
      <c r="L160" s="48">
        <f t="shared" si="20"/>
        <v>5</v>
      </c>
      <c r="N160" s="19" t="s">
        <v>159</v>
      </c>
      <c r="O160" s="19">
        <f t="shared" si="14"/>
        <v>18</v>
      </c>
      <c r="P160" s="19">
        <f t="array" ref="P160">INDEX($O$1:$O$326,MATCH(SMALL(COUNTIF($O$1:$O$326,"&lt;"&amp;$O$1:$O$326),ROW($O160:$P160)),COUNTIF($O$1:$O$326,"&lt;"&amp;$O$1:$O$326),0))</f>
        <v>160</v>
      </c>
      <c r="Q160" s="19" t="str">
        <f t="array" ref="Q160">INDEX($N$1:$N$326,SMALL(IF($O$1:$O$326=$P160,ROW($O$1:$O$326)),COUNTIF($P$1:$P160,$P160)),1)</f>
        <v>Bath and North East Somerset</v>
      </c>
      <c r="R160" s="19" t="str">
        <f t="shared" si="15"/>
        <v>SR</v>
      </c>
    </row>
    <row r="161" spans="1:18" x14ac:dyDescent="0.25">
      <c r="A161" s="12" t="s">
        <v>159</v>
      </c>
      <c r="B161" s="12" t="str">
        <f>VLOOKUP(A161,fuel!I$4:J$329,2,FALSE)</f>
        <v>MU</v>
      </c>
      <c r="C161" s="20">
        <f>VLOOKUP(A161,'average house price'!A$2:E$333,5,FALSE)</f>
        <v>64</v>
      </c>
      <c r="D161" s="20">
        <f>VLOOKUP(A161,'average council tax band d'!A$2:E$333,5,FALSE)</f>
        <v>29</v>
      </c>
      <c r="E161" s="20">
        <f>VLOOKUP(A161,earnings!A$11:H$342,8,FALSE)</f>
        <v>255</v>
      </c>
      <c r="F161" s="20">
        <f>VLOOKUP(A161,fuel!I$4:R$335,6,FALSE)</f>
        <v>19</v>
      </c>
      <c r="G161" s="20">
        <f>VLOOKUP(A161,fuel!I$4:R$335,10,FALSE)</f>
        <v>87</v>
      </c>
      <c r="H161" s="12">
        <f t="shared" si="16"/>
        <v>454</v>
      </c>
      <c r="I161" s="48">
        <f t="shared" si="17"/>
        <v>90.8</v>
      </c>
      <c r="J161" s="12">
        <f t="shared" si="18"/>
        <v>18</v>
      </c>
      <c r="K161" s="19">
        <f t="shared" si="19"/>
        <v>18</v>
      </c>
      <c r="L161" s="48">
        <f t="shared" si="20"/>
        <v>5</v>
      </c>
      <c r="N161" s="19" t="s">
        <v>160</v>
      </c>
      <c r="O161" s="19">
        <f t="shared" si="14"/>
        <v>214</v>
      </c>
      <c r="P161" s="19">
        <f t="array" ref="P161">INDEX($O$1:$O$326,MATCH(SMALL(COUNTIF($O$1:$O$326,"&lt;"&amp;$O$1:$O$326),ROW($O161:$P161)),COUNTIF($O$1:$O$326,"&lt;"&amp;$O$1:$O$326),0))</f>
        <v>161</v>
      </c>
      <c r="Q161" s="19" t="str">
        <f t="array" ref="Q161">INDEX($N$1:$N$326,SMALL(IF($O$1:$O$326=$P161,ROW($O$1:$O$326)),COUNTIF($P$1:$P161,$P161)),1)</f>
        <v>Solihull</v>
      </c>
      <c r="R161" s="19" t="str">
        <f t="shared" si="15"/>
        <v>MU</v>
      </c>
    </row>
    <row r="162" spans="1:18" x14ac:dyDescent="0.25">
      <c r="A162" s="12" t="s">
        <v>160</v>
      </c>
      <c r="B162" s="12" t="str">
        <f>VLOOKUP(A162,fuel!I$4:J$329,2,FALSE)</f>
        <v>OU</v>
      </c>
      <c r="C162" s="20">
        <f>VLOOKUP(A162,'average house price'!A$2:E$333,5,FALSE)</f>
        <v>17</v>
      </c>
      <c r="D162" s="20">
        <f>VLOOKUP(A162,'average council tax band d'!A$2:E$333,5,FALSE)</f>
        <v>325</v>
      </c>
      <c r="E162" s="20">
        <f>VLOOKUP(A162,earnings!A$11:H$342,8,FALSE)</f>
        <v>316</v>
      </c>
      <c r="F162" s="20">
        <f>VLOOKUP(A162,fuel!I$4:R$335,6,FALSE)</f>
        <v>226</v>
      </c>
      <c r="G162" s="20">
        <f>VLOOKUP(A162,fuel!I$4:R$335,10,FALSE)</f>
        <v>58</v>
      </c>
      <c r="H162" s="12">
        <f t="shared" si="16"/>
        <v>942</v>
      </c>
      <c r="I162" s="48">
        <f t="shared" si="17"/>
        <v>188.4</v>
      </c>
      <c r="J162" s="12">
        <f t="shared" si="18"/>
        <v>218</v>
      </c>
      <c r="K162" s="19">
        <f t="shared" si="19"/>
        <v>214</v>
      </c>
      <c r="L162" s="48">
        <f t="shared" si="20"/>
        <v>5</v>
      </c>
      <c r="N162" s="19" t="s">
        <v>161</v>
      </c>
      <c r="O162" s="19">
        <f t="shared" si="14"/>
        <v>7</v>
      </c>
      <c r="P162" s="19">
        <f t="array" ref="P162">INDEX($O$1:$O$326,MATCH(SMALL(COUNTIF($O$1:$O$326,"&lt;"&amp;$O$1:$O$326),ROW($O162:$P162)),COUNTIF($O$1:$O$326,"&lt;"&amp;$O$1:$O$326),0))</f>
        <v>162</v>
      </c>
      <c r="Q162" s="19" t="str">
        <f t="array" ref="Q162">INDEX($N$1:$N$326,SMALL(IF($O$1:$O$326=$P162,ROW($O$1:$O$326)),COUNTIF($P$1:$P162,$P162)),1)</f>
        <v>Aylesbury Vale</v>
      </c>
      <c r="R162" s="19" t="str">
        <f t="shared" si="15"/>
        <v>R50</v>
      </c>
    </row>
    <row r="163" spans="1:18" x14ac:dyDescent="0.25">
      <c r="A163" s="12" t="s">
        <v>161</v>
      </c>
      <c r="B163" s="12" t="str">
        <f>VLOOKUP(A163,fuel!I$4:J$329,2,FALSE)</f>
        <v>OU</v>
      </c>
      <c r="C163" s="20">
        <f>VLOOKUP(A163,'average house price'!A$2:E$333,5,FALSE)</f>
        <v>112</v>
      </c>
      <c r="D163" s="20">
        <f>VLOOKUP(A163,'average council tax band d'!A$2:E$333,5,FALSE)</f>
        <v>25</v>
      </c>
      <c r="E163" s="20">
        <f>VLOOKUP(A163,earnings!A$11:H$342,8,FALSE)</f>
        <v>119</v>
      </c>
      <c r="F163" s="20">
        <f>VLOOKUP(A163,fuel!I$4:R$335,6,FALSE)</f>
        <v>53</v>
      </c>
      <c r="G163" s="20">
        <f>VLOOKUP(A163,fuel!I$4:R$335,10,FALSE)</f>
        <v>75</v>
      </c>
      <c r="H163" s="12">
        <f t="shared" si="16"/>
        <v>384</v>
      </c>
      <c r="I163" s="48">
        <f t="shared" si="17"/>
        <v>76.8</v>
      </c>
      <c r="J163" s="12">
        <f t="shared" si="18"/>
        <v>7</v>
      </c>
      <c r="K163" s="19">
        <f t="shared" si="19"/>
        <v>7</v>
      </c>
      <c r="L163" s="48">
        <f t="shared" si="20"/>
        <v>5</v>
      </c>
      <c r="N163" s="19" t="s">
        <v>162</v>
      </c>
      <c r="O163" s="19">
        <f t="shared" si="14"/>
        <v>204</v>
      </c>
      <c r="P163" s="19">
        <f t="array" ref="P163">INDEX($O$1:$O$326,MATCH(SMALL(COUNTIF($O$1:$O$326,"&lt;"&amp;$O$1:$O$326),ROW($O163:$P163)),COUNTIF($O$1:$O$326,"&lt;"&amp;$O$1:$O$326),0))</f>
        <v>162</v>
      </c>
      <c r="Q163" s="19" t="str">
        <f t="array" ref="Q163">INDEX($N$1:$N$326,SMALL(IF($O$1:$O$326=$P163,ROW($O$1:$O$326)),COUNTIF($P$1:$P163,$P163)),1)</f>
        <v>Basildon</v>
      </c>
      <c r="R163" s="19" t="str">
        <f t="shared" si="15"/>
        <v>OU</v>
      </c>
    </row>
    <row r="164" spans="1:18" x14ac:dyDescent="0.25">
      <c r="A164" s="12" t="s">
        <v>162</v>
      </c>
      <c r="B164" s="12" t="str">
        <f>VLOOKUP(A164,fuel!I$4:J$329,2,FALSE)</f>
        <v>R80</v>
      </c>
      <c r="C164" s="20">
        <f>VLOOKUP(A164,'average house price'!A$2:E$333,5,FALSE)</f>
        <v>150</v>
      </c>
      <c r="D164" s="20">
        <f>VLOOKUP(A164,'average council tax band d'!A$2:E$333,5,FALSE)</f>
        <v>169</v>
      </c>
      <c r="E164" s="20">
        <f>VLOOKUP(A164,earnings!A$11:H$342,8,FALSE)</f>
        <v>282</v>
      </c>
      <c r="F164" s="20">
        <f>VLOOKUP(A164,fuel!I$4:R$335,6,FALSE)</f>
        <v>121</v>
      </c>
      <c r="G164" s="20">
        <f>VLOOKUP(A164,fuel!I$4:R$335,10,FALSE)</f>
        <v>201</v>
      </c>
      <c r="H164" s="12">
        <f t="shared" si="16"/>
        <v>923</v>
      </c>
      <c r="I164" s="48">
        <f t="shared" si="17"/>
        <v>184.6</v>
      </c>
      <c r="J164" s="12">
        <f t="shared" si="18"/>
        <v>208</v>
      </c>
      <c r="K164" s="19">
        <f t="shared" si="19"/>
        <v>204</v>
      </c>
      <c r="L164" s="48">
        <f t="shared" si="20"/>
        <v>5</v>
      </c>
      <c r="N164" s="19" t="s">
        <v>163</v>
      </c>
      <c r="O164" s="19">
        <f t="shared" si="14"/>
        <v>254</v>
      </c>
      <c r="P164" s="19">
        <f t="array" ref="P164">INDEX($O$1:$O$326,MATCH(SMALL(COUNTIF($O$1:$O$326,"&lt;"&amp;$O$1:$O$326),ROW($O164:$P164)),COUNTIF($O$1:$O$326,"&lt;"&amp;$O$1:$O$326),0))</f>
        <v>162</v>
      </c>
      <c r="Q164" s="19" t="str">
        <f t="array" ref="Q164">INDEX($N$1:$N$326,SMALL(IF($O$1:$O$326=$P164,ROW($O$1:$O$326)),COUNTIF($P$1:$P164,$P164)),1)</f>
        <v>North East Lincolnshire</v>
      </c>
      <c r="R164" s="19" t="str">
        <f t="shared" si="15"/>
        <v>OU</v>
      </c>
    </row>
    <row r="165" spans="1:18" x14ac:dyDescent="0.25">
      <c r="A165" s="12" t="s">
        <v>163</v>
      </c>
      <c r="B165" s="12" t="str">
        <f>VLOOKUP(A165,fuel!I$4:J$329,2,FALSE)</f>
        <v>R80</v>
      </c>
      <c r="C165" s="20">
        <f>VLOOKUP(A165,'average house price'!A$2:E$333,5,FALSE)</f>
        <v>174</v>
      </c>
      <c r="D165" s="20">
        <f>VLOOKUP(A165,'average council tax band d'!A$2:E$333,5,FALSE)</f>
        <v>175</v>
      </c>
      <c r="E165" s="20">
        <f>VLOOKUP(A165,earnings!A$11:H$342,8,FALSE)</f>
        <v>256</v>
      </c>
      <c r="F165" s="20">
        <f>VLOOKUP(A165,fuel!I$4:R$335,6,FALSE)</f>
        <v>209</v>
      </c>
      <c r="G165" s="20">
        <f>VLOOKUP(A165,fuel!I$4:R$335,10,FALSE)</f>
        <v>196</v>
      </c>
      <c r="H165" s="12">
        <f t="shared" si="16"/>
        <v>1010</v>
      </c>
      <c r="I165" s="48">
        <f t="shared" si="17"/>
        <v>202</v>
      </c>
      <c r="J165" s="12">
        <f t="shared" si="18"/>
        <v>260</v>
      </c>
      <c r="K165" s="19">
        <f t="shared" si="19"/>
        <v>254</v>
      </c>
      <c r="L165" s="48">
        <f t="shared" si="20"/>
        <v>5</v>
      </c>
      <c r="N165" s="19" t="s">
        <v>164</v>
      </c>
      <c r="O165" s="19">
        <f t="shared" si="14"/>
        <v>57</v>
      </c>
      <c r="P165" s="19">
        <f t="array" ref="P165">INDEX($O$1:$O$326,MATCH(SMALL(COUNTIF($O$1:$O$326,"&lt;"&amp;$O$1:$O$326),ROW($O165:$P165)),COUNTIF($O$1:$O$326,"&lt;"&amp;$O$1:$O$326),0))</f>
        <v>165</v>
      </c>
      <c r="Q165" s="19" t="str">
        <f t="array" ref="Q165">INDEX($N$1:$N$326,SMALL(IF($O$1:$O$326=$P165,ROW($O$1:$O$326)),COUNTIF($P$1:$P165,$P165)),1)</f>
        <v>Broadland</v>
      </c>
      <c r="R165" s="19" t="str">
        <f t="shared" si="15"/>
        <v>SR</v>
      </c>
    </row>
    <row r="166" spans="1:18" x14ac:dyDescent="0.25">
      <c r="A166" s="12" t="s">
        <v>164</v>
      </c>
      <c r="B166" s="12" t="str">
        <f>VLOOKUP(A166,fuel!I$4:J$329,2,FALSE)</f>
        <v>MU</v>
      </c>
      <c r="C166" s="20">
        <f>VLOOKUP(A166,'average house price'!A$2:E$333,5,FALSE)</f>
        <v>316</v>
      </c>
      <c r="D166" s="20">
        <f>VLOOKUP(A166,'average council tax band d'!A$2:E$333,5,FALSE)</f>
        <v>132</v>
      </c>
      <c r="E166" s="20">
        <f>VLOOKUP(A166,earnings!A$11:H$342,8,FALSE)</f>
        <v>24</v>
      </c>
      <c r="F166" s="20">
        <f>VLOOKUP(A166,fuel!I$4:R$335,6,FALSE)</f>
        <v>100</v>
      </c>
      <c r="G166" s="20">
        <f>VLOOKUP(A166,fuel!I$4:R$335,10,FALSE)</f>
        <v>13</v>
      </c>
      <c r="H166" s="12">
        <f t="shared" si="16"/>
        <v>585</v>
      </c>
      <c r="I166" s="48">
        <f t="shared" si="17"/>
        <v>117</v>
      </c>
      <c r="J166" s="12">
        <f t="shared" si="18"/>
        <v>57</v>
      </c>
      <c r="K166" s="19">
        <f t="shared" si="19"/>
        <v>57</v>
      </c>
      <c r="L166" s="48">
        <f t="shared" si="20"/>
        <v>5</v>
      </c>
      <c r="N166" s="19" t="s">
        <v>165</v>
      </c>
      <c r="O166" s="19">
        <f t="shared" si="14"/>
        <v>314</v>
      </c>
      <c r="P166" s="19">
        <f t="array" ref="P166">INDEX($O$1:$O$326,MATCH(SMALL(COUNTIF($O$1:$O$326,"&lt;"&amp;$O$1:$O$326),ROW($O166:$P166)),COUNTIF($O$1:$O$326,"&lt;"&amp;$O$1:$O$326),0))</f>
        <v>166</v>
      </c>
      <c r="Q166" s="19" t="str">
        <f t="array" ref="Q166">INDEX($N$1:$N$326,SMALL(IF($O$1:$O$326=$P166,ROW($O$1:$O$326)),COUNTIF($P$1:$P166,$P166)),1)</f>
        <v>Erewash</v>
      </c>
      <c r="R166" s="19" t="str">
        <f t="shared" si="15"/>
        <v>LU</v>
      </c>
    </row>
    <row r="167" spans="1:18" x14ac:dyDescent="0.25">
      <c r="A167" s="12" t="s">
        <v>165</v>
      </c>
      <c r="B167" s="12" t="str">
        <f>VLOOKUP(A167,fuel!I$4:J$329,2,FALSE)</f>
        <v>R80</v>
      </c>
      <c r="C167" s="20">
        <f>VLOOKUP(A167,'average house price'!A$2:E$333,5,FALSE)</f>
        <v>183</v>
      </c>
      <c r="D167" s="20">
        <f>VLOOKUP(A167,'average council tax band d'!A$2:E$333,5,FALSE)</f>
        <v>289</v>
      </c>
      <c r="E167" s="20">
        <f>VLOOKUP(A167,earnings!A$11:H$342,8,FALSE)</f>
        <v>274</v>
      </c>
      <c r="F167" s="20">
        <f>VLOOKUP(A167,fuel!I$4:R$335,6,FALSE)</f>
        <v>204</v>
      </c>
      <c r="G167" s="20">
        <f>VLOOKUP(A167,fuel!I$4:R$335,10,FALSE)</f>
        <v>297</v>
      </c>
      <c r="H167" s="12">
        <f t="shared" si="16"/>
        <v>1247</v>
      </c>
      <c r="I167" s="48">
        <f t="shared" si="17"/>
        <v>249.4</v>
      </c>
      <c r="J167" s="12">
        <f t="shared" si="18"/>
        <v>320</v>
      </c>
      <c r="K167" s="19">
        <f t="shared" si="19"/>
        <v>314</v>
      </c>
      <c r="L167" s="48">
        <f t="shared" si="20"/>
        <v>5</v>
      </c>
      <c r="N167" s="19" t="s">
        <v>166</v>
      </c>
      <c r="O167" s="19">
        <f t="shared" si="14"/>
        <v>146</v>
      </c>
      <c r="P167" s="19">
        <f t="array" ref="P167">INDEX($O$1:$O$326,MATCH(SMALL(COUNTIF($O$1:$O$326,"&lt;"&amp;$O$1:$O$326),ROW($O167:$P167)),COUNTIF($O$1:$O$326,"&lt;"&amp;$O$1:$O$326),0))</f>
        <v>167</v>
      </c>
      <c r="Q167" s="19" t="str">
        <f t="array" ref="Q167">INDEX($N$1:$N$326,SMALL(IF($O$1:$O$326=$P167,ROW($O$1:$O$326)),COUNTIF($P$1:$P167,$P167)),1)</f>
        <v>Rotherham</v>
      </c>
      <c r="R167" s="19" t="str">
        <f t="shared" si="15"/>
        <v>LU</v>
      </c>
    </row>
    <row r="168" spans="1:18" x14ac:dyDescent="0.25">
      <c r="A168" s="12" t="s">
        <v>166</v>
      </c>
      <c r="B168" s="12" t="str">
        <f>VLOOKUP(A168,fuel!I$4:J$329,2,FALSE)</f>
        <v>R80</v>
      </c>
      <c r="C168" s="20">
        <f>VLOOKUP(A168,'average house price'!A$2:E$333,5,FALSE)</f>
        <v>162</v>
      </c>
      <c r="D168" s="20">
        <f>VLOOKUP(A168,'average council tax band d'!A$2:E$333,5,FALSE)</f>
        <v>182</v>
      </c>
      <c r="E168" s="20">
        <f>VLOOKUP(A168,earnings!A$11:H$342,8,FALSE)</f>
        <v>192</v>
      </c>
      <c r="F168" s="20">
        <f>VLOOKUP(A168,fuel!I$4:R$335,6,FALSE)</f>
        <v>23</v>
      </c>
      <c r="G168" s="20">
        <f>VLOOKUP(A168,fuel!I$4:R$335,10,FALSE)</f>
        <v>242</v>
      </c>
      <c r="H168" s="12">
        <f t="shared" si="16"/>
        <v>801</v>
      </c>
      <c r="I168" s="48">
        <f t="shared" si="17"/>
        <v>160.19999999999999</v>
      </c>
      <c r="J168" s="12">
        <f t="shared" si="18"/>
        <v>149</v>
      </c>
      <c r="K168" s="19">
        <f t="shared" si="19"/>
        <v>146</v>
      </c>
      <c r="L168" s="48">
        <f t="shared" si="20"/>
        <v>5</v>
      </c>
      <c r="N168" s="19" t="s">
        <v>167</v>
      </c>
      <c r="O168" s="19">
        <f t="shared" si="14"/>
        <v>202</v>
      </c>
      <c r="P168" s="19">
        <f t="array" ref="P168">INDEX($O$1:$O$326,MATCH(SMALL(COUNTIF($O$1:$O$326,"&lt;"&amp;$O$1:$O$326),ROW($O168:$P168)),COUNTIF($O$1:$O$326,"&lt;"&amp;$O$1:$O$326),0))</f>
        <v>168</v>
      </c>
      <c r="Q168" s="19" t="str">
        <f t="array" ref="Q168">INDEX($N$1:$N$326,SMALL(IF($O$1:$O$326=$P168,ROW($O$1:$O$326)),COUNTIF($P$1:$P168,$P168)),1)</f>
        <v>Weymouth and Portland</v>
      </c>
      <c r="R168" s="19" t="str">
        <f t="shared" si="15"/>
        <v>OU</v>
      </c>
    </row>
    <row r="169" spans="1:18" x14ac:dyDescent="0.25">
      <c r="A169" s="12" t="s">
        <v>167</v>
      </c>
      <c r="B169" s="12" t="str">
        <f>VLOOKUP(A169,fuel!I$4:J$329,2,FALSE)</f>
        <v>R80</v>
      </c>
      <c r="C169" s="20">
        <f>VLOOKUP(A169,'average house price'!A$2:E$333,5,FALSE)</f>
        <v>273</v>
      </c>
      <c r="D169" s="20">
        <f>VLOOKUP(A169,'average council tax band d'!A$2:E$333,5,FALSE)</f>
        <v>215</v>
      </c>
      <c r="E169" s="20">
        <f>VLOOKUP(A169,earnings!A$11:H$342,8,FALSE)</f>
        <v>87</v>
      </c>
      <c r="F169" s="20">
        <f>VLOOKUP(A169,fuel!I$4:R$335,6,FALSE)</f>
        <v>144</v>
      </c>
      <c r="G169" s="20">
        <f>VLOOKUP(A169,fuel!I$4:R$335,10,FALSE)</f>
        <v>202</v>
      </c>
      <c r="H169" s="12">
        <f t="shared" si="16"/>
        <v>921</v>
      </c>
      <c r="I169" s="48">
        <f t="shared" si="17"/>
        <v>184.2</v>
      </c>
      <c r="J169" s="12">
        <f t="shared" si="18"/>
        <v>206</v>
      </c>
      <c r="K169" s="19">
        <f t="shared" si="19"/>
        <v>202</v>
      </c>
      <c r="L169" s="48">
        <f t="shared" si="20"/>
        <v>5</v>
      </c>
      <c r="N169" s="19" t="s">
        <v>168</v>
      </c>
      <c r="O169" s="19">
        <f t="shared" si="14"/>
        <v>195</v>
      </c>
      <c r="P169" s="19">
        <f t="array" ref="P169">INDEX($O$1:$O$326,MATCH(SMALL(COUNTIF($O$1:$O$326,"&lt;"&amp;$O$1:$O$326),ROW($O169:$P169)),COUNTIF($O$1:$O$326,"&lt;"&amp;$O$1:$O$326),0))</f>
        <v>169</v>
      </c>
      <c r="Q169" s="19" t="str">
        <f t="array" ref="Q169">INDEX($N$1:$N$326,SMALL(IF($O$1:$O$326=$P169,ROW($O$1:$O$326)),COUNTIF($P$1:$P169,$P169)),1)</f>
        <v>Calderdale</v>
      </c>
      <c r="R169" s="19" t="str">
        <f t="shared" si="15"/>
        <v>SR</v>
      </c>
    </row>
    <row r="170" spans="1:18" x14ac:dyDescent="0.25">
      <c r="A170" s="12" t="s">
        <v>168</v>
      </c>
      <c r="B170" s="12" t="str">
        <f>VLOOKUP(A170,fuel!I$4:J$329,2,FALSE)</f>
        <v>LU</v>
      </c>
      <c r="C170" s="20">
        <f>VLOOKUP(A170,'average house price'!A$2:E$333,5,FALSE)</f>
        <v>18</v>
      </c>
      <c r="D170" s="20">
        <f>VLOOKUP(A170,'average council tax band d'!A$2:E$333,5,FALSE)</f>
        <v>227</v>
      </c>
      <c r="E170" s="20">
        <f>VLOOKUP(A170,earnings!A$11:H$342,8,FALSE)</f>
        <v>320</v>
      </c>
      <c r="F170" s="20">
        <f>VLOOKUP(A170,fuel!I$4:R$335,6,FALSE)</f>
        <v>134</v>
      </c>
      <c r="G170" s="20">
        <f>VLOOKUP(A170,fuel!I$4:R$335,10,FALSE)</f>
        <v>198</v>
      </c>
      <c r="H170" s="12">
        <f t="shared" si="16"/>
        <v>897</v>
      </c>
      <c r="I170" s="48">
        <f t="shared" si="17"/>
        <v>179.4</v>
      </c>
      <c r="J170" s="12">
        <f t="shared" si="18"/>
        <v>198</v>
      </c>
      <c r="K170" s="19">
        <f t="shared" si="19"/>
        <v>195</v>
      </c>
      <c r="L170" s="48">
        <f t="shared" si="20"/>
        <v>5</v>
      </c>
      <c r="N170" s="19" t="s">
        <v>169</v>
      </c>
      <c r="O170" s="19">
        <f t="shared" si="14"/>
        <v>51</v>
      </c>
      <c r="P170" s="19">
        <f t="array" ref="P170">INDEX($O$1:$O$326,MATCH(SMALL(COUNTIF($O$1:$O$326,"&lt;"&amp;$O$1:$O$326),ROW($O170:$P170)),COUNTIF($O$1:$O$326,"&lt;"&amp;$O$1:$O$326),0))</f>
        <v>169</v>
      </c>
      <c r="Q170" s="19" t="str">
        <f t="array" ref="Q170">INDEX($N$1:$N$326,SMALL(IF($O$1:$O$326=$P170,ROW($O$1:$O$326)),COUNTIF($P$1:$P170,$P170)),1)</f>
        <v>Fenland</v>
      </c>
      <c r="R170" s="19" t="str">
        <f t="shared" si="15"/>
        <v>R80</v>
      </c>
    </row>
    <row r="171" spans="1:18" x14ac:dyDescent="0.25">
      <c r="A171" s="12" t="s">
        <v>169</v>
      </c>
      <c r="B171" s="12" t="str">
        <f>VLOOKUP(A171,fuel!I$4:J$329,2,FALSE)</f>
        <v>OU</v>
      </c>
      <c r="C171" s="20">
        <f>VLOOKUP(A171,'average house price'!A$2:E$333,5,FALSE)</f>
        <v>178</v>
      </c>
      <c r="D171" s="20">
        <f>VLOOKUP(A171,'average council tax band d'!A$2:E$333,5,FALSE)</f>
        <v>51</v>
      </c>
      <c r="E171" s="20">
        <f>VLOOKUP(A171,earnings!A$11:H$342,8,FALSE)</f>
        <v>89</v>
      </c>
      <c r="F171" s="20">
        <f>VLOOKUP(A171,fuel!I$4:R$335,6,FALSE)</f>
        <v>39</v>
      </c>
      <c r="G171" s="20">
        <f>VLOOKUP(A171,fuel!I$4:R$335,10,FALSE)</f>
        <v>213</v>
      </c>
      <c r="H171" s="12">
        <f t="shared" si="16"/>
        <v>570</v>
      </c>
      <c r="I171" s="48">
        <f t="shared" si="17"/>
        <v>114</v>
      </c>
      <c r="J171" s="12">
        <f t="shared" si="18"/>
        <v>51</v>
      </c>
      <c r="K171" s="19">
        <f t="shared" si="19"/>
        <v>51</v>
      </c>
      <c r="L171" s="48">
        <f t="shared" si="20"/>
        <v>5</v>
      </c>
      <c r="N171" s="19" t="s">
        <v>170</v>
      </c>
      <c r="O171" s="19">
        <f t="shared" si="14"/>
        <v>281</v>
      </c>
      <c r="P171" s="19">
        <f t="array" ref="P171">INDEX($O$1:$O$326,MATCH(SMALL(COUNTIF($O$1:$O$326,"&lt;"&amp;$O$1:$O$326),ROW($O171:$P171)),COUNTIF($O$1:$O$326,"&lt;"&amp;$O$1:$O$326),0))</f>
        <v>171</v>
      </c>
      <c r="Q171" s="19" t="str">
        <f t="array" ref="Q171">INDEX($N$1:$N$326,SMALL(IF($O$1:$O$326=$P171,ROW($O$1:$O$326)),COUNTIF($P$1:$P171,$P171)),1)</f>
        <v>Spelthorne</v>
      </c>
      <c r="R171" s="19" t="str">
        <f t="shared" si="15"/>
        <v>MU</v>
      </c>
    </row>
    <row r="172" spans="1:18" x14ac:dyDescent="0.25">
      <c r="A172" s="12" t="s">
        <v>170</v>
      </c>
      <c r="B172" s="12" t="str">
        <f>VLOOKUP(A172,fuel!I$4:J$329,2,FALSE)</f>
        <v>SR</v>
      </c>
      <c r="C172" s="20">
        <f>VLOOKUP(A172,'average house price'!A$2:E$333,5,FALSE)</f>
        <v>319</v>
      </c>
      <c r="D172" s="20">
        <f>VLOOKUP(A172,'average council tax band d'!A$2:E$333,5,FALSE)</f>
        <v>148</v>
      </c>
      <c r="E172" s="20">
        <f>VLOOKUP(A172,earnings!A$11:H$342,8,FALSE)</f>
        <v>23</v>
      </c>
      <c r="F172" s="20">
        <f>VLOOKUP(A172,fuel!I$4:R$335,6,FALSE)</f>
        <v>321</v>
      </c>
      <c r="G172" s="20">
        <f>VLOOKUP(A172,fuel!I$4:R$335,10,FALSE)</f>
        <v>285</v>
      </c>
      <c r="H172" s="12">
        <f t="shared" si="16"/>
        <v>1096</v>
      </c>
      <c r="I172" s="48">
        <f t="shared" si="17"/>
        <v>219.2</v>
      </c>
      <c r="J172" s="12">
        <f t="shared" si="18"/>
        <v>287</v>
      </c>
      <c r="K172" s="19">
        <f t="shared" si="19"/>
        <v>281</v>
      </c>
      <c r="L172" s="48">
        <f t="shared" si="20"/>
        <v>5</v>
      </c>
      <c r="N172" s="19" t="s">
        <v>171</v>
      </c>
      <c r="O172" s="19">
        <f t="shared" si="14"/>
        <v>263</v>
      </c>
      <c r="P172" s="19">
        <f t="array" ref="P172">INDEX($O$1:$O$326,MATCH(SMALL(COUNTIF($O$1:$O$326,"&lt;"&amp;$O$1:$O$326),ROW($O172:$P172)),COUNTIF($O$1:$O$326,"&lt;"&amp;$O$1:$O$326),0))</f>
        <v>172</v>
      </c>
      <c r="Q172" s="19" t="str">
        <f t="array" ref="Q172">INDEX($N$1:$N$326,SMALL(IF($O$1:$O$326=$P172,ROW($O$1:$O$326)),COUNTIF($P$1:$P172,$P172)),1)</f>
        <v>St. Edmundsbury</v>
      </c>
      <c r="R172" s="19" t="str">
        <f t="shared" si="15"/>
        <v>R50</v>
      </c>
    </row>
    <row r="173" spans="1:18" x14ac:dyDescent="0.25">
      <c r="A173" s="12" t="s">
        <v>171</v>
      </c>
      <c r="B173" s="12" t="str">
        <f>VLOOKUP(A173,fuel!I$4:J$329,2,FALSE)</f>
        <v>SR</v>
      </c>
      <c r="C173" s="20">
        <f>VLOOKUP(A173,'average house price'!A$2:E$333,5,FALSE)</f>
        <v>261</v>
      </c>
      <c r="D173" s="20">
        <f>VLOOKUP(A173,'average council tax band d'!A$2:E$333,5,FALSE)</f>
        <v>139</v>
      </c>
      <c r="E173" s="20">
        <f>VLOOKUP(A173,earnings!A$11:H$342,8,FALSE)</f>
        <v>174</v>
      </c>
      <c r="F173" s="20">
        <f>VLOOKUP(A173,fuel!I$4:R$335,6,FALSE)</f>
        <v>236</v>
      </c>
      <c r="G173" s="20">
        <f>VLOOKUP(A173,fuel!I$4:R$335,10,FALSE)</f>
        <v>226</v>
      </c>
      <c r="H173" s="12">
        <f t="shared" si="16"/>
        <v>1036</v>
      </c>
      <c r="I173" s="48">
        <f t="shared" si="17"/>
        <v>207.2</v>
      </c>
      <c r="J173" s="12">
        <f t="shared" si="18"/>
        <v>269</v>
      </c>
      <c r="K173" s="19">
        <f t="shared" si="19"/>
        <v>263</v>
      </c>
      <c r="L173" s="48">
        <f t="shared" si="20"/>
        <v>5</v>
      </c>
      <c r="N173" s="19" t="s">
        <v>172</v>
      </c>
      <c r="O173" s="19">
        <f t="shared" si="14"/>
        <v>304</v>
      </c>
      <c r="P173" s="19">
        <f t="array" ref="P173">INDEX($O$1:$O$326,MATCH(SMALL(COUNTIF($O$1:$O$326,"&lt;"&amp;$O$1:$O$326),ROW($O173:$P173)),COUNTIF($O$1:$O$326,"&lt;"&amp;$O$1:$O$326),0))</f>
        <v>173</v>
      </c>
      <c r="Q173" s="19" t="str">
        <f t="array" ref="Q173">INDEX($N$1:$N$326,SMALL(IF($O$1:$O$326=$P173,ROW($O$1:$O$326)),COUNTIF($P$1:$P173,$P173)),1)</f>
        <v>East Staffordshire</v>
      </c>
      <c r="R173" s="19" t="str">
        <f t="shared" si="15"/>
        <v>SR</v>
      </c>
    </row>
    <row r="174" spans="1:18" x14ac:dyDescent="0.25">
      <c r="A174" s="12" t="s">
        <v>172</v>
      </c>
      <c r="B174" s="12" t="str">
        <f>VLOOKUP(A174,fuel!I$4:J$329,2,FALSE)</f>
        <v>R50</v>
      </c>
      <c r="C174" s="20">
        <f>VLOOKUP(A174,'average house price'!A$2:E$333,5,FALSE)</f>
        <v>109</v>
      </c>
      <c r="D174" s="20">
        <f>VLOOKUP(A174,'average council tax band d'!A$2:E$333,5,FALSE)</f>
        <v>331</v>
      </c>
      <c r="E174" s="20">
        <f>VLOOKUP(A174,earnings!A$11:H$342,8,FALSE)</f>
        <v>267</v>
      </c>
      <c r="F174" s="20">
        <f>VLOOKUP(A174,fuel!I$4:R$335,6,FALSE)</f>
        <v>175</v>
      </c>
      <c r="G174" s="20">
        <f>VLOOKUP(A174,fuel!I$4:R$335,10,FALSE)</f>
        <v>283</v>
      </c>
      <c r="H174" s="12">
        <f t="shared" si="16"/>
        <v>1165</v>
      </c>
      <c r="I174" s="48">
        <f t="shared" si="17"/>
        <v>233</v>
      </c>
      <c r="J174" s="12">
        <f t="shared" si="18"/>
        <v>310</v>
      </c>
      <c r="K174" s="19">
        <f t="shared" si="19"/>
        <v>304</v>
      </c>
      <c r="L174" s="48">
        <f t="shared" si="20"/>
        <v>5</v>
      </c>
      <c r="N174" s="19" t="s">
        <v>173</v>
      </c>
      <c r="O174" s="19">
        <f t="shared" si="14"/>
        <v>211</v>
      </c>
      <c r="P174" s="19">
        <f t="array" ref="P174">INDEX($O$1:$O$326,MATCH(SMALL(COUNTIF($O$1:$O$326,"&lt;"&amp;$O$1:$O$326),ROW($O174:$P174)),COUNTIF($O$1:$O$326,"&lt;"&amp;$O$1:$O$326),0))</f>
        <v>174</v>
      </c>
      <c r="Q174" s="19" t="str">
        <f t="array" ref="Q174">INDEX($N$1:$N$326,SMALL(IF($O$1:$O$326=$P174,ROW($O$1:$O$326)),COUNTIF($P$1:$P174,$P174)),1)</f>
        <v>Blackpool</v>
      </c>
      <c r="R174" s="19" t="str">
        <f t="shared" si="15"/>
        <v>LU</v>
      </c>
    </row>
    <row r="175" spans="1:18" x14ac:dyDescent="0.25">
      <c r="A175" s="12" t="s">
        <v>173</v>
      </c>
      <c r="B175" s="12" t="str">
        <f>VLOOKUP(A175,fuel!I$4:J$329,2,FALSE)</f>
        <v>MU</v>
      </c>
      <c r="C175" s="20">
        <f>VLOOKUP(A175,'average house price'!A$2:E$333,5,FALSE)</f>
        <v>111</v>
      </c>
      <c r="D175" s="20">
        <f>VLOOKUP(A175,'average council tax band d'!A$2:E$333,5,FALSE)</f>
        <v>251</v>
      </c>
      <c r="E175" s="20">
        <f>VLOOKUP(A175,earnings!A$11:H$342,8,FALSE)</f>
        <v>286</v>
      </c>
      <c r="F175" s="20">
        <f>VLOOKUP(A175,fuel!I$4:R$335,6,FALSE)</f>
        <v>161</v>
      </c>
      <c r="G175" s="20">
        <f>VLOOKUP(A175,fuel!I$4:R$335,10,FALSE)</f>
        <v>125</v>
      </c>
      <c r="H175" s="12">
        <f t="shared" si="16"/>
        <v>934</v>
      </c>
      <c r="I175" s="48">
        <f t="shared" si="17"/>
        <v>186.8</v>
      </c>
      <c r="J175" s="12">
        <f t="shared" si="18"/>
        <v>215</v>
      </c>
      <c r="K175" s="19">
        <f t="shared" si="19"/>
        <v>211</v>
      </c>
      <c r="L175" s="48">
        <f t="shared" si="20"/>
        <v>5</v>
      </c>
      <c r="N175" s="19" t="s">
        <v>174</v>
      </c>
      <c r="O175" s="19">
        <f t="shared" si="14"/>
        <v>210</v>
      </c>
      <c r="P175" s="19">
        <f t="array" ref="P175">INDEX($O$1:$O$326,MATCH(SMALL(COUNTIF($O$1:$O$326,"&lt;"&amp;$O$1:$O$326),ROW($O175:$P175)),COUNTIF($O$1:$O$326,"&lt;"&amp;$O$1:$O$326),0))</f>
        <v>175</v>
      </c>
      <c r="Q175" s="19" t="str">
        <f t="array" ref="Q175">INDEX($N$1:$N$326,SMALL(IF($O$1:$O$326=$P175,ROW($O$1:$O$326)),COUNTIF($P$1:$P175,$P175)),1)</f>
        <v>Breckland</v>
      </c>
      <c r="R175" s="19" t="str">
        <f t="shared" si="15"/>
        <v>R80</v>
      </c>
    </row>
    <row r="176" spans="1:18" x14ac:dyDescent="0.25">
      <c r="A176" s="12" t="s">
        <v>174</v>
      </c>
      <c r="B176" s="12" t="str">
        <f>VLOOKUP(A176,fuel!I$4:J$329,2,FALSE)</f>
        <v>LU</v>
      </c>
      <c r="C176" s="20">
        <f>VLOOKUP(A176,'average house price'!A$2:E$333,5,FALSE)</f>
        <v>50</v>
      </c>
      <c r="D176" s="20">
        <f>VLOOKUP(A176,'average council tax band d'!A$2:E$333,5,FALSE)</f>
        <v>131</v>
      </c>
      <c r="E176" s="20">
        <f>VLOOKUP(A176,earnings!A$11:H$342,8,FALSE)</f>
        <v>239</v>
      </c>
      <c r="F176" s="20">
        <f>VLOOKUP(A176,fuel!I$4:R$335,6,FALSE)</f>
        <v>233</v>
      </c>
      <c r="G176" s="20">
        <f>VLOOKUP(A176,fuel!I$4:R$335,10,FALSE)</f>
        <v>277</v>
      </c>
      <c r="H176" s="12">
        <f t="shared" si="16"/>
        <v>930</v>
      </c>
      <c r="I176" s="48">
        <f t="shared" si="17"/>
        <v>186</v>
      </c>
      <c r="J176" s="12">
        <f t="shared" si="18"/>
        <v>214</v>
      </c>
      <c r="K176" s="19">
        <f t="shared" si="19"/>
        <v>210</v>
      </c>
      <c r="L176" s="48">
        <f t="shared" si="20"/>
        <v>5</v>
      </c>
      <c r="N176" s="19" t="s">
        <v>175</v>
      </c>
      <c r="O176" s="19">
        <f t="shared" si="14"/>
        <v>8</v>
      </c>
      <c r="P176" s="19">
        <f t="array" ref="P176">INDEX($O$1:$O$326,MATCH(SMALL(COUNTIF($O$1:$O$326,"&lt;"&amp;$O$1:$O$326),ROW($O176:$P176)),COUNTIF($O$1:$O$326,"&lt;"&amp;$O$1:$O$326),0))</f>
        <v>176</v>
      </c>
      <c r="Q176" s="19" t="str">
        <f t="array" ref="Q176">INDEX($N$1:$N$326,SMALL(IF($O$1:$O$326=$P176,ROW($O$1:$O$326)),COUNTIF($P$1:$P176,$P176)),1)</f>
        <v>Darlington</v>
      </c>
      <c r="R176" s="19" t="str">
        <f t="shared" si="15"/>
        <v>OU</v>
      </c>
    </row>
    <row r="177" spans="1:18" x14ac:dyDescent="0.25">
      <c r="A177" s="12" t="s">
        <v>175</v>
      </c>
      <c r="B177" s="12" t="str">
        <f>VLOOKUP(A177,fuel!I$4:J$329,2,FALSE)</f>
        <v>MU</v>
      </c>
      <c r="C177" s="20">
        <f>VLOOKUP(A177,'average house price'!A$2:E$333,5,FALSE)</f>
        <v>177</v>
      </c>
      <c r="D177" s="20">
        <f>VLOOKUP(A177,'average council tax band d'!A$2:E$333,5,FALSE)</f>
        <v>12</v>
      </c>
      <c r="E177" s="20">
        <f>VLOOKUP(A177,earnings!A$11:H$342,8,FALSE)</f>
        <v>156</v>
      </c>
      <c r="F177" s="20">
        <f>VLOOKUP(A177,fuel!I$4:R$335,6,FALSE)</f>
        <v>3</v>
      </c>
      <c r="G177" s="20">
        <f>VLOOKUP(A177,fuel!I$4:R$335,10,FALSE)</f>
        <v>37</v>
      </c>
      <c r="H177" s="12">
        <f t="shared" si="16"/>
        <v>385</v>
      </c>
      <c r="I177" s="48">
        <f t="shared" si="17"/>
        <v>77</v>
      </c>
      <c r="J177" s="12">
        <f t="shared" si="18"/>
        <v>8</v>
      </c>
      <c r="K177" s="19">
        <f t="shared" si="19"/>
        <v>8</v>
      </c>
      <c r="L177" s="48">
        <f t="shared" si="20"/>
        <v>5</v>
      </c>
      <c r="N177" s="19" t="s">
        <v>176</v>
      </c>
      <c r="O177" s="19">
        <f t="shared" si="14"/>
        <v>299</v>
      </c>
      <c r="P177" s="19">
        <f t="array" ref="P177">INDEX($O$1:$O$326,MATCH(SMALL(COUNTIF($O$1:$O$326,"&lt;"&amp;$O$1:$O$326),ROW($O177:$P177)),COUNTIF($O$1:$O$326,"&lt;"&amp;$O$1:$O$326),0))</f>
        <v>176</v>
      </c>
      <c r="Q177" s="19" t="str">
        <f t="array" ref="Q177">INDEX($N$1:$N$326,SMALL(IF($O$1:$O$326=$P177,ROW($O$1:$O$326)),COUNTIF($P$1:$P177,$P177)),1)</f>
        <v>Gedling</v>
      </c>
      <c r="R177" s="19" t="str">
        <f t="shared" si="15"/>
        <v>LU</v>
      </c>
    </row>
    <row r="178" spans="1:18" x14ac:dyDescent="0.25">
      <c r="A178" s="12" t="s">
        <v>176</v>
      </c>
      <c r="B178" s="12" t="str">
        <f>VLOOKUP(A178,fuel!I$4:J$329,2,FALSE)</f>
        <v>R50</v>
      </c>
      <c r="C178" s="20">
        <f>VLOOKUP(A178,'average house price'!A$2:E$333,5,FALSE)</f>
        <v>197</v>
      </c>
      <c r="D178" s="20">
        <f>VLOOKUP(A178,'average council tax band d'!A$2:E$333,5,FALSE)</f>
        <v>279</v>
      </c>
      <c r="E178" s="20">
        <f>VLOOKUP(A178,earnings!A$11:H$342,8,FALSE)</f>
        <v>325</v>
      </c>
      <c r="F178" s="20">
        <f>VLOOKUP(A178,fuel!I$4:R$335,6,FALSE)</f>
        <v>193</v>
      </c>
      <c r="G178" s="20">
        <f>VLOOKUP(A178,fuel!I$4:R$335,10,FALSE)</f>
        <v>156</v>
      </c>
      <c r="H178" s="12">
        <f t="shared" si="16"/>
        <v>1150</v>
      </c>
      <c r="I178" s="48">
        <f t="shared" si="17"/>
        <v>230</v>
      </c>
      <c r="J178" s="12">
        <f t="shared" si="18"/>
        <v>305</v>
      </c>
      <c r="K178" s="19">
        <f t="shared" si="19"/>
        <v>299</v>
      </c>
      <c r="L178" s="48">
        <f t="shared" si="20"/>
        <v>5</v>
      </c>
      <c r="N178" s="19" t="s">
        <v>177</v>
      </c>
      <c r="O178" s="19">
        <f t="shared" si="14"/>
        <v>306</v>
      </c>
      <c r="P178" s="19">
        <f t="array" ref="P178">INDEX($O$1:$O$326,MATCH(SMALL(COUNTIF($O$1:$O$326,"&lt;"&amp;$O$1:$O$326),ROW($O178:$P178)),COUNTIF($O$1:$O$326,"&lt;"&amp;$O$1:$O$326),0))</f>
        <v>178</v>
      </c>
      <c r="Q178" s="19" t="str">
        <f t="array" ref="Q178">INDEX($N$1:$N$326,SMALL(IF($O$1:$O$326=$P178,ROW($O$1:$O$326)),COUNTIF($P$1:$P178,$P178)),1)</f>
        <v>Castle Point</v>
      </c>
      <c r="R178" s="19" t="str">
        <f t="shared" si="15"/>
        <v>LU</v>
      </c>
    </row>
    <row r="179" spans="1:18" x14ac:dyDescent="0.25">
      <c r="A179" s="12" t="s">
        <v>177</v>
      </c>
      <c r="B179" s="12" t="str">
        <f>VLOOKUP(A179,fuel!I$4:J$329,2,FALSE)</f>
        <v>R80</v>
      </c>
      <c r="C179" s="20">
        <f>VLOOKUP(A179,'average house price'!A$2:E$333,5,FALSE)</f>
        <v>232</v>
      </c>
      <c r="D179" s="20">
        <f>VLOOKUP(A179,'average council tax band d'!A$2:E$333,5,FALSE)</f>
        <v>298</v>
      </c>
      <c r="E179" s="20">
        <f>VLOOKUP(A179,earnings!A$11:H$342,8,FALSE)</f>
        <v>278</v>
      </c>
      <c r="F179" s="20">
        <f>VLOOKUP(A179,fuel!I$4:R$335,6,FALSE)</f>
        <v>238</v>
      </c>
      <c r="G179" s="20">
        <f>VLOOKUP(A179,fuel!I$4:R$335,10,FALSE)</f>
        <v>137</v>
      </c>
      <c r="H179" s="12">
        <f t="shared" si="16"/>
        <v>1183</v>
      </c>
      <c r="I179" s="48">
        <f t="shared" si="17"/>
        <v>236.6</v>
      </c>
      <c r="J179" s="12">
        <f t="shared" si="18"/>
        <v>312</v>
      </c>
      <c r="K179" s="19">
        <f t="shared" si="19"/>
        <v>306</v>
      </c>
      <c r="L179" s="48">
        <f t="shared" si="20"/>
        <v>5</v>
      </c>
      <c r="N179" s="19" t="s">
        <v>178</v>
      </c>
      <c r="O179" s="19">
        <f t="shared" si="14"/>
        <v>260</v>
      </c>
      <c r="P179" s="19">
        <f t="array" ref="P179">INDEX($O$1:$O$326,MATCH(SMALL(COUNTIF($O$1:$O$326,"&lt;"&amp;$O$1:$O$326),ROW($O179:$P179)),COUNTIF($O$1:$O$326,"&lt;"&amp;$O$1:$O$326),0))</f>
        <v>179</v>
      </c>
      <c r="Q179" s="19" t="str">
        <f t="array" ref="Q179">INDEX($N$1:$N$326,SMALL(IF($O$1:$O$326=$P179,ROW($O$1:$O$326)),COUNTIF($P$1:$P179,$P179)),1)</f>
        <v>Doncaster</v>
      </c>
      <c r="R179" s="19" t="str">
        <f t="shared" si="15"/>
        <v>OU</v>
      </c>
    </row>
    <row r="180" spans="1:18" x14ac:dyDescent="0.25">
      <c r="A180" s="12" t="s">
        <v>178</v>
      </c>
      <c r="B180" s="12" t="str">
        <f>VLOOKUP(A180,fuel!I$4:J$329,2,FALSE)</f>
        <v>R50</v>
      </c>
      <c r="C180" s="20">
        <f>VLOOKUP(A180,'average house price'!A$2:E$333,5,FALSE)</f>
        <v>89</v>
      </c>
      <c r="D180" s="20">
        <f>VLOOKUP(A180,'average council tax band d'!A$2:E$333,5,FALSE)</f>
        <v>292</v>
      </c>
      <c r="E180" s="20">
        <f>VLOOKUP(A180,earnings!A$11:H$342,8,FALSE)</f>
        <v>182</v>
      </c>
      <c r="F180" s="20">
        <f>VLOOKUP(A180,fuel!I$4:R$335,6,FALSE)</f>
        <v>242</v>
      </c>
      <c r="G180" s="20">
        <f>VLOOKUP(A180,fuel!I$4:R$335,10,FALSE)</f>
        <v>220</v>
      </c>
      <c r="H180" s="12">
        <f t="shared" si="16"/>
        <v>1025</v>
      </c>
      <c r="I180" s="48">
        <f t="shared" si="17"/>
        <v>205</v>
      </c>
      <c r="J180" s="12">
        <f t="shared" si="18"/>
        <v>266</v>
      </c>
      <c r="K180" s="19">
        <f t="shared" si="19"/>
        <v>260</v>
      </c>
      <c r="L180" s="48">
        <f t="shared" si="20"/>
        <v>5</v>
      </c>
      <c r="N180" s="19" t="s">
        <v>179</v>
      </c>
      <c r="O180" s="19">
        <f t="shared" si="14"/>
        <v>162</v>
      </c>
      <c r="P180" s="19">
        <f t="array" ref="P180">INDEX($O$1:$O$326,MATCH(SMALL(COUNTIF($O$1:$O$326,"&lt;"&amp;$O$1:$O$326),ROW($O180:$P180)),COUNTIF($O$1:$O$326,"&lt;"&amp;$O$1:$O$326),0))</f>
        <v>180</v>
      </c>
      <c r="Q180" s="19" t="str">
        <f t="array" ref="Q180">INDEX($N$1:$N$326,SMALL(IF($O$1:$O$326=$P180,ROW($O$1:$O$326)),COUNTIF($P$1:$P180,$P180)),1)</f>
        <v>Babergh</v>
      </c>
      <c r="R180" s="19" t="str">
        <f t="shared" si="15"/>
        <v>R80</v>
      </c>
    </row>
    <row r="181" spans="1:18" x14ac:dyDescent="0.25">
      <c r="A181" s="12" t="s">
        <v>179</v>
      </c>
      <c r="B181" s="12" t="str">
        <f>VLOOKUP(A181,fuel!I$4:J$329,2,FALSE)</f>
        <v>OU</v>
      </c>
      <c r="C181" s="20">
        <f>VLOOKUP(A181,'average house price'!A$2:E$333,5,FALSE)</f>
        <v>14</v>
      </c>
      <c r="D181" s="20">
        <f>VLOOKUP(A181,'average council tax band d'!A$2:E$333,5,FALSE)</f>
        <v>262</v>
      </c>
      <c r="E181" s="20">
        <f>VLOOKUP(A181,earnings!A$11:H$342,8,FALSE)</f>
        <v>284</v>
      </c>
      <c r="F181" s="20">
        <f>VLOOKUP(A181,fuel!I$4:R$335,6,FALSE)</f>
        <v>163</v>
      </c>
      <c r="G181" s="20">
        <f>VLOOKUP(A181,fuel!I$4:R$335,10,FALSE)</f>
        <v>103</v>
      </c>
      <c r="H181" s="12">
        <f t="shared" si="16"/>
        <v>826</v>
      </c>
      <c r="I181" s="48">
        <f t="shared" si="17"/>
        <v>165.2</v>
      </c>
      <c r="J181" s="12">
        <f t="shared" si="18"/>
        <v>165</v>
      </c>
      <c r="K181" s="19">
        <f t="shared" si="19"/>
        <v>162</v>
      </c>
      <c r="L181" s="48">
        <f t="shared" si="20"/>
        <v>5</v>
      </c>
      <c r="N181" s="19" t="s">
        <v>180</v>
      </c>
      <c r="O181" s="19">
        <f t="shared" si="14"/>
        <v>192</v>
      </c>
      <c r="P181" s="19">
        <f t="array" ref="P181">INDEX($O$1:$O$326,MATCH(SMALL(COUNTIF($O$1:$O$326,"&lt;"&amp;$O$1:$O$326),ROW($O181:$P181)),COUNTIF($O$1:$O$326,"&lt;"&amp;$O$1:$O$326),0))</f>
        <v>181</v>
      </c>
      <c r="Q181" s="19" t="str">
        <f t="array" ref="Q181">INDEX($N$1:$N$326,SMALL(IF($O$1:$O$326=$P181,ROW($O$1:$O$326)),COUNTIF($P$1:$P181,$P181)),1)</f>
        <v>Horsham</v>
      </c>
      <c r="R181" s="19" t="str">
        <f t="shared" si="15"/>
        <v>R50</v>
      </c>
    </row>
    <row r="182" spans="1:18" x14ac:dyDescent="0.25">
      <c r="A182" s="12" t="s">
        <v>180</v>
      </c>
      <c r="B182" s="12" t="str">
        <f>VLOOKUP(A182,fuel!I$4:J$329,2,FALSE)</f>
        <v>SR</v>
      </c>
      <c r="C182" s="20">
        <f>VLOOKUP(A182,'average house price'!A$2:E$333,5,FALSE)</f>
        <v>247</v>
      </c>
      <c r="D182" s="20">
        <f>VLOOKUP(A182,'average council tax band d'!A$2:E$333,5,FALSE)</f>
        <v>237</v>
      </c>
      <c r="E182" s="20">
        <f>VLOOKUP(A182,earnings!A$11:H$342,8,FALSE)</f>
        <v>32</v>
      </c>
      <c r="F182" s="20">
        <f>VLOOKUP(A182,fuel!I$4:R$335,6,FALSE)</f>
        <v>164</v>
      </c>
      <c r="G182" s="20">
        <f>VLOOKUP(A182,fuel!I$4:R$335,10,FALSE)</f>
        <v>210</v>
      </c>
      <c r="H182" s="12">
        <f t="shared" si="16"/>
        <v>890</v>
      </c>
      <c r="I182" s="48">
        <f t="shared" si="17"/>
        <v>178</v>
      </c>
      <c r="J182" s="12">
        <f t="shared" si="18"/>
        <v>195</v>
      </c>
      <c r="K182" s="19">
        <f t="shared" si="19"/>
        <v>192</v>
      </c>
      <c r="L182" s="48">
        <f t="shared" si="20"/>
        <v>5</v>
      </c>
      <c r="N182" s="19" t="s">
        <v>181</v>
      </c>
      <c r="O182" s="19">
        <f t="shared" si="14"/>
        <v>94</v>
      </c>
      <c r="P182" s="19">
        <f t="array" ref="P182">INDEX($O$1:$O$326,MATCH(SMALL(COUNTIF($O$1:$O$326,"&lt;"&amp;$O$1:$O$326),ROW($O182:$P182)),COUNTIF($O$1:$O$326,"&lt;"&amp;$O$1:$O$326),0))</f>
        <v>182</v>
      </c>
      <c r="Q182" s="19" t="str">
        <f t="array" ref="Q182">INDEX($N$1:$N$326,SMALL(IF($O$1:$O$326=$P182,ROW($O$1:$O$326)),COUNTIF($P$1:$P182,$P182)),1)</f>
        <v>South Northamptonshire</v>
      </c>
      <c r="R182" s="19" t="str">
        <f t="shared" si="15"/>
        <v>R80</v>
      </c>
    </row>
    <row r="183" spans="1:18" x14ac:dyDescent="0.25">
      <c r="A183" s="12" t="s">
        <v>181</v>
      </c>
      <c r="B183" s="12" t="str">
        <f>VLOOKUP(A183,fuel!I$4:J$329,2,FALSE)</f>
        <v>R80</v>
      </c>
      <c r="C183" s="20">
        <f>VLOOKUP(A183,'average house price'!A$2:E$333,5,FALSE)</f>
        <v>80</v>
      </c>
      <c r="D183" s="20">
        <f>VLOOKUP(A183,'average council tax band d'!A$2:E$333,5,FALSE)</f>
        <v>93</v>
      </c>
      <c r="E183" s="20">
        <f>VLOOKUP(A183,earnings!A$11:H$342,8,FALSE)</f>
        <v>259</v>
      </c>
      <c r="F183" s="20">
        <f>VLOOKUP(A183,fuel!I$4:R$335,6,FALSE)</f>
        <v>75</v>
      </c>
      <c r="G183" s="20">
        <f>VLOOKUP(A183,fuel!I$4:R$335,10,FALSE)</f>
        <v>183</v>
      </c>
      <c r="H183" s="12">
        <f t="shared" si="16"/>
        <v>690</v>
      </c>
      <c r="I183" s="48">
        <f t="shared" si="17"/>
        <v>138</v>
      </c>
      <c r="J183" s="12">
        <f t="shared" si="18"/>
        <v>95</v>
      </c>
      <c r="K183" s="19">
        <f t="shared" si="19"/>
        <v>94</v>
      </c>
      <c r="L183" s="48">
        <f t="shared" si="20"/>
        <v>5</v>
      </c>
      <c r="N183" s="19" t="s">
        <v>182</v>
      </c>
      <c r="O183" s="19">
        <f t="shared" si="14"/>
        <v>241</v>
      </c>
      <c r="P183" s="19">
        <f t="array" ref="P183">INDEX($O$1:$O$326,MATCH(SMALL(COUNTIF($O$1:$O$326,"&lt;"&amp;$O$1:$O$326),ROW($O183:$P183)),COUNTIF($O$1:$O$326,"&lt;"&amp;$O$1:$O$326),0))</f>
        <v>182</v>
      </c>
      <c r="Q183" s="19" t="str">
        <f t="array" ref="Q183">INDEX($N$1:$N$326,SMALL(IF($O$1:$O$326=$P183,ROW($O$1:$O$326)),COUNTIF($P$1:$P183,$P183)),1)</f>
        <v>Suffolk Coastal</v>
      </c>
      <c r="R183" s="19" t="str">
        <f t="shared" si="15"/>
        <v>R80</v>
      </c>
    </row>
    <row r="184" spans="1:18" x14ac:dyDescent="0.25">
      <c r="A184" s="12" t="s">
        <v>182</v>
      </c>
      <c r="B184" s="12" t="str">
        <f>VLOOKUP(A184,fuel!I$4:J$329,2,FALSE)</f>
        <v>R50</v>
      </c>
      <c r="C184" s="20">
        <f>VLOOKUP(A184,'average house price'!A$2:E$333,5,FALSE)</f>
        <v>29</v>
      </c>
      <c r="D184" s="20">
        <f>VLOOKUP(A184,'average council tax band d'!A$2:E$333,5,FALSE)</f>
        <v>278</v>
      </c>
      <c r="E184" s="20">
        <f>VLOOKUP(A184,earnings!A$11:H$342,8,FALSE)</f>
        <v>150</v>
      </c>
      <c r="F184" s="20">
        <f>VLOOKUP(A184,fuel!I$4:R$335,6,FALSE)</f>
        <v>280</v>
      </c>
      <c r="G184" s="20">
        <f>VLOOKUP(A184,fuel!I$4:R$335,10,FALSE)</f>
        <v>256</v>
      </c>
      <c r="H184" s="12">
        <f t="shared" si="16"/>
        <v>993</v>
      </c>
      <c r="I184" s="48">
        <f t="shared" si="17"/>
        <v>198.6</v>
      </c>
      <c r="J184" s="12">
        <f t="shared" si="18"/>
        <v>246</v>
      </c>
      <c r="K184" s="19">
        <f t="shared" si="19"/>
        <v>241</v>
      </c>
      <c r="L184" s="48">
        <f t="shared" si="20"/>
        <v>5</v>
      </c>
      <c r="N184" s="19" t="s">
        <v>183</v>
      </c>
      <c r="O184" s="19">
        <f t="shared" si="14"/>
        <v>268</v>
      </c>
      <c r="P184" s="19">
        <f t="array" ref="P184">INDEX($O$1:$O$326,MATCH(SMALL(COUNTIF($O$1:$O$326,"&lt;"&amp;$O$1:$O$326),ROW($O184:$P184)),COUNTIF($O$1:$O$326,"&lt;"&amp;$O$1:$O$326),0))</f>
        <v>182</v>
      </c>
      <c r="Q184" s="19" t="str">
        <f t="array" ref="Q184">INDEX($N$1:$N$326,SMALL(IF($O$1:$O$326=$P184,ROW($O$1:$O$326)),COUNTIF($P$1:$P184,$P184)),1)</f>
        <v>West Oxfordshire</v>
      </c>
      <c r="R184" s="19" t="str">
        <f t="shared" si="15"/>
        <v>R80</v>
      </c>
    </row>
    <row r="185" spans="1:18" x14ac:dyDescent="0.25">
      <c r="A185" s="12" t="s">
        <v>183</v>
      </c>
      <c r="B185" s="12" t="str">
        <f>VLOOKUP(A185,fuel!I$4:J$329,2,FALSE)</f>
        <v>R80</v>
      </c>
      <c r="C185" s="20">
        <f>VLOOKUP(A185,'average house price'!A$2:E$333,5,FALSE)</f>
        <v>147</v>
      </c>
      <c r="D185" s="20">
        <f>VLOOKUP(A185,'average council tax band d'!A$2:E$333,5,FALSE)</f>
        <v>228</v>
      </c>
      <c r="E185" s="20">
        <f>VLOOKUP(A185,earnings!A$11:H$342,8,FALSE)</f>
        <v>313</v>
      </c>
      <c r="F185" s="20">
        <f>VLOOKUP(A185,fuel!I$4:R$335,6,FALSE)</f>
        <v>183</v>
      </c>
      <c r="G185" s="20">
        <f>VLOOKUP(A185,fuel!I$4:R$335,10,FALSE)</f>
        <v>177</v>
      </c>
      <c r="H185" s="12">
        <f t="shared" si="16"/>
        <v>1048</v>
      </c>
      <c r="I185" s="48">
        <f t="shared" si="17"/>
        <v>209.6</v>
      </c>
      <c r="J185" s="12">
        <f t="shared" si="18"/>
        <v>274</v>
      </c>
      <c r="K185" s="19">
        <f t="shared" si="19"/>
        <v>268</v>
      </c>
      <c r="L185" s="48">
        <f t="shared" si="20"/>
        <v>5</v>
      </c>
      <c r="N185" s="19" t="s">
        <v>184</v>
      </c>
      <c r="O185" s="19">
        <f t="shared" si="14"/>
        <v>135</v>
      </c>
      <c r="P185" s="19">
        <f t="array" ref="P185">INDEX($O$1:$O$326,MATCH(SMALL(COUNTIF($O$1:$O$326,"&lt;"&amp;$O$1:$O$326),ROW($O185:$P185)),COUNTIF($O$1:$O$326,"&lt;"&amp;$O$1:$O$326),0))</f>
        <v>185</v>
      </c>
      <c r="Q185" s="19" t="str">
        <f t="array" ref="Q185">INDEX($N$1:$N$326,SMALL(IF($O$1:$O$326=$P185,ROW($O$1:$O$326)),COUNTIF($P$1:$P185,$P185)),1)</f>
        <v>Dacorum</v>
      </c>
      <c r="R185" s="19" t="str">
        <f t="shared" si="15"/>
        <v>SR</v>
      </c>
    </row>
    <row r="186" spans="1:18" x14ac:dyDescent="0.25">
      <c r="A186" s="12" t="s">
        <v>184</v>
      </c>
      <c r="B186" s="12" t="str">
        <f>VLOOKUP(A186,fuel!I$4:J$329,2,FALSE)</f>
        <v>R50</v>
      </c>
      <c r="C186" s="20">
        <f>VLOOKUP(A186,'average house price'!A$2:E$333,5,FALSE)</f>
        <v>185</v>
      </c>
      <c r="D186" s="20">
        <f>VLOOKUP(A186,'average council tax band d'!A$2:E$333,5,FALSE)</f>
        <v>71</v>
      </c>
      <c r="E186" s="20">
        <f>VLOOKUP(A186,earnings!A$11:H$342,8,FALSE)</f>
        <v>92</v>
      </c>
      <c r="F186" s="20">
        <f>VLOOKUP(A186,fuel!I$4:R$335,6,FALSE)</f>
        <v>174</v>
      </c>
      <c r="G186" s="20">
        <f>VLOOKUP(A186,fuel!I$4:R$335,10,FALSE)</f>
        <v>244</v>
      </c>
      <c r="H186" s="12">
        <f t="shared" si="16"/>
        <v>766</v>
      </c>
      <c r="I186" s="48">
        <f t="shared" si="17"/>
        <v>153.19999999999999</v>
      </c>
      <c r="J186" s="12">
        <f t="shared" si="18"/>
        <v>138</v>
      </c>
      <c r="K186" s="19">
        <f t="shared" si="19"/>
        <v>135</v>
      </c>
      <c r="L186" s="48">
        <f t="shared" si="20"/>
        <v>5</v>
      </c>
      <c r="N186" s="19" t="s">
        <v>185</v>
      </c>
      <c r="O186" s="19">
        <f t="shared" si="14"/>
        <v>187</v>
      </c>
      <c r="P186" s="19">
        <f t="array" ref="P186">INDEX($O$1:$O$326,MATCH(SMALL(COUNTIF($O$1:$O$326,"&lt;"&amp;$O$1:$O$326),ROW($O186:$P186)),COUNTIF($O$1:$O$326,"&lt;"&amp;$O$1:$O$326),0))</f>
        <v>186</v>
      </c>
      <c r="Q186" s="19" t="str">
        <f t="array" ref="Q186">INDEX($N$1:$N$326,SMALL(IF($O$1:$O$326=$P186,ROW($O$1:$O$326)),COUNTIF($P$1:$P186,$P186)),1)</f>
        <v>Woking</v>
      </c>
      <c r="R186" s="19" t="str">
        <f t="shared" si="15"/>
        <v>MU</v>
      </c>
    </row>
    <row r="187" spans="1:18" x14ac:dyDescent="0.25">
      <c r="A187" s="12" t="s">
        <v>185</v>
      </c>
      <c r="B187" s="12" t="str">
        <f>VLOOKUP(A187,fuel!I$4:J$329,2,FALSE)</f>
        <v>MU</v>
      </c>
      <c r="C187" s="20">
        <f>VLOOKUP(A187,'average house price'!A$2:E$333,5,FALSE)</f>
        <v>72</v>
      </c>
      <c r="D187" s="20">
        <f>VLOOKUP(A187,'average council tax band d'!A$2:E$333,5,FALSE)</f>
        <v>170</v>
      </c>
      <c r="E187" s="20">
        <f>VLOOKUP(A187,earnings!A$11:H$342,8,FALSE)</f>
        <v>251</v>
      </c>
      <c r="F187" s="20">
        <f>VLOOKUP(A187,fuel!I$4:R$335,6,FALSE)</f>
        <v>262</v>
      </c>
      <c r="G187" s="20">
        <f>VLOOKUP(A187,fuel!I$4:R$335,10,FALSE)</f>
        <v>122</v>
      </c>
      <c r="H187" s="12">
        <f t="shared" si="16"/>
        <v>877</v>
      </c>
      <c r="I187" s="48">
        <f t="shared" si="17"/>
        <v>175.4</v>
      </c>
      <c r="J187" s="12">
        <f t="shared" si="18"/>
        <v>190</v>
      </c>
      <c r="K187" s="19">
        <f t="shared" si="19"/>
        <v>187</v>
      </c>
      <c r="L187" s="48">
        <f t="shared" si="20"/>
        <v>5</v>
      </c>
      <c r="N187" s="19" t="s">
        <v>186</v>
      </c>
      <c r="O187" s="19">
        <f t="shared" si="14"/>
        <v>257</v>
      </c>
      <c r="P187" s="19">
        <f t="array" ref="P187">INDEX($O$1:$O$326,MATCH(SMALL(COUNTIF($O$1:$O$326,"&lt;"&amp;$O$1:$O$326),ROW($O187:$P187)),COUNTIF($O$1:$O$326,"&lt;"&amp;$O$1:$O$326),0))</f>
        <v>187</v>
      </c>
      <c r="Q187" s="19" t="str">
        <f t="array" ref="Q187">INDEX($N$1:$N$326,SMALL(IF($O$1:$O$326=$P187,ROW($O$1:$O$326)),COUNTIF($P$1:$P187,$P187)),1)</f>
        <v>North Tyneside</v>
      </c>
      <c r="R187" s="19" t="str">
        <f t="shared" si="15"/>
        <v>MU</v>
      </c>
    </row>
    <row r="188" spans="1:18" x14ac:dyDescent="0.25">
      <c r="A188" s="12" t="s">
        <v>186</v>
      </c>
      <c r="B188" s="12" t="str">
        <f>VLOOKUP(A188,fuel!I$4:J$329,2,FALSE)</f>
        <v>R50</v>
      </c>
      <c r="C188" s="20">
        <f>VLOOKUP(A188,'average house price'!A$2:E$333,5,FALSE)</f>
        <v>99</v>
      </c>
      <c r="D188" s="20">
        <f>VLOOKUP(A188,'average council tax band d'!A$2:E$333,5,FALSE)</f>
        <v>302</v>
      </c>
      <c r="E188" s="20">
        <f>VLOOKUP(A188,earnings!A$11:H$342,8,FALSE)</f>
        <v>134</v>
      </c>
      <c r="F188" s="20">
        <f>VLOOKUP(A188,fuel!I$4:R$335,6,FALSE)</f>
        <v>154</v>
      </c>
      <c r="G188" s="20">
        <f>VLOOKUP(A188,fuel!I$4:R$335,10,FALSE)</f>
        <v>332</v>
      </c>
      <c r="H188" s="12">
        <f t="shared" si="16"/>
        <v>1021</v>
      </c>
      <c r="I188" s="48">
        <f t="shared" si="17"/>
        <v>204.2</v>
      </c>
      <c r="J188" s="12">
        <f t="shared" si="18"/>
        <v>263</v>
      </c>
      <c r="K188" s="19">
        <f t="shared" si="19"/>
        <v>257</v>
      </c>
      <c r="L188" s="48">
        <f t="shared" si="20"/>
        <v>5</v>
      </c>
      <c r="N188" s="19" t="s">
        <v>187</v>
      </c>
      <c r="O188" s="19">
        <f t="shared" si="14"/>
        <v>253</v>
      </c>
      <c r="P188" s="19">
        <f t="array" ref="P188">INDEX($O$1:$O$326,MATCH(SMALL(COUNTIF($O$1:$O$326,"&lt;"&amp;$O$1:$O$326),ROW($O188:$P188)),COUNTIF($O$1:$O$326,"&lt;"&amp;$O$1:$O$326),0))</f>
        <v>188</v>
      </c>
      <c r="Q188" s="19" t="str">
        <f t="array" ref="Q188">INDEX($N$1:$N$326,SMALL(IF($O$1:$O$326=$P188,ROW($O$1:$O$326)),COUNTIF($P$1:$P188,$P188)),1)</f>
        <v>Staffordshire Moorlands</v>
      </c>
      <c r="R188" s="19" t="str">
        <f t="shared" si="15"/>
        <v>R50</v>
      </c>
    </row>
    <row r="189" spans="1:18" x14ac:dyDescent="0.25">
      <c r="A189" s="12" t="s">
        <v>187</v>
      </c>
      <c r="B189" s="12" t="str">
        <f>VLOOKUP(A189,fuel!I$4:J$329,2,FALSE)</f>
        <v>R50</v>
      </c>
      <c r="C189" s="20">
        <f>VLOOKUP(A189,'average house price'!A$2:E$333,5,FALSE)</f>
        <v>93</v>
      </c>
      <c r="D189" s="20">
        <f>VLOOKUP(A189,'average council tax band d'!A$2:E$333,5,FALSE)</f>
        <v>218</v>
      </c>
      <c r="E189" s="20">
        <f>VLOOKUP(A189,earnings!A$11:H$342,8,FALSE)</f>
        <v>163</v>
      </c>
      <c r="F189" s="20">
        <f>VLOOKUP(A189,fuel!I$4:R$335,6,FALSE)</f>
        <v>218</v>
      </c>
      <c r="G189" s="20">
        <f>VLOOKUP(A189,fuel!I$4:R$335,10,FALSE)</f>
        <v>316</v>
      </c>
      <c r="H189" s="12">
        <f t="shared" si="16"/>
        <v>1008</v>
      </c>
      <c r="I189" s="48">
        <f t="shared" si="17"/>
        <v>201.6</v>
      </c>
      <c r="J189" s="12">
        <f t="shared" si="18"/>
        <v>259</v>
      </c>
      <c r="K189" s="19">
        <f t="shared" si="19"/>
        <v>253</v>
      </c>
      <c r="L189" s="48">
        <f t="shared" si="20"/>
        <v>5</v>
      </c>
      <c r="N189" s="19" t="s">
        <v>188</v>
      </c>
      <c r="O189" s="19">
        <f t="shared" si="14"/>
        <v>47</v>
      </c>
      <c r="P189" s="19">
        <f t="array" ref="P189">INDEX($O$1:$O$326,MATCH(SMALL(COUNTIF($O$1:$O$326,"&lt;"&amp;$O$1:$O$326),ROW($O189:$P189)),COUNTIF($O$1:$O$326,"&lt;"&amp;$O$1:$O$326),0))</f>
        <v>189</v>
      </c>
      <c r="Q189" s="19" t="str">
        <f t="array" ref="Q189">INDEX($N$1:$N$326,SMALL(IF($O$1:$O$326=$P189,ROW($O$1:$O$326)),COUNTIF($P$1:$P189,$P189)),1)</f>
        <v>Tonbridge and Malling</v>
      </c>
      <c r="R189" s="19" t="str">
        <f t="shared" si="15"/>
        <v>R50</v>
      </c>
    </row>
    <row r="190" spans="1:18" x14ac:dyDescent="0.25">
      <c r="A190" s="12" t="s">
        <v>188</v>
      </c>
      <c r="B190" s="12" t="str">
        <f>VLOOKUP(A190,fuel!I$4:J$329,2,FALSE)</f>
        <v>OU</v>
      </c>
      <c r="C190" s="20">
        <f>VLOOKUP(A190,'average house price'!A$2:E$333,5,FALSE)</f>
        <v>96</v>
      </c>
      <c r="D190" s="20">
        <f>VLOOKUP(A190,'average council tax band d'!A$2:E$333,5,FALSE)</f>
        <v>78</v>
      </c>
      <c r="E190" s="20">
        <f>VLOOKUP(A190,earnings!A$11:H$342,8,FALSE)</f>
        <v>195</v>
      </c>
      <c r="F190" s="20">
        <f>VLOOKUP(A190,fuel!I$4:R$335,6,FALSE)</f>
        <v>101</v>
      </c>
      <c r="G190" s="20">
        <f>VLOOKUP(A190,fuel!I$4:R$335,10,FALSE)</f>
        <v>91</v>
      </c>
      <c r="H190" s="12">
        <f t="shared" si="16"/>
        <v>561</v>
      </c>
      <c r="I190" s="48">
        <f t="shared" si="17"/>
        <v>112.2</v>
      </c>
      <c r="J190" s="12">
        <f t="shared" si="18"/>
        <v>47</v>
      </c>
      <c r="K190" s="19">
        <f t="shared" si="19"/>
        <v>47</v>
      </c>
      <c r="L190" s="48">
        <f t="shared" si="20"/>
        <v>5</v>
      </c>
      <c r="N190" s="19" t="s">
        <v>390</v>
      </c>
      <c r="O190" s="19">
        <f t="shared" si="14"/>
        <v>64</v>
      </c>
      <c r="P190" s="19">
        <f t="array" ref="P190">INDEX($O$1:$O$326,MATCH(SMALL(COUNTIF($O$1:$O$326,"&lt;"&amp;$O$1:$O$326),ROW($O190:$P190)),COUNTIF($O$1:$O$326,"&lt;"&amp;$O$1:$O$326),0))</f>
        <v>190</v>
      </c>
      <c r="Q190" s="19" t="str">
        <f t="array" ref="Q190">INDEX($N$1:$N$326,SMALL(IF($O$1:$O$326=$P190,ROW($O$1:$O$326)),COUNTIF($P$1:$P190,$P190)),1)</f>
        <v>Amber Valley</v>
      </c>
      <c r="R190" s="19" t="str">
        <f t="shared" si="15"/>
        <v>SR</v>
      </c>
    </row>
    <row r="191" spans="1:18" x14ac:dyDescent="0.25">
      <c r="A191" s="12" t="s">
        <v>390</v>
      </c>
      <c r="B191" s="12" t="str">
        <f>VLOOKUP(A191,fuel!I$4:J$329,2,FALSE)</f>
        <v>R50</v>
      </c>
      <c r="C191" s="20">
        <f>VLOOKUP(A191,'average house price'!A$2:E$333,5,FALSE)</f>
        <v>104</v>
      </c>
      <c r="D191" s="20">
        <f>VLOOKUP(A191,'average council tax band d'!A$2:E$333,5,FALSE)</f>
        <v>154</v>
      </c>
      <c r="E191" s="20">
        <f>VLOOKUP(A191,earnings!A$11:H$342,8,FALSE)</f>
        <v>232</v>
      </c>
      <c r="F191" s="20">
        <f>VLOOKUP(A191,fuel!I$4:R$335,6,FALSE)</f>
        <v>4</v>
      </c>
      <c r="G191" s="20">
        <f>VLOOKUP(A191,fuel!I$4:R$335,10,FALSE)</f>
        <v>106</v>
      </c>
      <c r="H191" s="12">
        <f t="shared" si="16"/>
        <v>600</v>
      </c>
      <c r="I191" s="48">
        <f t="shared" si="17"/>
        <v>120</v>
      </c>
      <c r="J191" s="12">
        <f t="shared" si="18"/>
        <v>64</v>
      </c>
      <c r="K191" s="19">
        <f t="shared" si="19"/>
        <v>64</v>
      </c>
      <c r="L191" s="48">
        <f t="shared" si="20"/>
        <v>5</v>
      </c>
      <c r="N191" s="19" t="s">
        <v>189</v>
      </c>
      <c r="O191" s="19">
        <f t="shared" si="14"/>
        <v>106</v>
      </c>
      <c r="P191" s="19">
        <f t="array" ref="P191">INDEX($O$1:$O$326,MATCH(SMALL(COUNTIF($O$1:$O$326,"&lt;"&amp;$O$1:$O$326),ROW($O191:$P191)),COUNTIF($O$1:$O$326,"&lt;"&amp;$O$1:$O$326),0))</f>
        <v>190</v>
      </c>
      <c r="Q191" s="19" t="str">
        <f t="array" ref="Q191">INDEX($N$1:$N$326,SMALL(IF($O$1:$O$326=$P191,ROW($O$1:$O$326)),COUNTIF($P$1:$P191,$P191)),1)</f>
        <v>South Gloucestershire</v>
      </c>
      <c r="R191" s="19" t="str">
        <f t="shared" si="15"/>
        <v>LU</v>
      </c>
    </row>
    <row r="192" spans="1:18" x14ac:dyDescent="0.25">
      <c r="A192" s="12" t="s">
        <v>189</v>
      </c>
      <c r="B192" s="12" t="str">
        <f>VLOOKUP(A192,fuel!I$4:J$329,2,FALSE)</f>
        <v>OU</v>
      </c>
      <c r="C192" s="20">
        <f>VLOOKUP(A192,'average house price'!A$2:E$333,5,FALSE)</f>
        <v>115</v>
      </c>
      <c r="D192" s="20">
        <f>VLOOKUP(A192,'average council tax band d'!A$2:E$333,5,FALSE)</f>
        <v>294</v>
      </c>
      <c r="E192" s="20">
        <f>VLOOKUP(A192,earnings!A$11:H$342,8,FALSE)</f>
        <v>234</v>
      </c>
      <c r="F192" s="20">
        <f>VLOOKUP(A192,fuel!I$4:R$335,6,FALSE)</f>
        <v>42</v>
      </c>
      <c r="G192" s="20">
        <f>VLOOKUP(A192,fuel!I$4:R$335,10,FALSE)</f>
        <v>32</v>
      </c>
      <c r="H192" s="12">
        <f t="shared" si="16"/>
        <v>717</v>
      </c>
      <c r="I192" s="48">
        <f t="shared" si="17"/>
        <v>143.4</v>
      </c>
      <c r="J192" s="12">
        <f t="shared" si="18"/>
        <v>107</v>
      </c>
      <c r="K192" s="19">
        <f t="shared" si="19"/>
        <v>106</v>
      </c>
      <c r="L192" s="48">
        <f t="shared" si="20"/>
        <v>5</v>
      </c>
      <c r="N192" s="19" t="s">
        <v>190</v>
      </c>
      <c r="O192" s="19">
        <f t="shared" si="14"/>
        <v>75</v>
      </c>
      <c r="P192" s="19">
        <f t="array" ref="P192">INDEX($O$1:$O$326,MATCH(SMALL(COUNTIF($O$1:$O$326,"&lt;"&amp;$O$1:$O$326),ROW($O192:$P192)),COUNTIF($O$1:$O$326,"&lt;"&amp;$O$1:$O$326),0))</f>
        <v>192</v>
      </c>
      <c r="Q192" s="19" t="str">
        <f t="array" ref="Q192">INDEX($N$1:$N$326,SMALL(IF($O$1:$O$326=$P192,ROW($O$1:$O$326)),COUNTIF($P$1:$P192,$P192)),1)</f>
        <v>North Hertfordshire</v>
      </c>
      <c r="R192" s="19" t="str">
        <f t="shared" si="15"/>
        <v>SR</v>
      </c>
    </row>
    <row r="193" spans="1:18" x14ac:dyDescent="0.25">
      <c r="A193" s="12" t="s">
        <v>190</v>
      </c>
      <c r="B193" s="12" t="str">
        <f>VLOOKUP(A193,fuel!I$4:J$329,2,FALSE)</f>
        <v>LU</v>
      </c>
      <c r="C193" s="20">
        <f>VLOOKUP(A193,'average house price'!A$2:E$333,5,FALSE)</f>
        <v>13</v>
      </c>
      <c r="D193" s="20">
        <f>VLOOKUP(A193,'average council tax band d'!A$2:E$333,5,FALSE)</f>
        <v>282</v>
      </c>
      <c r="E193" s="20">
        <f>VLOOKUP(A193,earnings!A$11:H$342,8,FALSE)</f>
        <v>247</v>
      </c>
      <c r="F193" s="20">
        <f>VLOOKUP(A193,fuel!I$4:R$335,6,FALSE)</f>
        <v>34</v>
      </c>
      <c r="G193" s="20">
        <f>VLOOKUP(A193,fuel!I$4:R$335,10,FALSE)</f>
        <v>67</v>
      </c>
      <c r="H193" s="12">
        <f t="shared" si="16"/>
        <v>643</v>
      </c>
      <c r="I193" s="48">
        <f t="shared" si="17"/>
        <v>128.6</v>
      </c>
      <c r="J193" s="12">
        <f t="shared" si="18"/>
        <v>75</v>
      </c>
      <c r="K193" s="19">
        <f t="shared" si="19"/>
        <v>75</v>
      </c>
      <c r="L193" s="48">
        <f t="shared" si="20"/>
        <v>5</v>
      </c>
      <c r="N193" s="19" t="s">
        <v>191</v>
      </c>
      <c r="O193" s="19">
        <f t="shared" si="14"/>
        <v>134</v>
      </c>
      <c r="P193" s="19">
        <f t="array" ref="P193">INDEX($O$1:$O$326,MATCH(SMALL(COUNTIF($O$1:$O$326,"&lt;"&amp;$O$1:$O$326),ROW($O193:$P193)),COUNTIF($O$1:$O$326,"&lt;"&amp;$O$1:$O$326),0))</f>
        <v>193</v>
      </c>
      <c r="Q193" s="19" t="str">
        <f t="array" ref="Q193">INDEX($N$1:$N$326,SMALL(IF($O$1:$O$326=$P193,ROW($O$1:$O$326)),COUNTIF($P$1:$P193,$P193)),1)</f>
        <v>East Hertfordshire</v>
      </c>
      <c r="R193" s="19" t="str">
        <f t="shared" si="15"/>
        <v>SR</v>
      </c>
    </row>
    <row r="194" spans="1:18" x14ac:dyDescent="0.25">
      <c r="A194" s="12" t="s">
        <v>191</v>
      </c>
      <c r="B194" s="12" t="str">
        <f>VLOOKUP(A194,fuel!I$4:J$329,2,FALSE)</f>
        <v>OU</v>
      </c>
      <c r="C194" s="20">
        <f>VLOOKUP(A194,'average house price'!A$2:E$333,5,FALSE)</f>
        <v>46</v>
      </c>
      <c r="D194" s="20">
        <f>VLOOKUP(A194,'average council tax band d'!A$2:E$333,5,FALSE)</f>
        <v>265</v>
      </c>
      <c r="E194" s="20">
        <f>VLOOKUP(A194,earnings!A$11:H$342,8,FALSE)</f>
        <v>204</v>
      </c>
      <c r="F194" s="20">
        <f>VLOOKUP(A194,fuel!I$4:R$335,6,FALSE)</f>
        <v>119</v>
      </c>
      <c r="G194" s="20">
        <f>VLOOKUP(A194,fuel!I$4:R$335,10,FALSE)</f>
        <v>128</v>
      </c>
      <c r="H194" s="12">
        <f t="shared" si="16"/>
        <v>762</v>
      </c>
      <c r="I194" s="48">
        <f t="shared" si="17"/>
        <v>152.4</v>
      </c>
      <c r="J194" s="12">
        <f t="shared" si="18"/>
        <v>137</v>
      </c>
      <c r="K194" s="19">
        <f t="shared" si="19"/>
        <v>134</v>
      </c>
      <c r="L194" s="48">
        <f t="shared" si="20"/>
        <v>5</v>
      </c>
      <c r="N194" s="19" t="s">
        <v>192</v>
      </c>
      <c r="O194" s="19">
        <f t="shared" ref="O194:O257" si="21">LOOKUP(N194,$A$2:$A$327,K$2:K$327)</f>
        <v>80</v>
      </c>
      <c r="P194" s="19">
        <f t="array" ref="P194">INDEX($O$1:$O$326,MATCH(SMALL(COUNTIF($O$1:$O$326,"&lt;"&amp;$O$1:$O$326),ROW($O194:$P194)),COUNTIF($O$1:$O$326,"&lt;"&amp;$O$1:$O$326),0))</f>
        <v>194</v>
      </c>
      <c r="Q194" s="19" t="str">
        <f t="array" ref="Q194">INDEX($N$1:$N$326,SMALL(IF($O$1:$O$326=$P194,ROW($O$1:$O$326)),COUNTIF($P$1:$P194,$P194)),1)</f>
        <v>West Lindsey</v>
      </c>
      <c r="R194" s="19" t="str">
        <f t="shared" ref="R194:R257" si="22">LOOKUP(Q194,$A$2:$A$327,$B$2:$B$327)</f>
        <v>R80</v>
      </c>
    </row>
    <row r="195" spans="1:18" x14ac:dyDescent="0.25">
      <c r="A195" s="12" t="s">
        <v>192</v>
      </c>
      <c r="B195" s="12" t="str">
        <f>VLOOKUP(A195,fuel!I$4:J$329,2,FALSE)</f>
        <v>LU</v>
      </c>
      <c r="C195" s="20">
        <f>VLOOKUP(A195,'average house price'!A$2:E$333,5,FALSE)</f>
        <v>97</v>
      </c>
      <c r="D195" s="20">
        <f>VLOOKUP(A195,'average council tax band d'!A$2:E$333,5,FALSE)</f>
        <v>178</v>
      </c>
      <c r="E195" s="20">
        <f>VLOOKUP(A195,earnings!A$11:H$342,8,FALSE)</f>
        <v>149</v>
      </c>
      <c r="F195" s="20">
        <f>VLOOKUP(A195,fuel!I$4:R$335,6,FALSE)</f>
        <v>210</v>
      </c>
      <c r="G195" s="20">
        <f>VLOOKUP(A195,fuel!I$4:R$335,10,FALSE)</f>
        <v>18</v>
      </c>
      <c r="H195" s="12">
        <f t="shared" ref="H195:H258" si="23">SUM(C195:G195)</f>
        <v>652</v>
      </c>
      <c r="I195" s="48">
        <f t="shared" ref="I195:I258" si="24">H195/L195</f>
        <v>130.4</v>
      </c>
      <c r="J195" s="12">
        <f t="shared" ref="J195:J258" si="25">RANK(I195,I$2:I$333,1)</f>
        <v>80</v>
      </c>
      <c r="K195" s="19">
        <f t="shared" ref="K195:K258" si="26">IF(I195="","9999",RANK(I195,I$2:I$327,1))</f>
        <v>80</v>
      </c>
      <c r="L195" s="48">
        <f t="shared" ref="L195:L258" si="27">COUNT(C195,D195,F195,G195,E195)</f>
        <v>5</v>
      </c>
      <c r="N195" s="19" t="s">
        <v>193</v>
      </c>
      <c r="O195" s="19">
        <f t="shared" si="21"/>
        <v>148</v>
      </c>
      <c r="P195" s="19">
        <f t="array" ref="P195">INDEX($O$1:$O$326,MATCH(SMALL(COUNTIF($O$1:$O$326,"&lt;"&amp;$O$1:$O$326),ROW($O195:$P195)),COUNTIF($O$1:$O$326,"&lt;"&amp;$O$1:$O$326),0))</f>
        <v>195</v>
      </c>
      <c r="Q195" s="19" t="str">
        <f t="array" ref="Q195">INDEX($N$1:$N$326,SMALL(IF($O$1:$O$326=$P195,ROW($O$1:$O$326)),COUNTIF($P$1:$P195,$P195)),1)</f>
        <v>Middlesbrough</v>
      </c>
      <c r="R195" s="19" t="str">
        <f t="shared" si="22"/>
        <v>LU</v>
      </c>
    </row>
    <row r="196" spans="1:18" x14ac:dyDescent="0.25">
      <c r="A196" s="12" t="s">
        <v>193</v>
      </c>
      <c r="B196" s="12" t="str">
        <f>VLOOKUP(A196,fuel!I$4:J$329,2,FALSE)</f>
        <v>MU</v>
      </c>
      <c r="C196" s="20">
        <f>VLOOKUP(A196,'average house price'!A$2:E$333,5,FALSE)</f>
        <v>16</v>
      </c>
      <c r="D196" s="20">
        <f>VLOOKUP(A196,'average council tax band d'!A$2:E$333,5,FALSE)</f>
        <v>286</v>
      </c>
      <c r="E196" s="20">
        <f>VLOOKUP(A196,earnings!A$11:H$342,8,FALSE)</f>
        <v>275</v>
      </c>
      <c r="F196" s="20">
        <f>VLOOKUP(A196,fuel!I$4:R$335,6,FALSE)</f>
        <v>162</v>
      </c>
      <c r="G196" s="20">
        <f>VLOOKUP(A196,fuel!I$4:R$335,10,FALSE)</f>
        <v>64</v>
      </c>
      <c r="H196" s="12">
        <f t="shared" si="23"/>
        <v>803</v>
      </c>
      <c r="I196" s="48">
        <f t="shared" si="24"/>
        <v>160.6</v>
      </c>
      <c r="J196" s="12">
        <f t="shared" si="25"/>
        <v>151</v>
      </c>
      <c r="K196" s="19">
        <f t="shared" si="26"/>
        <v>148</v>
      </c>
      <c r="L196" s="48">
        <f t="shared" si="27"/>
        <v>5</v>
      </c>
      <c r="N196" s="19" t="s">
        <v>194</v>
      </c>
      <c r="O196" s="19">
        <f t="shared" si="21"/>
        <v>127</v>
      </c>
      <c r="P196" s="19">
        <f t="array" ref="P196">INDEX($O$1:$O$326,MATCH(SMALL(COUNTIF($O$1:$O$326,"&lt;"&amp;$O$1:$O$326),ROW($O196:$P196)),COUNTIF($O$1:$O$326,"&lt;"&amp;$O$1:$O$326),0))</f>
        <v>196</v>
      </c>
      <c r="Q196" s="19" t="str">
        <f t="array" ref="Q196">INDEX($N$1:$N$326,SMALL(IF($O$1:$O$326=$P196,ROW($O$1:$O$326)),COUNTIF($P$1:$P196,$P196)),1)</f>
        <v>South Norfolk</v>
      </c>
      <c r="R196" s="19" t="str">
        <f t="shared" si="22"/>
        <v>R80</v>
      </c>
    </row>
    <row r="197" spans="1:18" x14ac:dyDescent="0.25">
      <c r="A197" s="12" t="s">
        <v>194</v>
      </c>
      <c r="B197" s="12" t="str">
        <f>VLOOKUP(A197,fuel!I$4:J$329,2,FALSE)</f>
        <v>OU</v>
      </c>
      <c r="C197" s="20">
        <f>VLOOKUP(A197,'average house price'!A$2:E$333,5,FALSE)</f>
        <v>300</v>
      </c>
      <c r="D197" s="20">
        <f>VLOOKUP(A197,'average council tax band d'!A$2:E$333,5,FALSE)</f>
        <v>300</v>
      </c>
      <c r="E197" s="20">
        <f>VLOOKUP(A197,earnings!A$11:H$342,8,FALSE)</f>
        <v>108</v>
      </c>
      <c r="F197" s="20">
        <f>VLOOKUP(A197,fuel!I$4:R$335,6,FALSE)</f>
        <v>16</v>
      </c>
      <c r="G197" s="20">
        <f>VLOOKUP(A197,fuel!I$4:R$335,10,FALSE)</f>
        <v>25</v>
      </c>
      <c r="H197" s="12">
        <f t="shared" si="23"/>
        <v>749</v>
      </c>
      <c r="I197" s="48">
        <f t="shared" si="24"/>
        <v>149.80000000000001</v>
      </c>
      <c r="J197" s="12">
        <f t="shared" si="25"/>
        <v>129</v>
      </c>
      <c r="K197" s="19">
        <f t="shared" si="26"/>
        <v>127</v>
      </c>
      <c r="L197" s="48">
        <f t="shared" si="27"/>
        <v>5</v>
      </c>
      <c r="N197" s="19" t="s">
        <v>195</v>
      </c>
      <c r="O197" s="19">
        <f t="shared" si="21"/>
        <v>220</v>
      </c>
      <c r="P197" s="19">
        <f t="array" ref="P197">INDEX($O$1:$O$326,MATCH(SMALL(COUNTIF($O$1:$O$326,"&lt;"&amp;$O$1:$O$326),ROW($O197:$P197)),COUNTIF($O$1:$O$326,"&lt;"&amp;$O$1:$O$326),0))</f>
        <v>197</v>
      </c>
      <c r="Q197" s="19" t="str">
        <f t="array" ref="Q197">INDEX($N$1:$N$326,SMALL(IF($O$1:$O$326=$P197,ROW($O$1:$O$326)),COUNTIF($P$1:$P197,$P197)),1)</f>
        <v>Havering</v>
      </c>
      <c r="R197" s="19" t="str">
        <f t="shared" si="22"/>
        <v>MU</v>
      </c>
    </row>
    <row r="198" spans="1:18" x14ac:dyDescent="0.25">
      <c r="A198" s="12" t="s">
        <v>195</v>
      </c>
      <c r="B198" s="12" t="str">
        <f>VLOOKUP(A198,fuel!I$4:J$329,2,FALSE)</f>
        <v>OU</v>
      </c>
      <c r="C198" s="20">
        <f>VLOOKUP(A198,'average house price'!A$2:E$333,5,FALSE)</f>
        <v>7</v>
      </c>
      <c r="D198" s="20">
        <f>VLOOKUP(A198,'average council tax band d'!A$2:E$333,5,FALSE)</f>
        <v>310</v>
      </c>
      <c r="E198" s="20">
        <f>VLOOKUP(A198,earnings!A$11:H$342,8,FALSE)</f>
        <v>289</v>
      </c>
      <c r="F198" s="20">
        <f>VLOOKUP(A198,fuel!I$4:R$335,6,FALSE)</f>
        <v>255</v>
      </c>
      <c r="G198" s="20">
        <f>VLOOKUP(A198,fuel!I$4:R$335,10,FALSE)</f>
        <v>96</v>
      </c>
      <c r="H198" s="12">
        <f t="shared" si="23"/>
        <v>957</v>
      </c>
      <c r="I198" s="48">
        <f t="shared" si="24"/>
        <v>191.4</v>
      </c>
      <c r="J198" s="12">
        <f t="shared" si="25"/>
        <v>224</v>
      </c>
      <c r="K198" s="19">
        <f t="shared" si="26"/>
        <v>220</v>
      </c>
      <c r="L198" s="48">
        <f t="shared" si="27"/>
        <v>5</v>
      </c>
      <c r="N198" s="19" t="s">
        <v>196</v>
      </c>
      <c r="O198" s="19">
        <f t="shared" si="21"/>
        <v>40</v>
      </c>
      <c r="P198" s="19">
        <f t="array" ref="P198">INDEX($O$1:$O$326,MATCH(SMALL(COUNTIF($O$1:$O$326,"&lt;"&amp;$O$1:$O$326),ROW($O198:$P198)),COUNTIF($O$1:$O$326,"&lt;"&amp;$O$1:$O$326),0))</f>
        <v>198</v>
      </c>
      <c r="Q198" s="19" t="str">
        <f t="array" ref="Q198">INDEX($N$1:$N$326,SMALL(IF($O$1:$O$326=$P198,ROW($O$1:$O$326)),COUNTIF($P$1:$P198,$P198)),1)</f>
        <v>Kingston upon Thames</v>
      </c>
      <c r="R198" s="19" t="str">
        <f t="shared" si="22"/>
        <v>MU</v>
      </c>
    </row>
    <row r="199" spans="1:18" x14ac:dyDescent="0.25">
      <c r="A199" s="12" t="s">
        <v>196</v>
      </c>
      <c r="B199" s="12" t="str">
        <f>VLOOKUP(A199,fuel!I$4:J$329,2,FALSE)</f>
        <v>OU</v>
      </c>
      <c r="C199" s="20">
        <f>VLOOKUP(A199,'average house price'!A$2:E$333,5,FALSE)</f>
        <v>88</v>
      </c>
      <c r="D199" s="20">
        <f>VLOOKUP(A199,'average council tax band d'!A$2:E$333,5,FALSE)</f>
        <v>24</v>
      </c>
      <c r="E199" s="20">
        <f>VLOOKUP(A199,earnings!A$11:H$342,8,FALSE)</f>
        <v>175</v>
      </c>
      <c r="F199" s="20">
        <f>VLOOKUP(A199,fuel!I$4:R$335,6,FALSE)</f>
        <v>51</v>
      </c>
      <c r="G199" s="20">
        <f>VLOOKUP(A199,fuel!I$4:R$335,10,FALSE)</f>
        <v>203</v>
      </c>
      <c r="H199" s="12">
        <f t="shared" si="23"/>
        <v>541</v>
      </c>
      <c r="I199" s="48">
        <f t="shared" si="24"/>
        <v>108.2</v>
      </c>
      <c r="J199" s="12">
        <f t="shared" si="25"/>
        <v>40</v>
      </c>
      <c r="K199" s="19">
        <f t="shared" si="26"/>
        <v>40</v>
      </c>
      <c r="L199" s="48">
        <f t="shared" si="27"/>
        <v>5</v>
      </c>
      <c r="N199" s="19" t="s">
        <v>197</v>
      </c>
      <c r="O199" s="19">
        <f t="shared" si="21"/>
        <v>38</v>
      </c>
      <c r="P199" s="19">
        <f t="array" ref="P199">INDEX($O$1:$O$326,MATCH(SMALL(COUNTIF($O$1:$O$326,"&lt;"&amp;$O$1:$O$326),ROW($O199:$P199)),COUNTIF($O$1:$O$326,"&lt;"&amp;$O$1:$O$326),0))</f>
        <v>199</v>
      </c>
      <c r="Q199" s="19" t="str">
        <f t="array" ref="Q199">INDEX($N$1:$N$326,SMALL(IF($O$1:$O$326=$P199,ROW($O$1:$O$326)),COUNTIF($P$1:$P199,$P199)),1)</f>
        <v>Rochford</v>
      </c>
      <c r="R199" s="19" t="str">
        <f t="shared" si="22"/>
        <v>LU</v>
      </c>
    </row>
    <row r="200" spans="1:18" x14ac:dyDescent="0.25">
      <c r="A200" s="12" t="s">
        <v>197</v>
      </c>
      <c r="B200" s="12" t="str">
        <f>VLOOKUP(A200,fuel!I$4:J$329,2,FALSE)</f>
        <v>OU</v>
      </c>
      <c r="C200" s="20">
        <f>VLOOKUP(A200,'average house price'!A$2:E$333,5,FALSE)</f>
        <v>86</v>
      </c>
      <c r="D200" s="20">
        <f>VLOOKUP(A200,'average council tax band d'!A$2:E$333,5,FALSE)</f>
        <v>127</v>
      </c>
      <c r="E200" s="20">
        <f>VLOOKUP(A200,earnings!A$11:H$342,8,FALSE)</f>
        <v>230</v>
      </c>
      <c r="F200" s="20">
        <f>VLOOKUP(A200,fuel!I$4:R$335,6,FALSE)</f>
        <v>12</v>
      </c>
      <c r="G200" s="20">
        <f>VLOOKUP(A200,fuel!I$4:R$335,10,FALSE)</f>
        <v>82</v>
      </c>
      <c r="H200" s="12">
        <f t="shared" si="23"/>
        <v>537</v>
      </c>
      <c r="I200" s="48">
        <f t="shared" si="24"/>
        <v>107.4</v>
      </c>
      <c r="J200" s="12">
        <f t="shared" si="25"/>
        <v>38</v>
      </c>
      <c r="K200" s="19">
        <f t="shared" si="26"/>
        <v>38</v>
      </c>
      <c r="L200" s="48">
        <f t="shared" si="27"/>
        <v>5</v>
      </c>
      <c r="N200" s="19" t="s">
        <v>198</v>
      </c>
      <c r="O200" s="19">
        <f t="shared" si="21"/>
        <v>136</v>
      </c>
      <c r="P200" s="19">
        <f t="array" ref="P200">INDEX($O$1:$O$326,MATCH(SMALL(COUNTIF($O$1:$O$326,"&lt;"&amp;$O$1:$O$326),ROW($O200:$P200)),COUNTIF($O$1:$O$326,"&lt;"&amp;$O$1:$O$326),0))</f>
        <v>200</v>
      </c>
      <c r="Q200" s="19" t="str">
        <f t="array" ref="Q200">INDEX($N$1:$N$326,SMALL(IF($O$1:$O$326=$P200,ROW($O$1:$O$326)),COUNTIF($P$1:$P200,$P200)),1)</f>
        <v>Blaby</v>
      </c>
      <c r="R200" s="19" t="str">
        <f t="shared" si="22"/>
        <v>LU</v>
      </c>
    </row>
    <row r="201" spans="1:18" x14ac:dyDescent="0.25">
      <c r="A201" s="12" t="s">
        <v>198</v>
      </c>
      <c r="B201" s="12" t="str">
        <f>VLOOKUP(A201,fuel!I$4:J$329,2,FALSE)</f>
        <v>LU</v>
      </c>
      <c r="C201" s="20">
        <f>VLOOKUP(A201,'average house price'!A$2:E$333,5,FALSE)</f>
        <v>252</v>
      </c>
      <c r="D201" s="20">
        <f>VLOOKUP(A201,'average council tax band d'!A$2:E$333,5,FALSE)</f>
        <v>94</v>
      </c>
      <c r="E201" s="20">
        <f>VLOOKUP(A201,earnings!A$11:H$342,8,FALSE)</f>
        <v>206</v>
      </c>
      <c r="F201" s="20">
        <f>VLOOKUP(A201,fuel!I$4:R$335,6,FALSE)</f>
        <v>145</v>
      </c>
      <c r="G201" s="20">
        <f>VLOOKUP(A201,fuel!I$4:R$335,10,FALSE)</f>
        <v>73</v>
      </c>
      <c r="H201" s="12">
        <f t="shared" si="23"/>
        <v>770</v>
      </c>
      <c r="I201" s="48">
        <f t="shared" si="24"/>
        <v>154</v>
      </c>
      <c r="J201" s="12">
        <f t="shared" si="25"/>
        <v>139</v>
      </c>
      <c r="K201" s="19">
        <f t="shared" si="26"/>
        <v>136</v>
      </c>
      <c r="L201" s="48">
        <f t="shared" si="27"/>
        <v>5</v>
      </c>
      <c r="N201" s="19" t="s">
        <v>199</v>
      </c>
      <c r="O201" s="19">
        <f t="shared" si="21"/>
        <v>20</v>
      </c>
      <c r="P201" s="19">
        <f t="array" ref="P201">INDEX($O$1:$O$326,MATCH(SMALL(COUNTIF($O$1:$O$326,"&lt;"&amp;$O$1:$O$326),ROW($O201:$P201)),COUNTIF($O$1:$O$326,"&lt;"&amp;$O$1:$O$326),0))</f>
        <v>201</v>
      </c>
      <c r="Q201" s="19" t="str">
        <f t="array" ref="Q201">INDEX($N$1:$N$326,SMALL(IF($O$1:$O$326=$P201,ROW($O$1:$O$326)),COUNTIF($P$1:$P201,$P201)),1)</f>
        <v>Cornwall</v>
      </c>
      <c r="R201" s="19" t="str">
        <f t="shared" si="22"/>
        <v>R80</v>
      </c>
    </row>
    <row r="202" spans="1:18" x14ac:dyDescent="0.25">
      <c r="A202" s="12" t="s">
        <v>199</v>
      </c>
      <c r="B202" s="12" t="str">
        <f>VLOOKUP(A202,fuel!I$4:J$329,2,FALSE)</f>
        <v>LU</v>
      </c>
      <c r="C202" s="20">
        <f>VLOOKUP(A202,'average house price'!A$2:E$333,5,FALSE)</f>
        <v>108</v>
      </c>
      <c r="D202" s="20">
        <f>VLOOKUP(A202,'average council tax band d'!A$2:E$333,5,FALSE)</f>
        <v>46</v>
      </c>
      <c r="E202" s="20">
        <f>VLOOKUP(A202,earnings!A$11:H$342,8,FALSE)</f>
        <v>208</v>
      </c>
      <c r="F202" s="20">
        <f>VLOOKUP(A202,fuel!I$4:R$335,6,FALSE)</f>
        <v>10</v>
      </c>
      <c r="G202" s="20">
        <f>VLOOKUP(A202,fuel!I$4:R$335,10,FALSE)</f>
        <v>86</v>
      </c>
      <c r="H202" s="12">
        <f t="shared" si="23"/>
        <v>458</v>
      </c>
      <c r="I202" s="48">
        <f t="shared" si="24"/>
        <v>91.6</v>
      </c>
      <c r="J202" s="12">
        <f t="shared" si="25"/>
        <v>20</v>
      </c>
      <c r="K202" s="19">
        <f t="shared" si="26"/>
        <v>20</v>
      </c>
      <c r="L202" s="48">
        <f t="shared" si="27"/>
        <v>5</v>
      </c>
      <c r="N202" s="19" t="s">
        <v>200</v>
      </c>
      <c r="O202" s="19">
        <f t="shared" si="21"/>
        <v>254</v>
      </c>
      <c r="P202" s="19">
        <f t="array" ref="P202">INDEX($O$1:$O$326,MATCH(SMALL(COUNTIF($O$1:$O$326,"&lt;"&amp;$O$1:$O$326),ROW($O202:$P202)),COUNTIF($O$1:$O$326,"&lt;"&amp;$O$1:$O$326),0))</f>
        <v>202</v>
      </c>
      <c r="Q202" s="19" t="str">
        <f t="array" ref="Q202">INDEX($N$1:$N$326,SMALL(IF($O$1:$O$326=$P202,ROW($O$1:$O$326)),COUNTIF($P$1:$P202,$P202)),1)</f>
        <v>Mid Sussex</v>
      </c>
      <c r="R202" s="19" t="str">
        <f t="shared" si="22"/>
        <v>R80</v>
      </c>
    </row>
    <row r="203" spans="1:18" x14ac:dyDescent="0.25">
      <c r="A203" s="12" t="s">
        <v>200</v>
      </c>
      <c r="B203" s="12" t="str">
        <f>VLOOKUP(A203,fuel!I$4:J$329,2,FALSE)</f>
        <v>LU</v>
      </c>
      <c r="C203" s="20">
        <f>VLOOKUP(A203,'average house price'!A$2:E$333,5,FALSE)</f>
        <v>45</v>
      </c>
      <c r="D203" s="20">
        <f>VLOOKUP(A203,'average council tax band d'!A$2:E$333,5,FALSE)</f>
        <v>313</v>
      </c>
      <c r="E203" s="20">
        <f>VLOOKUP(A203,earnings!A$11:H$342,8,FALSE)</f>
        <v>308</v>
      </c>
      <c r="F203" s="20">
        <f>VLOOKUP(A203,fuel!I$4:R$335,6,FALSE)</f>
        <v>133</v>
      </c>
      <c r="G203" s="20">
        <f>VLOOKUP(A203,fuel!I$4:R$335,10,FALSE)</f>
        <v>211</v>
      </c>
      <c r="H203" s="12">
        <f t="shared" si="23"/>
        <v>1010</v>
      </c>
      <c r="I203" s="48">
        <f t="shared" si="24"/>
        <v>202</v>
      </c>
      <c r="J203" s="12">
        <f t="shared" si="25"/>
        <v>260</v>
      </c>
      <c r="K203" s="19">
        <f t="shared" si="26"/>
        <v>254</v>
      </c>
      <c r="L203" s="48">
        <f t="shared" si="27"/>
        <v>5</v>
      </c>
      <c r="N203" s="19" t="s">
        <v>201</v>
      </c>
      <c r="O203" s="19">
        <f t="shared" si="21"/>
        <v>317</v>
      </c>
      <c r="P203" s="19">
        <f t="array" ref="P203">INDEX($O$1:$O$326,MATCH(SMALL(COUNTIF($O$1:$O$326,"&lt;"&amp;$O$1:$O$326),ROW($O203:$P203)),COUNTIF($O$1:$O$326,"&lt;"&amp;$O$1:$O$326),0))</f>
        <v>202</v>
      </c>
      <c r="Q203" s="19" t="str">
        <f t="array" ref="Q203">INDEX($N$1:$N$326,SMALL(IF($O$1:$O$326=$P203,ROW($O$1:$O$326)),COUNTIF($P$1:$P203,$P203)),1)</f>
        <v>Wokingham</v>
      </c>
      <c r="R203" s="19" t="str">
        <f t="shared" si="22"/>
        <v>LU</v>
      </c>
    </row>
    <row r="204" spans="1:18" x14ac:dyDescent="0.25">
      <c r="A204" s="12" t="s">
        <v>201</v>
      </c>
      <c r="B204" s="12" t="str">
        <f>VLOOKUP(A204,fuel!I$4:J$329,2,FALSE)</f>
        <v>R80</v>
      </c>
      <c r="C204" s="20">
        <f>VLOOKUP(A204,'average house price'!A$2:E$333,5,FALSE)</f>
        <v>234</v>
      </c>
      <c r="D204" s="20">
        <f>VLOOKUP(A204,'average council tax band d'!A$2:E$333,5,FALSE)</f>
        <v>317</v>
      </c>
      <c r="E204" s="20">
        <f>VLOOKUP(A204,earnings!A$11:H$342,8,FALSE)</f>
        <v>241</v>
      </c>
      <c r="F204" s="20">
        <f>VLOOKUP(A204,fuel!I$4:R$335,6,FALSE)</f>
        <v>249</v>
      </c>
      <c r="G204" s="20">
        <f>VLOOKUP(A204,fuel!I$4:R$335,10,FALSE)</f>
        <v>233</v>
      </c>
      <c r="H204" s="12">
        <f t="shared" si="23"/>
        <v>1274</v>
      </c>
      <c r="I204" s="48">
        <f t="shared" si="24"/>
        <v>254.8</v>
      </c>
      <c r="J204" s="12">
        <f t="shared" si="25"/>
        <v>323</v>
      </c>
      <c r="K204" s="19">
        <f t="shared" si="26"/>
        <v>317</v>
      </c>
      <c r="L204" s="48">
        <f t="shared" si="27"/>
        <v>5</v>
      </c>
      <c r="N204" s="19" t="s">
        <v>202</v>
      </c>
      <c r="O204" s="19">
        <f t="shared" si="21"/>
        <v>59</v>
      </c>
      <c r="P204" s="19">
        <f t="array" ref="P204">INDEX($O$1:$O$326,MATCH(SMALL(COUNTIF($O$1:$O$326,"&lt;"&amp;$O$1:$O$326),ROW($O204:$P204)),COUNTIF($O$1:$O$326,"&lt;"&amp;$O$1:$O$326),0))</f>
        <v>204</v>
      </c>
      <c r="Q204" s="19" t="str">
        <f t="array" ref="Q204">INDEX($N$1:$N$326,SMALL(IF($O$1:$O$326=$P204,ROW($O$1:$O$326)),COUNTIF($P$1:$P204,$P204)),1)</f>
        <v>Melton</v>
      </c>
      <c r="R204" s="19" t="str">
        <f t="shared" si="22"/>
        <v>R80</v>
      </c>
    </row>
    <row r="205" spans="1:18" x14ac:dyDescent="0.25">
      <c r="A205" s="12" t="s">
        <v>202</v>
      </c>
      <c r="B205" s="12" t="str">
        <f>VLOOKUP(A205,fuel!I$4:J$329,2,FALSE)</f>
        <v>LU</v>
      </c>
      <c r="C205" s="20">
        <f>VLOOKUP(A205,'average house price'!A$2:E$333,5,FALSE)</f>
        <v>226</v>
      </c>
      <c r="D205" s="20">
        <f>VLOOKUP(A205,'average council tax band d'!A$2:E$333,5,FALSE)</f>
        <v>214</v>
      </c>
      <c r="E205" s="20">
        <f>VLOOKUP(A205,earnings!A$11:H$342,8,FALSE)</f>
        <v>74</v>
      </c>
      <c r="F205" s="20">
        <f>VLOOKUP(A205,fuel!I$4:R$335,6,FALSE)</f>
        <v>48</v>
      </c>
      <c r="G205" s="20">
        <f>VLOOKUP(A205,fuel!I$4:R$335,10,FALSE)</f>
        <v>26</v>
      </c>
      <c r="H205" s="12">
        <f t="shared" si="23"/>
        <v>588</v>
      </c>
      <c r="I205" s="48">
        <f t="shared" si="24"/>
        <v>117.6</v>
      </c>
      <c r="J205" s="12">
        <f t="shared" si="25"/>
        <v>59</v>
      </c>
      <c r="K205" s="19">
        <f t="shared" si="26"/>
        <v>59</v>
      </c>
      <c r="L205" s="48">
        <f t="shared" si="27"/>
        <v>5</v>
      </c>
      <c r="N205" s="19" t="s">
        <v>203</v>
      </c>
      <c r="O205" s="19">
        <f t="shared" si="21"/>
        <v>26</v>
      </c>
      <c r="P205" s="19">
        <f t="array" ref="P205">INDEX($O$1:$O$326,MATCH(SMALL(COUNTIF($O$1:$O$326,"&lt;"&amp;$O$1:$O$326),ROW($O205:$P205)),COUNTIF($O$1:$O$326,"&lt;"&amp;$O$1:$O$326),0))</f>
        <v>205</v>
      </c>
      <c r="Q205" s="19" t="str">
        <f t="array" ref="Q205">INDEX($N$1:$N$326,SMALL(IF($O$1:$O$326=$P205,ROW($O$1:$O$326)),COUNTIF($P$1:$P205,$P205)),1)</f>
        <v>Windsor and Maidenhead</v>
      </c>
      <c r="R205" s="19" t="str">
        <f t="shared" si="22"/>
        <v>OU</v>
      </c>
    </row>
    <row r="206" spans="1:18" x14ac:dyDescent="0.25">
      <c r="A206" s="12" t="s">
        <v>203</v>
      </c>
      <c r="B206" s="12" t="str">
        <f>VLOOKUP(A206,fuel!I$4:J$329,2,FALSE)</f>
        <v>MU</v>
      </c>
      <c r="C206" s="20">
        <f>VLOOKUP(A206,'average house price'!A$2:E$333,5,FALSE)</f>
        <v>271</v>
      </c>
      <c r="D206" s="20">
        <f>VLOOKUP(A206,'average council tax band d'!A$2:E$333,5,FALSE)</f>
        <v>91</v>
      </c>
      <c r="E206" s="20">
        <f>VLOOKUP(A206,earnings!A$11:H$342,8,FALSE)</f>
        <v>35</v>
      </c>
      <c r="F206" s="20">
        <f>VLOOKUP(A206,fuel!I$4:R$335,6,FALSE)</f>
        <v>62</v>
      </c>
      <c r="G206" s="20">
        <f>VLOOKUP(A206,fuel!I$4:R$335,10,FALSE)</f>
        <v>36</v>
      </c>
      <c r="H206" s="12">
        <f t="shared" si="23"/>
        <v>495</v>
      </c>
      <c r="I206" s="48">
        <f t="shared" si="24"/>
        <v>99</v>
      </c>
      <c r="J206" s="12">
        <f t="shared" si="25"/>
        <v>26</v>
      </c>
      <c r="K206" s="19">
        <f t="shared" si="26"/>
        <v>26</v>
      </c>
      <c r="L206" s="48">
        <f t="shared" si="27"/>
        <v>5</v>
      </c>
      <c r="N206" s="19" t="s">
        <v>204</v>
      </c>
      <c r="O206" s="19">
        <f t="shared" si="21"/>
        <v>226</v>
      </c>
      <c r="P206" s="19">
        <f t="array" ref="P206">INDEX($O$1:$O$326,MATCH(SMALL(COUNTIF($O$1:$O$326,"&lt;"&amp;$O$1:$O$326),ROW($O206:$P206)),COUNTIF($O$1:$O$326,"&lt;"&amp;$O$1:$O$326),0))</f>
        <v>206</v>
      </c>
      <c r="Q206" s="19" t="str">
        <f t="array" ref="Q206">INDEX($N$1:$N$326,SMALL(IF($O$1:$O$326=$P206,ROW($O$1:$O$326)),COUNTIF($P$1:$P206,$P206)),1)</f>
        <v>Wycombe</v>
      </c>
      <c r="R206" s="19" t="str">
        <f t="shared" si="22"/>
        <v>SR</v>
      </c>
    </row>
    <row r="207" spans="1:18" x14ac:dyDescent="0.25">
      <c r="A207" s="12" t="s">
        <v>204</v>
      </c>
      <c r="B207" s="12" t="str">
        <f>VLOOKUP(A207,fuel!I$4:J$329,2,FALSE)</f>
        <v>SR</v>
      </c>
      <c r="C207" s="20">
        <f>VLOOKUP(A207,'average house price'!A$2:E$333,5,FALSE)</f>
        <v>25</v>
      </c>
      <c r="D207" s="20">
        <f>VLOOKUP(A207,'average council tax band d'!A$2:E$333,5,FALSE)</f>
        <v>284</v>
      </c>
      <c r="E207" s="20">
        <f>VLOOKUP(A207,earnings!A$11:H$342,8,FALSE)</f>
        <v>306</v>
      </c>
      <c r="F207" s="20">
        <f>VLOOKUP(A207,fuel!I$4:R$335,6,FALSE)</f>
        <v>219</v>
      </c>
      <c r="G207" s="20">
        <f>VLOOKUP(A207,fuel!I$4:R$335,10,FALSE)</f>
        <v>132</v>
      </c>
      <c r="H207" s="12">
        <f t="shared" si="23"/>
        <v>966</v>
      </c>
      <c r="I207" s="48">
        <f t="shared" si="24"/>
        <v>193.2</v>
      </c>
      <c r="J207" s="12">
        <f t="shared" si="25"/>
        <v>230</v>
      </c>
      <c r="K207" s="19">
        <f t="shared" si="26"/>
        <v>226</v>
      </c>
      <c r="L207" s="48">
        <f t="shared" si="27"/>
        <v>5</v>
      </c>
      <c r="N207" s="19" t="s">
        <v>205</v>
      </c>
      <c r="O207" s="19">
        <f t="shared" si="21"/>
        <v>124</v>
      </c>
      <c r="P207" s="19">
        <f t="array" ref="P207">INDEX($O$1:$O$326,MATCH(SMALL(COUNTIF($O$1:$O$326,"&lt;"&amp;$O$1:$O$326),ROW($O207:$P207)),COUNTIF($O$1:$O$326,"&lt;"&amp;$O$1:$O$326),0))</f>
        <v>207</v>
      </c>
      <c r="Q207" s="19" t="str">
        <f t="array" ref="Q207">INDEX($N$1:$N$326,SMALL(IF($O$1:$O$326=$P207,ROW($O$1:$O$326)),COUNTIF($P$1:$P207,$P207)),1)</f>
        <v>Rugby</v>
      </c>
      <c r="R207" s="19" t="str">
        <f t="shared" si="22"/>
        <v>SR</v>
      </c>
    </row>
    <row r="208" spans="1:18" x14ac:dyDescent="0.25">
      <c r="A208" s="12" t="s">
        <v>205</v>
      </c>
      <c r="B208" s="12" t="str">
        <f>VLOOKUP(A208,fuel!I$4:J$329,2,FALSE)</f>
        <v>OU</v>
      </c>
      <c r="C208" s="20">
        <f>VLOOKUP(A208,'average house price'!A$2:E$333,5,FALSE)</f>
        <v>95</v>
      </c>
      <c r="D208" s="20">
        <f>VLOOKUP(A208,'average council tax band d'!A$2:E$333,5,FALSE)</f>
        <v>207</v>
      </c>
      <c r="E208" s="20">
        <f>VLOOKUP(A208,earnings!A$11:H$342,8,FALSE)</f>
        <v>296</v>
      </c>
      <c r="F208" s="20">
        <f>VLOOKUP(A208,fuel!I$4:R$335,6,FALSE)</f>
        <v>86</v>
      </c>
      <c r="G208" s="20">
        <f>VLOOKUP(A208,fuel!I$4:R$335,10,FALSE)</f>
        <v>62</v>
      </c>
      <c r="H208" s="12">
        <f t="shared" si="23"/>
        <v>746</v>
      </c>
      <c r="I208" s="48">
        <f t="shared" si="24"/>
        <v>149.19999999999999</v>
      </c>
      <c r="J208" s="12">
        <f t="shared" si="25"/>
        <v>126</v>
      </c>
      <c r="K208" s="19">
        <f t="shared" si="26"/>
        <v>124</v>
      </c>
      <c r="L208" s="48">
        <f t="shared" si="27"/>
        <v>5</v>
      </c>
      <c r="N208" s="19" t="s">
        <v>206</v>
      </c>
      <c r="O208" s="19">
        <f t="shared" si="21"/>
        <v>279</v>
      </c>
      <c r="P208" s="19">
        <f t="array" ref="P208">INDEX($O$1:$O$326,MATCH(SMALL(COUNTIF($O$1:$O$326,"&lt;"&amp;$O$1:$O$326),ROW($O208:$P208)),COUNTIF($O$1:$O$326,"&lt;"&amp;$O$1:$O$326),0))</f>
        <v>207</v>
      </c>
      <c r="Q208" s="19" t="str">
        <f t="array" ref="Q208">INDEX($N$1:$N$326,SMALL(IF($O$1:$O$326=$P208,ROW($O$1:$O$326)),COUNTIF($P$1:$P208,$P208)),1)</f>
        <v>Test Valley</v>
      </c>
      <c r="R208" s="19" t="str">
        <f t="shared" si="22"/>
        <v>R50</v>
      </c>
    </row>
    <row r="209" spans="1:18" x14ac:dyDescent="0.25">
      <c r="A209" s="12" t="s">
        <v>206</v>
      </c>
      <c r="B209" s="12" t="str">
        <f>VLOOKUP(A209,fuel!I$4:J$329,2,FALSE)</f>
        <v>OU</v>
      </c>
      <c r="C209" s="20">
        <f>VLOOKUP(A209,'average house price'!A$2:E$333,5,FALSE)</f>
        <v>288</v>
      </c>
      <c r="D209" s="20">
        <f>VLOOKUP(A209,'average council tax band d'!A$2:E$333,5,FALSE)</f>
        <v>241</v>
      </c>
      <c r="E209" s="20">
        <f>VLOOKUP(A209,earnings!A$11:H$342,8,FALSE)</f>
        <v>18</v>
      </c>
      <c r="F209" s="20">
        <f>VLOOKUP(A209,fuel!I$4:R$335,6,FALSE)</f>
        <v>295</v>
      </c>
      <c r="G209" s="20">
        <f>VLOOKUP(A209,fuel!I$4:R$335,10,FALSE)</f>
        <v>248</v>
      </c>
      <c r="H209" s="12">
        <f t="shared" si="23"/>
        <v>1090</v>
      </c>
      <c r="I209" s="48">
        <f t="shared" si="24"/>
        <v>218</v>
      </c>
      <c r="J209" s="12">
        <f t="shared" si="25"/>
        <v>285</v>
      </c>
      <c r="K209" s="19">
        <f t="shared" si="26"/>
        <v>279</v>
      </c>
      <c r="L209" s="48">
        <f t="shared" si="27"/>
        <v>5</v>
      </c>
      <c r="N209" s="19" t="s">
        <v>207</v>
      </c>
      <c r="O209" s="19">
        <f t="shared" si="21"/>
        <v>250</v>
      </c>
      <c r="P209" s="19">
        <f t="array" ref="P209">INDEX($O$1:$O$326,MATCH(SMALL(COUNTIF($O$1:$O$326,"&lt;"&amp;$O$1:$O$326),ROW($O209:$P209)),COUNTIF($O$1:$O$326,"&lt;"&amp;$O$1:$O$326),0))</f>
        <v>209</v>
      </c>
      <c r="Q209" s="19" t="str">
        <f t="array" ref="Q209">INDEX($N$1:$N$326,SMALL(IF($O$1:$O$326=$P209,ROW($O$1:$O$326)),COUNTIF($P$1:$P209,$P209)),1)</f>
        <v>Salford</v>
      </c>
      <c r="R209" s="19" t="str">
        <f t="shared" si="22"/>
        <v>MU</v>
      </c>
    </row>
    <row r="210" spans="1:18" x14ac:dyDescent="0.25">
      <c r="A210" s="12" t="s">
        <v>207</v>
      </c>
      <c r="B210" s="12" t="str">
        <f>VLOOKUP(A210,fuel!I$4:J$329,2,FALSE)</f>
        <v>R80</v>
      </c>
      <c r="C210" s="20">
        <f>VLOOKUP(A210,'average house price'!A$2:E$333,5,FALSE)</f>
        <v>186</v>
      </c>
      <c r="D210" s="20">
        <f>VLOOKUP(A210,'average council tax band d'!A$2:E$333,5,FALSE)</f>
        <v>213</v>
      </c>
      <c r="E210" s="20">
        <f>VLOOKUP(A210,earnings!A$11:H$342,8,FALSE)</f>
        <v>125</v>
      </c>
      <c r="F210" s="20">
        <f>VLOOKUP(A210,fuel!I$4:R$335,6,FALSE)</f>
        <v>319</v>
      </c>
      <c r="G210" s="20">
        <f>VLOOKUP(A210,fuel!I$4:R$335,10,FALSE)</f>
        <v>163</v>
      </c>
      <c r="H210" s="12">
        <f t="shared" si="23"/>
        <v>1006</v>
      </c>
      <c r="I210" s="48">
        <f t="shared" si="24"/>
        <v>201.2</v>
      </c>
      <c r="J210" s="12">
        <f t="shared" si="25"/>
        <v>255</v>
      </c>
      <c r="K210" s="19">
        <f t="shared" si="26"/>
        <v>250</v>
      </c>
      <c r="L210" s="48">
        <f t="shared" si="27"/>
        <v>5</v>
      </c>
      <c r="N210" s="19" t="s">
        <v>208</v>
      </c>
      <c r="O210" s="19">
        <f t="shared" si="21"/>
        <v>250</v>
      </c>
      <c r="P210" s="19">
        <f t="array" ref="P210">INDEX($O$1:$O$326,MATCH(SMALL(COUNTIF($O$1:$O$326,"&lt;"&amp;$O$1:$O$326),ROW($O210:$P210)),COUNTIF($O$1:$O$326,"&lt;"&amp;$O$1:$O$326),0))</f>
        <v>210</v>
      </c>
      <c r="Q210" s="19" t="str">
        <f t="array" ref="Q210">INDEX($N$1:$N$326,SMALL(IF($O$1:$O$326=$P210,ROW($O$1:$O$326)),COUNTIF($P$1:$P210,$P210)),1)</f>
        <v>Newcastle-under-Lyme</v>
      </c>
      <c r="R210" s="19" t="str">
        <f t="shared" si="22"/>
        <v>LU</v>
      </c>
    </row>
    <row r="211" spans="1:18" x14ac:dyDescent="0.25">
      <c r="A211" s="12" t="s">
        <v>208</v>
      </c>
      <c r="B211" s="12" t="str">
        <f>VLOOKUP(A211,fuel!I$4:J$329,2,FALSE)</f>
        <v>MU</v>
      </c>
      <c r="C211" s="20">
        <f>VLOOKUP(A211,'average house price'!A$2:E$333,5,FALSE)</f>
        <v>326</v>
      </c>
      <c r="D211" s="20">
        <f>VLOOKUP(A211,'average council tax band d'!A$2:E$333,5,FALSE)</f>
        <v>326</v>
      </c>
      <c r="E211" s="20">
        <f>VLOOKUP(A211,earnings!A$11:H$342,8,FALSE)</f>
        <v>3</v>
      </c>
      <c r="F211" s="20">
        <f>VLOOKUP(A211,fuel!I$4:R$335,6,FALSE)</f>
        <v>297</v>
      </c>
      <c r="G211" s="20">
        <f>VLOOKUP(A211,fuel!I$4:R$335,10,FALSE)</f>
        <v>54</v>
      </c>
      <c r="H211" s="12">
        <f t="shared" si="23"/>
        <v>1006</v>
      </c>
      <c r="I211" s="48">
        <f t="shared" si="24"/>
        <v>201.2</v>
      </c>
      <c r="J211" s="12">
        <f t="shared" si="25"/>
        <v>255</v>
      </c>
      <c r="K211" s="19">
        <f t="shared" si="26"/>
        <v>250</v>
      </c>
      <c r="L211" s="48">
        <f t="shared" si="27"/>
        <v>5</v>
      </c>
      <c r="N211" s="19" t="s">
        <v>209</v>
      </c>
      <c r="O211" s="19">
        <f t="shared" si="21"/>
        <v>313</v>
      </c>
      <c r="P211" s="19">
        <f t="array" ref="P211">INDEX($O$1:$O$326,MATCH(SMALL(COUNTIF($O$1:$O$326,"&lt;"&amp;$O$1:$O$326),ROW($O211:$P211)),COUNTIF($O$1:$O$326,"&lt;"&amp;$O$1:$O$326),0))</f>
        <v>211</v>
      </c>
      <c r="Q211" s="19" t="str">
        <f t="array" ref="Q211">INDEX($N$1:$N$326,SMALL(IF($O$1:$O$326=$P211,ROW($O$1:$O$326)),COUNTIF($P$1:$P211,$P211)),1)</f>
        <v>Newcastle upon Tyne</v>
      </c>
      <c r="R211" s="19" t="str">
        <f t="shared" si="22"/>
        <v>MU</v>
      </c>
    </row>
    <row r="212" spans="1:18" x14ac:dyDescent="0.25">
      <c r="A212" s="12" t="s">
        <v>209</v>
      </c>
      <c r="B212" s="12" t="str">
        <f>VLOOKUP(A212,fuel!I$4:J$329,2,FALSE)</f>
        <v>R80</v>
      </c>
      <c r="C212" s="20">
        <f>VLOOKUP(A212,'average house price'!A$2:E$333,5,FALSE)</f>
        <v>164</v>
      </c>
      <c r="D212" s="20">
        <f>VLOOKUP(A212,'average council tax band d'!A$2:E$333,5,FALSE)</f>
        <v>257</v>
      </c>
      <c r="E212" s="20">
        <f>VLOOKUP(A212,earnings!A$11:H$342,8,FALSE)</f>
        <v>290</v>
      </c>
      <c r="F212" s="20">
        <f>VLOOKUP(A212,fuel!I$4:R$335,6,FALSE)</f>
        <v>214</v>
      </c>
      <c r="G212" s="20">
        <f>VLOOKUP(A212,fuel!I$4:R$335,10,FALSE)</f>
        <v>320</v>
      </c>
      <c r="H212" s="12">
        <f t="shared" si="23"/>
        <v>1245</v>
      </c>
      <c r="I212" s="48">
        <f t="shared" si="24"/>
        <v>249</v>
      </c>
      <c r="J212" s="12">
        <f t="shared" si="25"/>
        <v>319</v>
      </c>
      <c r="K212" s="19">
        <f t="shared" si="26"/>
        <v>313</v>
      </c>
      <c r="L212" s="48">
        <f t="shared" si="27"/>
        <v>5</v>
      </c>
      <c r="N212" s="19" t="s">
        <v>210</v>
      </c>
      <c r="O212" s="19">
        <f t="shared" si="21"/>
        <v>110</v>
      </c>
      <c r="P212" s="19">
        <f t="array" ref="P212">INDEX($O$1:$O$326,MATCH(SMALL(COUNTIF($O$1:$O$326,"&lt;"&amp;$O$1:$O$326),ROW($O212:$P212)),COUNTIF($O$1:$O$326,"&lt;"&amp;$O$1:$O$326),0))</f>
        <v>212</v>
      </c>
      <c r="Q212" s="19" t="str">
        <f t="array" ref="Q212">INDEX($N$1:$N$326,SMALL(IF($O$1:$O$326=$P212,ROW($O$1:$O$326)),COUNTIF($P$1:$P212,$P212)),1)</f>
        <v>South Staffordshire</v>
      </c>
      <c r="R212" s="19" t="str">
        <f t="shared" si="22"/>
        <v>SR</v>
      </c>
    </row>
    <row r="213" spans="1:18" x14ac:dyDescent="0.25">
      <c r="A213" s="12" t="s">
        <v>210</v>
      </c>
      <c r="B213" s="12" t="str">
        <f>VLOOKUP(A213,fuel!I$4:J$329,2,FALSE)</f>
        <v>MU</v>
      </c>
      <c r="C213" s="20">
        <f>VLOOKUP(A213,'average house price'!A$2:E$333,5,FALSE)</f>
        <v>31</v>
      </c>
      <c r="D213" s="20">
        <f>VLOOKUP(A213,'average council tax band d'!A$2:E$333,5,FALSE)</f>
        <v>123</v>
      </c>
      <c r="E213" s="20">
        <f>VLOOKUP(A213,earnings!A$11:H$342,8,FALSE)</f>
        <v>203</v>
      </c>
      <c r="F213" s="20">
        <f>VLOOKUP(A213,fuel!I$4:R$335,6,FALSE)</f>
        <v>182</v>
      </c>
      <c r="G213" s="20">
        <f>VLOOKUP(A213,fuel!I$4:R$335,10,FALSE)</f>
        <v>186</v>
      </c>
      <c r="H213" s="12">
        <f t="shared" si="23"/>
        <v>725</v>
      </c>
      <c r="I213" s="48">
        <f t="shared" si="24"/>
        <v>145</v>
      </c>
      <c r="J213" s="12">
        <f t="shared" si="25"/>
        <v>112</v>
      </c>
      <c r="K213" s="19">
        <f t="shared" si="26"/>
        <v>110</v>
      </c>
      <c r="L213" s="48">
        <f t="shared" si="27"/>
        <v>5</v>
      </c>
      <c r="N213" s="19" t="s">
        <v>211</v>
      </c>
      <c r="O213" s="19">
        <f t="shared" si="21"/>
        <v>199</v>
      </c>
      <c r="P213" s="19">
        <f t="array" ref="P213">INDEX($O$1:$O$326,MATCH(SMALL(COUNTIF($O$1:$O$326,"&lt;"&amp;$O$1:$O$326),ROW($O213:$P213)),COUNTIF($O$1:$O$326,"&lt;"&amp;$O$1:$O$326),0))</f>
        <v>213</v>
      </c>
      <c r="Q213" s="19" t="str">
        <f t="array" ref="Q213">INDEX($N$1:$N$326,SMALL(IF($O$1:$O$326=$P213,ROW($O$1:$O$326)),COUNTIF($P$1:$P213,$P213)),1)</f>
        <v>Forest of Dean</v>
      </c>
      <c r="R213" s="19" t="str">
        <f t="shared" si="22"/>
        <v>R80</v>
      </c>
    </row>
    <row r="214" spans="1:18" x14ac:dyDescent="0.25">
      <c r="A214" s="12" t="s">
        <v>211</v>
      </c>
      <c r="B214" s="12" t="str">
        <f>VLOOKUP(A214,fuel!I$4:J$329,2,FALSE)</f>
        <v>LU</v>
      </c>
      <c r="C214" s="20">
        <f>VLOOKUP(A214,'average house price'!A$2:E$333,5,FALSE)</f>
        <v>208</v>
      </c>
      <c r="D214" s="20">
        <f>VLOOKUP(A214,'average council tax band d'!A$2:E$333,5,FALSE)</f>
        <v>246</v>
      </c>
      <c r="E214" s="20">
        <f>VLOOKUP(A214,earnings!A$11:H$342,8,FALSE)</f>
        <v>154</v>
      </c>
      <c r="F214" s="20">
        <f>VLOOKUP(A214,fuel!I$4:R$335,6,FALSE)</f>
        <v>234</v>
      </c>
      <c r="G214" s="20">
        <f>VLOOKUP(A214,fuel!I$4:R$335,10,FALSE)</f>
        <v>69</v>
      </c>
      <c r="H214" s="12">
        <f t="shared" si="23"/>
        <v>911</v>
      </c>
      <c r="I214" s="48">
        <f t="shared" si="24"/>
        <v>182.2</v>
      </c>
      <c r="J214" s="12">
        <f t="shared" si="25"/>
        <v>202</v>
      </c>
      <c r="K214" s="19">
        <f t="shared" si="26"/>
        <v>199</v>
      </c>
      <c r="L214" s="48">
        <f t="shared" si="27"/>
        <v>5</v>
      </c>
      <c r="N214" s="19" t="s">
        <v>212</v>
      </c>
      <c r="O214" s="19">
        <f t="shared" si="21"/>
        <v>276</v>
      </c>
      <c r="P214" s="19">
        <f t="array" ref="P214">INDEX($O$1:$O$326,MATCH(SMALL(COUNTIF($O$1:$O$326,"&lt;"&amp;$O$1:$O$326),ROW($O214:$P214)),COUNTIF($O$1:$O$326,"&lt;"&amp;$O$1:$O$326),0))</f>
        <v>214</v>
      </c>
      <c r="Q214" s="19" t="str">
        <f t="array" ref="Q214">INDEX($N$1:$N$326,SMALL(IF($O$1:$O$326=$P214,ROW($O$1:$O$326)),COUNTIF($P$1:$P214,$P214)),1)</f>
        <v>King`s Lynn and West Norfolk</v>
      </c>
      <c r="R214" s="19" t="str">
        <f t="shared" si="22"/>
        <v>R50</v>
      </c>
    </row>
    <row r="215" spans="1:18" x14ac:dyDescent="0.25">
      <c r="A215" s="12" t="s">
        <v>212</v>
      </c>
      <c r="B215" s="12" t="str">
        <f>VLOOKUP(A215,fuel!I$4:J$329,2,FALSE)</f>
        <v>OU</v>
      </c>
      <c r="C215" s="20">
        <f>VLOOKUP(A215,'average house price'!A$2:E$333,5,FALSE)</f>
        <v>8</v>
      </c>
      <c r="D215" s="20">
        <f>VLOOKUP(A215,'average council tax band d'!A$2:E$333,5,FALSE)</f>
        <v>314</v>
      </c>
      <c r="E215" s="20">
        <f>VLOOKUP(A215,earnings!A$11:H$342,8,FALSE)</f>
        <v>281</v>
      </c>
      <c r="F215" s="20">
        <f>VLOOKUP(A215,fuel!I$4:R$335,6,FALSE)</f>
        <v>328</v>
      </c>
      <c r="G215" s="20">
        <f>VLOOKUP(A215,fuel!I$4:R$335,10,FALSE)</f>
        <v>143</v>
      </c>
      <c r="H215" s="12">
        <f t="shared" si="23"/>
        <v>1074</v>
      </c>
      <c r="I215" s="48">
        <f t="shared" si="24"/>
        <v>214.8</v>
      </c>
      <c r="J215" s="12">
        <f t="shared" si="25"/>
        <v>282</v>
      </c>
      <c r="K215" s="19">
        <f t="shared" si="26"/>
        <v>276</v>
      </c>
      <c r="L215" s="48">
        <f t="shared" si="27"/>
        <v>5</v>
      </c>
      <c r="N215" s="19" t="s">
        <v>213</v>
      </c>
      <c r="O215" s="19">
        <f t="shared" si="21"/>
        <v>294</v>
      </c>
      <c r="P215" s="19">
        <f t="array" ref="P215">INDEX($O$1:$O$326,MATCH(SMALL(COUNTIF($O$1:$O$326,"&lt;"&amp;$O$1:$O$326),ROW($O215:$P215)),COUNTIF($O$1:$O$326,"&lt;"&amp;$O$1:$O$326),0))</f>
        <v>214</v>
      </c>
      <c r="Q215" s="19" t="str">
        <f t="array" ref="Q215">INDEX($N$1:$N$326,SMALL(IF($O$1:$O$326=$P215,ROW($O$1:$O$326)),COUNTIF($P$1:$P215,$P215)),1)</f>
        <v>Mansfield</v>
      </c>
      <c r="R215" s="19" t="str">
        <f t="shared" si="22"/>
        <v>OU</v>
      </c>
    </row>
    <row r="216" spans="1:18" x14ac:dyDescent="0.25">
      <c r="A216" s="12" t="s">
        <v>213</v>
      </c>
      <c r="B216" s="12" t="str">
        <f>VLOOKUP(A216,fuel!I$4:J$329,2,FALSE)</f>
        <v>R50</v>
      </c>
      <c r="C216" s="20">
        <f>VLOOKUP(A216,'average house price'!A$2:E$333,5,FALSE)</f>
        <v>223</v>
      </c>
      <c r="D216" s="20">
        <f>VLOOKUP(A216,'average council tax band d'!A$2:E$333,5,FALSE)</f>
        <v>303</v>
      </c>
      <c r="E216" s="20">
        <f>VLOOKUP(A216,earnings!A$11:H$342,8,FALSE)</f>
        <v>237</v>
      </c>
      <c r="F216" s="20">
        <f>VLOOKUP(A216,fuel!I$4:R$335,6,FALSE)</f>
        <v>206</v>
      </c>
      <c r="G216" s="20">
        <f>VLOOKUP(A216,fuel!I$4:R$335,10,FALSE)</f>
        <v>167</v>
      </c>
      <c r="H216" s="12">
        <f t="shared" si="23"/>
        <v>1136</v>
      </c>
      <c r="I216" s="48">
        <f t="shared" si="24"/>
        <v>227.2</v>
      </c>
      <c r="J216" s="12">
        <f t="shared" si="25"/>
        <v>300</v>
      </c>
      <c r="K216" s="19">
        <f t="shared" si="26"/>
        <v>294</v>
      </c>
      <c r="L216" s="48">
        <f t="shared" si="27"/>
        <v>5</v>
      </c>
      <c r="N216" s="19" t="s">
        <v>214</v>
      </c>
      <c r="O216" s="19">
        <f t="shared" si="21"/>
        <v>167</v>
      </c>
      <c r="P216" s="19">
        <f t="array" ref="P216">INDEX($O$1:$O$326,MATCH(SMALL(COUNTIF($O$1:$O$326,"&lt;"&amp;$O$1:$O$326),ROW($O216:$P216)),COUNTIF($O$1:$O$326,"&lt;"&amp;$O$1:$O$326),0))</f>
        <v>216</v>
      </c>
      <c r="Q216" s="19" t="str">
        <f t="array" ref="Q216">INDEX($N$1:$N$326,SMALL(IF($O$1:$O$326=$P216,ROW($O$1:$O$326)),COUNTIF($P$1:$P216,$P216)),1)</f>
        <v>Warwick</v>
      </c>
      <c r="R216" s="19" t="str">
        <f t="shared" si="22"/>
        <v>SR</v>
      </c>
    </row>
    <row r="217" spans="1:18" x14ac:dyDescent="0.25">
      <c r="A217" s="12" t="s">
        <v>214</v>
      </c>
      <c r="B217" s="12" t="str">
        <f>VLOOKUP(A217,fuel!I$4:J$329,2,FALSE)</f>
        <v>LU</v>
      </c>
      <c r="C217" s="20">
        <f>VLOOKUP(A217,'average house price'!A$2:E$333,5,FALSE)</f>
        <v>34</v>
      </c>
      <c r="D217" s="20">
        <f>VLOOKUP(A217,'average council tax band d'!A$2:E$333,5,FALSE)</f>
        <v>102</v>
      </c>
      <c r="E217" s="20">
        <f>VLOOKUP(A217,earnings!A$11:H$342,8,FALSE)</f>
        <v>283</v>
      </c>
      <c r="F217" s="20">
        <f>VLOOKUP(A217,fuel!I$4:R$335,6,FALSE)</f>
        <v>222</v>
      </c>
      <c r="G217" s="20">
        <f>VLOOKUP(A217,fuel!I$4:R$335,10,FALSE)</f>
        <v>192</v>
      </c>
      <c r="H217" s="12">
        <f t="shared" si="23"/>
        <v>833</v>
      </c>
      <c r="I217" s="48">
        <f t="shared" si="24"/>
        <v>166.6</v>
      </c>
      <c r="J217" s="12">
        <f t="shared" si="25"/>
        <v>170</v>
      </c>
      <c r="K217" s="19">
        <f t="shared" si="26"/>
        <v>167</v>
      </c>
      <c r="L217" s="48">
        <f t="shared" si="27"/>
        <v>5</v>
      </c>
      <c r="N217" s="19" t="s">
        <v>215</v>
      </c>
      <c r="O217" s="19">
        <f t="shared" si="21"/>
        <v>207</v>
      </c>
      <c r="P217" s="19">
        <f t="array" ref="P217">INDEX($O$1:$O$326,MATCH(SMALL(COUNTIF($O$1:$O$326,"&lt;"&amp;$O$1:$O$326),ROW($O217:$P217)),COUNTIF($O$1:$O$326,"&lt;"&amp;$O$1:$O$326),0))</f>
        <v>217</v>
      </c>
      <c r="Q217" s="19" t="str">
        <f t="array" ref="Q217">INDEX($N$1:$N$326,SMALL(IF($O$1:$O$326=$P217,ROW($O$1:$O$326)),COUNTIF($P$1:$P217,$P217)),1)</f>
        <v>Lichfield</v>
      </c>
      <c r="R217" s="19" t="str">
        <f t="shared" si="22"/>
        <v>R50</v>
      </c>
    </row>
    <row r="218" spans="1:18" x14ac:dyDescent="0.25">
      <c r="A218" s="12" t="s">
        <v>215</v>
      </c>
      <c r="B218" s="12" t="str">
        <f>VLOOKUP(A218,fuel!I$4:J$329,2,FALSE)</f>
        <v>SR</v>
      </c>
      <c r="C218" s="20">
        <f>VLOOKUP(A218,'average house price'!A$2:E$333,5,FALSE)</f>
        <v>140</v>
      </c>
      <c r="D218" s="20">
        <f>VLOOKUP(A218,'average council tax band d'!A$2:E$333,5,FALSE)</f>
        <v>245</v>
      </c>
      <c r="E218" s="20">
        <f>VLOOKUP(A218,earnings!A$11:H$342,8,FALSE)</f>
        <v>83</v>
      </c>
      <c r="F218" s="20">
        <f>VLOOKUP(A218,fuel!I$4:R$335,6,FALSE)</f>
        <v>146</v>
      </c>
      <c r="G218" s="20">
        <f>VLOOKUP(A218,fuel!I$4:R$335,10,FALSE)</f>
        <v>313</v>
      </c>
      <c r="H218" s="12">
        <f t="shared" si="23"/>
        <v>927</v>
      </c>
      <c r="I218" s="48">
        <f t="shared" si="24"/>
        <v>185.4</v>
      </c>
      <c r="J218" s="12">
        <f t="shared" si="25"/>
        <v>211</v>
      </c>
      <c r="K218" s="19">
        <f t="shared" si="26"/>
        <v>207</v>
      </c>
      <c r="L218" s="48">
        <f t="shared" si="27"/>
        <v>5</v>
      </c>
      <c r="N218" s="19" t="s">
        <v>216</v>
      </c>
      <c r="O218" s="19">
        <f t="shared" si="21"/>
        <v>227</v>
      </c>
      <c r="P218" s="19">
        <f t="array" ref="P218">INDEX($O$1:$O$326,MATCH(SMALL(COUNTIF($O$1:$O$326,"&lt;"&amp;$O$1:$O$326),ROW($O218:$P218)),COUNTIF($O$1:$O$326,"&lt;"&amp;$O$1:$O$326),0))</f>
        <v>218</v>
      </c>
      <c r="Q218" s="19" t="str">
        <f t="array" ref="Q218">INDEX($N$1:$N$326,SMALL(IF($O$1:$O$326=$P218,ROW($O$1:$O$326)),COUNTIF($P$1:$P218,$P218)),1)</f>
        <v>High Peak</v>
      </c>
      <c r="R218" s="19" t="str">
        <f t="shared" si="22"/>
        <v>R50</v>
      </c>
    </row>
    <row r="219" spans="1:18" x14ac:dyDescent="0.25">
      <c r="A219" s="12" t="s">
        <v>216</v>
      </c>
      <c r="B219" s="12" t="str">
        <f>VLOOKUP(A219,fuel!I$4:J$329,2,FALSE)</f>
        <v>MU</v>
      </c>
      <c r="C219" s="20">
        <f>VLOOKUP(A219,'average house price'!A$2:E$333,5,FALSE)</f>
        <v>281</v>
      </c>
      <c r="D219" s="20">
        <f>VLOOKUP(A219,'average council tax band d'!A$2:E$333,5,FALSE)</f>
        <v>109</v>
      </c>
      <c r="E219" s="20">
        <f>VLOOKUP(A219,earnings!A$11:H$342,8,FALSE)</f>
        <v>27</v>
      </c>
      <c r="F219" s="20">
        <f>VLOOKUP(A219,fuel!I$4:R$335,6,FALSE)</f>
        <v>239</v>
      </c>
      <c r="G219" s="20">
        <f>VLOOKUP(A219,fuel!I$4:R$335,10,FALSE)</f>
        <v>311</v>
      </c>
      <c r="H219" s="12">
        <f t="shared" si="23"/>
        <v>967</v>
      </c>
      <c r="I219" s="48">
        <f t="shared" si="24"/>
        <v>193.4</v>
      </c>
      <c r="J219" s="12">
        <f t="shared" si="25"/>
        <v>231</v>
      </c>
      <c r="K219" s="19">
        <f t="shared" si="26"/>
        <v>227</v>
      </c>
      <c r="L219" s="48">
        <f t="shared" si="27"/>
        <v>5</v>
      </c>
      <c r="N219" s="19" t="s">
        <v>217</v>
      </c>
      <c r="O219" s="19">
        <f t="shared" si="21"/>
        <v>267</v>
      </c>
      <c r="P219" s="19">
        <f t="array" ref="P219">INDEX($O$1:$O$326,MATCH(SMALL(COUNTIF($O$1:$O$326,"&lt;"&amp;$O$1:$O$326),ROW($O219:$P219)),COUNTIF($O$1:$O$326,"&lt;"&amp;$O$1:$O$326),0))</f>
        <v>218</v>
      </c>
      <c r="Q219" s="19" t="str">
        <f t="array" ref="Q219">INDEX($N$1:$N$326,SMALL(IF($O$1:$O$326=$P219,ROW($O$1:$O$326)),COUNTIF($P$1:$P219,$P219)),1)</f>
        <v>Welwyn Hatfield</v>
      </c>
      <c r="R219" s="19" t="str">
        <f t="shared" si="22"/>
        <v>OU</v>
      </c>
    </row>
    <row r="220" spans="1:18" x14ac:dyDescent="0.25">
      <c r="A220" s="12" t="s">
        <v>217</v>
      </c>
      <c r="B220" s="12" t="str">
        <f>VLOOKUP(A220,fuel!I$4:J$329,2,FALSE)</f>
        <v>R50</v>
      </c>
      <c r="C220" s="20">
        <f>VLOOKUP(A220,'average house price'!A$2:E$333,5,FALSE)</f>
        <v>200</v>
      </c>
      <c r="D220" s="20">
        <f>VLOOKUP(A220,'average council tax band d'!A$2:E$333,5,FALSE)</f>
        <v>319</v>
      </c>
      <c r="E220" s="20">
        <f>VLOOKUP(A220,earnings!A$11:H$342,8,FALSE)</f>
        <v>68</v>
      </c>
      <c r="F220" s="20">
        <f>VLOOKUP(A220,fuel!I$4:R$335,6,FALSE)</f>
        <v>266</v>
      </c>
      <c r="G220" s="20">
        <f>VLOOKUP(A220,fuel!I$4:R$335,10,FALSE)</f>
        <v>193</v>
      </c>
      <c r="H220" s="12">
        <f t="shared" si="23"/>
        <v>1046</v>
      </c>
      <c r="I220" s="48">
        <f t="shared" si="24"/>
        <v>209.2</v>
      </c>
      <c r="J220" s="12">
        <f t="shared" si="25"/>
        <v>273</v>
      </c>
      <c r="K220" s="19">
        <f t="shared" si="26"/>
        <v>267</v>
      </c>
      <c r="L220" s="48">
        <f t="shared" si="27"/>
        <v>5</v>
      </c>
      <c r="N220" s="19" t="s">
        <v>218</v>
      </c>
      <c r="O220" s="19">
        <f t="shared" si="21"/>
        <v>24</v>
      </c>
      <c r="P220" s="19">
        <f t="array" ref="P220">INDEX($O$1:$O$326,MATCH(SMALL(COUNTIF($O$1:$O$326,"&lt;"&amp;$O$1:$O$326),ROW($O220:$P220)),COUNTIF($O$1:$O$326,"&lt;"&amp;$O$1:$O$326),0))</f>
        <v>220</v>
      </c>
      <c r="Q220" s="19" t="str">
        <f t="array" ref="Q220">INDEX($N$1:$N$326,SMALL(IF($O$1:$O$326=$P220,ROW($O$1:$O$326)),COUNTIF($P$1:$P220,$P220)),1)</f>
        <v>Lewes</v>
      </c>
      <c r="R220" s="19" t="str">
        <f t="shared" si="22"/>
        <v>R50</v>
      </c>
    </row>
    <row r="221" spans="1:18" x14ac:dyDescent="0.25">
      <c r="A221" s="12" t="s">
        <v>218</v>
      </c>
      <c r="B221" s="12" t="str">
        <f>VLOOKUP(A221,fuel!I$4:J$329,2,FALSE)</f>
        <v>OU</v>
      </c>
      <c r="C221" s="20">
        <f>VLOOKUP(A221,'average house price'!A$2:E$333,5,FALSE)</f>
        <v>176</v>
      </c>
      <c r="D221" s="20">
        <f>VLOOKUP(A221,'average council tax band d'!A$2:E$333,5,FALSE)</f>
        <v>84</v>
      </c>
      <c r="E221" s="20">
        <f>VLOOKUP(A221,earnings!A$11:H$342,8,FALSE)</f>
        <v>76</v>
      </c>
      <c r="F221" s="20">
        <f>VLOOKUP(A221,fuel!I$4:R$335,6,FALSE)</f>
        <v>41</v>
      </c>
      <c r="G221" s="20">
        <f>VLOOKUP(A221,fuel!I$4:R$335,10,FALSE)</f>
        <v>112</v>
      </c>
      <c r="H221" s="12">
        <f t="shared" si="23"/>
        <v>489</v>
      </c>
      <c r="I221" s="48">
        <f t="shared" si="24"/>
        <v>97.8</v>
      </c>
      <c r="J221" s="12">
        <f t="shared" si="25"/>
        <v>24</v>
      </c>
      <c r="K221" s="19">
        <f t="shared" si="26"/>
        <v>24</v>
      </c>
      <c r="L221" s="48">
        <f t="shared" si="27"/>
        <v>5</v>
      </c>
      <c r="N221" s="19" t="s">
        <v>219</v>
      </c>
      <c r="O221" s="19">
        <f t="shared" si="21"/>
        <v>293</v>
      </c>
      <c r="P221" s="19">
        <f t="array" ref="P221">INDEX($O$1:$O$326,MATCH(SMALL(COUNTIF($O$1:$O$326,"&lt;"&amp;$O$1:$O$326),ROW($O221:$P221)),COUNTIF($O$1:$O$326,"&lt;"&amp;$O$1:$O$326),0))</f>
        <v>220</v>
      </c>
      <c r="Q221" s="19" t="str">
        <f t="array" ref="Q221">INDEX($N$1:$N$326,SMALL(IF($O$1:$O$326=$P221,ROW($O$1:$O$326)),COUNTIF($P$1:$P221,$P221)),1)</f>
        <v>Pendle</v>
      </c>
      <c r="R221" s="19" t="str">
        <f t="shared" si="22"/>
        <v>OU</v>
      </c>
    </row>
    <row r="222" spans="1:18" x14ac:dyDescent="0.25">
      <c r="A222" s="12" t="s">
        <v>219</v>
      </c>
      <c r="B222" s="12" t="str">
        <f>VLOOKUP(A222,fuel!I$4:J$329,2,FALSE)</f>
        <v>R80</v>
      </c>
      <c r="C222" s="20">
        <f>VLOOKUP(A222,'average house price'!A$2:E$333,5,FALSE)</f>
        <v>251</v>
      </c>
      <c r="D222" s="20">
        <f>VLOOKUP(A222,'average council tax band d'!A$2:E$333,5,FALSE)</f>
        <v>332</v>
      </c>
      <c r="E222" s="20">
        <f>VLOOKUP(A222,earnings!A$11:H$342,8,FALSE)</f>
        <v>110</v>
      </c>
      <c r="F222" s="20">
        <f>VLOOKUP(A222,fuel!I$4:R$335,6,FALSE)</f>
        <v>127</v>
      </c>
      <c r="G222" s="20">
        <f>VLOOKUP(A222,fuel!I$4:R$335,10,FALSE)</f>
        <v>308</v>
      </c>
      <c r="H222" s="12">
        <f t="shared" si="23"/>
        <v>1128</v>
      </c>
      <c r="I222" s="48">
        <f t="shared" si="24"/>
        <v>225.6</v>
      </c>
      <c r="J222" s="12">
        <f t="shared" si="25"/>
        <v>299</v>
      </c>
      <c r="K222" s="19">
        <f t="shared" si="26"/>
        <v>293</v>
      </c>
      <c r="L222" s="48">
        <f t="shared" si="27"/>
        <v>5</v>
      </c>
      <c r="N222" s="19" t="s">
        <v>220</v>
      </c>
      <c r="O222" s="19">
        <f t="shared" si="21"/>
        <v>322</v>
      </c>
      <c r="P222" s="19">
        <f t="array" ref="P222">INDEX($O$1:$O$326,MATCH(SMALL(COUNTIF($O$1:$O$326,"&lt;"&amp;$O$1:$O$326),ROW($O222:$P222)),COUNTIF($O$1:$O$326,"&lt;"&amp;$O$1:$O$326),0))</f>
        <v>222</v>
      </c>
      <c r="Q222" s="19" t="str">
        <f t="array" ref="Q222">INDEX($N$1:$N$326,SMALL(IF($O$1:$O$326=$P222,ROW($O$1:$O$326)),COUNTIF($P$1:$P222,$P222)),1)</f>
        <v>Sedgemoor</v>
      </c>
      <c r="R222" s="19" t="str">
        <f t="shared" si="22"/>
        <v>R50</v>
      </c>
    </row>
    <row r="223" spans="1:18" x14ac:dyDescent="0.25">
      <c r="A223" s="12" t="s">
        <v>220</v>
      </c>
      <c r="B223" s="12" t="str">
        <f>VLOOKUP(A223,fuel!I$4:J$329,2,FALSE)</f>
        <v>R80</v>
      </c>
      <c r="C223" s="20">
        <f>VLOOKUP(A223,'average house price'!A$2:E$333,5,FALSE)</f>
        <v>213</v>
      </c>
      <c r="D223" s="20">
        <f>VLOOKUP(A223,'average council tax band d'!A$2:E$333,5,FALSE)</f>
        <v>255</v>
      </c>
      <c r="E223" s="20">
        <f>VLOOKUP(A223,earnings!A$11:H$342,8,FALSE)</f>
        <v>321</v>
      </c>
      <c r="F223" s="20">
        <f>VLOOKUP(A223,fuel!I$4:R$335,6,FALSE)</f>
        <v>291</v>
      </c>
      <c r="G223" s="20">
        <f>VLOOKUP(A223,fuel!I$4:R$335,10,FALSE)</f>
        <v>281</v>
      </c>
      <c r="H223" s="12">
        <f t="shared" si="23"/>
        <v>1361</v>
      </c>
      <c r="I223" s="48">
        <f t="shared" si="24"/>
        <v>272.2</v>
      </c>
      <c r="J223" s="12">
        <f t="shared" si="25"/>
        <v>328</v>
      </c>
      <c r="K223" s="19">
        <f t="shared" si="26"/>
        <v>322</v>
      </c>
      <c r="L223" s="48">
        <f t="shared" si="27"/>
        <v>5</v>
      </c>
      <c r="N223" s="19" t="s">
        <v>221</v>
      </c>
      <c r="O223" s="19">
        <f t="shared" si="21"/>
        <v>209</v>
      </c>
      <c r="P223" s="19">
        <f t="array" ref="P223">INDEX($O$1:$O$326,MATCH(SMALL(COUNTIF($O$1:$O$326,"&lt;"&amp;$O$1:$O$326),ROW($O223:$P223)),COUNTIF($O$1:$O$326,"&lt;"&amp;$O$1:$O$326),0))</f>
        <v>223</v>
      </c>
      <c r="Q223" s="19" t="str">
        <f t="array" ref="Q223">INDEX($N$1:$N$326,SMALL(IF($O$1:$O$326=$P223,ROW($O$1:$O$326)),COUNTIF($P$1:$P223,$P223)),1)</f>
        <v>Tewkesbury</v>
      </c>
      <c r="R223" s="19" t="str">
        <f t="shared" si="22"/>
        <v>R50</v>
      </c>
    </row>
    <row r="224" spans="1:18" x14ac:dyDescent="0.25">
      <c r="A224" s="12" t="s">
        <v>221</v>
      </c>
      <c r="B224" s="12" t="str">
        <f>VLOOKUP(A224,fuel!I$4:J$329,2,FALSE)</f>
        <v>MU</v>
      </c>
      <c r="C224" s="20">
        <f>VLOOKUP(A224,'average house price'!A$2:E$333,5,FALSE)</f>
        <v>40</v>
      </c>
      <c r="D224" s="20">
        <f>VLOOKUP(A224,'average council tax band d'!A$2:E$333,5,FALSE)</f>
        <v>277</v>
      </c>
      <c r="E224" s="20">
        <f>VLOOKUP(A224,earnings!A$11:H$342,8,FALSE)</f>
        <v>257</v>
      </c>
      <c r="F224" s="20">
        <f>VLOOKUP(A224,fuel!I$4:R$335,6,FALSE)</f>
        <v>126</v>
      </c>
      <c r="G224" s="20">
        <f>VLOOKUP(A224,fuel!I$4:R$335,10,FALSE)</f>
        <v>229</v>
      </c>
      <c r="H224" s="12">
        <f t="shared" si="23"/>
        <v>929</v>
      </c>
      <c r="I224" s="48">
        <f t="shared" si="24"/>
        <v>185.8</v>
      </c>
      <c r="J224" s="12">
        <f t="shared" si="25"/>
        <v>213</v>
      </c>
      <c r="K224" s="19">
        <f t="shared" si="26"/>
        <v>209</v>
      </c>
      <c r="L224" s="48">
        <f t="shared" si="27"/>
        <v>5</v>
      </c>
      <c r="N224" s="19" t="s">
        <v>222</v>
      </c>
      <c r="O224" s="19">
        <f t="shared" si="21"/>
        <v>30</v>
      </c>
      <c r="P224" s="19">
        <f t="array" ref="P224">INDEX($O$1:$O$326,MATCH(SMALL(COUNTIF($O$1:$O$326,"&lt;"&amp;$O$1:$O$326),ROW($O224:$P224)),COUNTIF($O$1:$O$326,"&lt;"&amp;$O$1:$O$326),0))</f>
        <v>224</v>
      </c>
      <c r="Q224" s="19" t="str">
        <f t="array" ref="Q224">INDEX($N$1:$N$326,SMALL(IF($O$1:$O$326=$P224,ROW($O$1:$O$326)),COUNTIF($P$1:$P224,$P224)),1)</f>
        <v>Burnley</v>
      </c>
      <c r="R224" s="19" t="str">
        <f t="shared" si="22"/>
        <v>OU</v>
      </c>
    </row>
    <row r="225" spans="1:18" x14ac:dyDescent="0.25">
      <c r="A225" s="12" t="s">
        <v>222</v>
      </c>
      <c r="B225" s="12" t="str">
        <f>VLOOKUP(A225,fuel!I$4:J$329,2,FALSE)</f>
        <v>MU</v>
      </c>
      <c r="C225" s="20">
        <f>VLOOKUP(A225,'average house price'!A$2:E$333,5,FALSE)</f>
        <v>15</v>
      </c>
      <c r="D225" s="20">
        <f>VLOOKUP(A225,'average council tax band d'!A$2:E$333,5,FALSE)</f>
        <v>28</v>
      </c>
      <c r="E225" s="20">
        <f>VLOOKUP(A225,earnings!A$11:H$342,8,FALSE)</f>
        <v>285</v>
      </c>
      <c r="F225" s="20">
        <f>VLOOKUP(A225,fuel!I$4:R$335,6,FALSE)</f>
        <v>60</v>
      </c>
      <c r="G225" s="20">
        <f>VLOOKUP(A225,fuel!I$4:R$335,10,FALSE)</f>
        <v>129</v>
      </c>
      <c r="H225" s="12">
        <f t="shared" si="23"/>
        <v>517</v>
      </c>
      <c r="I225" s="48">
        <f t="shared" si="24"/>
        <v>103.4</v>
      </c>
      <c r="J225" s="12">
        <f t="shared" si="25"/>
        <v>30</v>
      </c>
      <c r="K225" s="19">
        <f t="shared" si="26"/>
        <v>30</v>
      </c>
      <c r="L225" s="48">
        <f t="shared" si="27"/>
        <v>5</v>
      </c>
      <c r="N225" s="19" t="s">
        <v>223</v>
      </c>
      <c r="O225" s="19">
        <f t="shared" si="21"/>
        <v>264</v>
      </c>
      <c r="P225" s="19">
        <f t="array" ref="P225">INDEX($O$1:$O$326,MATCH(SMALL(COUNTIF($O$1:$O$326,"&lt;"&amp;$O$1:$O$326),ROW($O225:$P225)),COUNTIF($O$1:$O$326,"&lt;"&amp;$O$1:$O$326),0))</f>
        <v>224</v>
      </c>
      <c r="Q225" s="19" t="str">
        <f t="array" ref="Q225">INDEX($N$1:$N$326,SMALL(IF($O$1:$O$326=$P225,ROW($O$1:$O$326)),COUNTIF($P$1:$P225,$P225)),1)</f>
        <v>Stafford</v>
      </c>
      <c r="R225" s="19" t="str">
        <f t="shared" si="22"/>
        <v>SR</v>
      </c>
    </row>
    <row r="226" spans="1:18" x14ac:dyDescent="0.25">
      <c r="A226" s="12" t="s">
        <v>223</v>
      </c>
      <c r="B226" s="12" t="str">
        <f>VLOOKUP(A226,fuel!I$4:J$329,2,FALSE)</f>
        <v>SR</v>
      </c>
      <c r="C226" s="20">
        <f>VLOOKUP(A226,'average house price'!A$2:E$333,5,FALSE)</f>
        <v>77</v>
      </c>
      <c r="D226" s="20">
        <f>VLOOKUP(A226,'average council tax band d'!A$2:E$333,5,FALSE)</f>
        <v>271</v>
      </c>
      <c r="E226" s="20">
        <f>VLOOKUP(A226,earnings!A$11:H$342,8,FALSE)</f>
        <v>270</v>
      </c>
      <c r="F226" s="20">
        <f>VLOOKUP(A226,fuel!I$4:R$335,6,FALSE)</f>
        <v>304</v>
      </c>
      <c r="G226" s="20">
        <f>VLOOKUP(A226,fuel!I$4:R$335,10,FALSE)</f>
        <v>116</v>
      </c>
      <c r="H226" s="12">
        <f t="shared" si="23"/>
        <v>1038</v>
      </c>
      <c r="I226" s="48">
        <f t="shared" si="24"/>
        <v>207.6</v>
      </c>
      <c r="J226" s="12">
        <f t="shared" si="25"/>
        <v>270</v>
      </c>
      <c r="K226" s="19">
        <f t="shared" si="26"/>
        <v>264</v>
      </c>
      <c r="L226" s="48">
        <f t="shared" si="27"/>
        <v>5</v>
      </c>
      <c r="N226" s="19" t="s">
        <v>224</v>
      </c>
      <c r="O226" s="19">
        <f t="shared" si="21"/>
        <v>222</v>
      </c>
      <c r="P226" s="19">
        <f t="array" ref="P226">INDEX($O$1:$O$326,MATCH(SMALL(COUNTIF($O$1:$O$326,"&lt;"&amp;$O$1:$O$326),ROW($O226:$P226)),COUNTIF($O$1:$O$326,"&lt;"&amp;$O$1:$O$326),0))</f>
        <v>226</v>
      </c>
      <c r="Q226" s="19" t="str">
        <f t="array" ref="Q226">INDEX($N$1:$N$326,SMALL(IF($O$1:$O$326=$P226,ROW($O$1:$O$326)),COUNTIF($P$1:$P226,$P226)),1)</f>
        <v>Redcar and Cleveland</v>
      </c>
      <c r="R226" s="19" t="str">
        <f t="shared" si="22"/>
        <v>SR</v>
      </c>
    </row>
    <row r="227" spans="1:18" x14ac:dyDescent="0.25">
      <c r="A227" s="12" t="s">
        <v>224</v>
      </c>
      <c r="B227" s="12" t="str">
        <f>VLOOKUP(A227,fuel!I$4:J$329,2,FALSE)</f>
        <v>R50</v>
      </c>
      <c r="C227" s="20">
        <f>VLOOKUP(A227,'average house price'!A$2:E$333,5,FALSE)</f>
        <v>143</v>
      </c>
      <c r="D227" s="20">
        <f>VLOOKUP(A227,'average council tax band d'!A$2:E$333,5,FALSE)</f>
        <v>116</v>
      </c>
      <c r="E227" s="20">
        <f>VLOOKUP(A227,earnings!A$11:H$342,8,FALSE)</f>
        <v>269</v>
      </c>
      <c r="F227" s="20">
        <f>VLOOKUP(A227,fuel!I$4:R$335,6,FALSE)</f>
        <v>141</v>
      </c>
      <c r="G227" s="20">
        <f>VLOOKUP(A227,fuel!I$4:R$335,10,FALSE)</f>
        <v>289</v>
      </c>
      <c r="H227" s="12">
        <f t="shared" si="23"/>
        <v>958</v>
      </c>
      <c r="I227" s="48">
        <f t="shared" si="24"/>
        <v>191.6</v>
      </c>
      <c r="J227" s="12">
        <f t="shared" si="25"/>
        <v>226</v>
      </c>
      <c r="K227" s="19">
        <f t="shared" si="26"/>
        <v>222</v>
      </c>
      <c r="L227" s="48">
        <f t="shared" si="27"/>
        <v>5</v>
      </c>
      <c r="N227" s="19" t="s">
        <v>225</v>
      </c>
      <c r="O227" s="19">
        <f t="shared" si="21"/>
        <v>150</v>
      </c>
      <c r="P227" s="19">
        <f t="array" ref="P227">INDEX($O$1:$O$326,MATCH(SMALL(COUNTIF($O$1:$O$326,"&lt;"&amp;$O$1:$O$326),ROW($O227:$P227)),COUNTIF($O$1:$O$326,"&lt;"&amp;$O$1:$O$326),0))</f>
        <v>227</v>
      </c>
      <c r="Q227" s="19" t="str">
        <f t="array" ref="Q227">INDEX($N$1:$N$326,SMALL(IF($O$1:$O$326=$P227,ROW($O$1:$O$326)),COUNTIF($P$1:$P227,$P227)),1)</f>
        <v>Runnymede</v>
      </c>
      <c r="R227" s="19" t="str">
        <f t="shared" si="22"/>
        <v>MU</v>
      </c>
    </row>
    <row r="228" spans="1:18" x14ac:dyDescent="0.25">
      <c r="A228" s="12" t="s">
        <v>225</v>
      </c>
      <c r="B228" s="12" t="str">
        <f>VLOOKUP(A228,fuel!I$4:J$329,2,FALSE)</f>
        <v>MU</v>
      </c>
      <c r="C228" s="20">
        <f>VLOOKUP(A228,'average house price'!A$2:E$333,5,FALSE)</f>
        <v>87</v>
      </c>
      <c r="D228" s="20">
        <f>VLOOKUP(A228,'average council tax band d'!A$2:E$333,5,FALSE)</f>
        <v>162</v>
      </c>
      <c r="E228" s="20">
        <f>VLOOKUP(A228,earnings!A$11:H$342,8,FALSE)</f>
        <v>233</v>
      </c>
      <c r="F228" s="20">
        <f>VLOOKUP(A228,fuel!I$4:R$335,6,FALSE)</f>
        <v>274</v>
      </c>
      <c r="G228" s="20">
        <f>VLOOKUP(A228,fuel!I$4:R$335,10,FALSE)</f>
        <v>48</v>
      </c>
      <c r="H228" s="12">
        <f t="shared" si="23"/>
        <v>804</v>
      </c>
      <c r="I228" s="48">
        <f t="shared" si="24"/>
        <v>160.80000000000001</v>
      </c>
      <c r="J228" s="12">
        <f t="shared" si="25"/>
        <v>153</v>
      </c>
      <c r="K228" s="19">
        <f t="shared" si="26"/>
        <v>150</v>
      </c>
      <c r="L228" s="48">
        <f t="shared" si="27"/>
        <v>5</v>
      </c>
      <c r="N228" s="19" t="s">
        <v>226</v>
      </c>
      <c r="O228" s="19">
        <f t="shared" si="21"/>
        <v>242</v>
      </c>
      <c r="P228" s="19">
        <f t="array" ref="P228">INDEX($O$1:$O$326,MATCH(SMALL(COUNTIF($O$1:$O$326,"&lt;"&amp;$O$1:$O$326),ROW($O228:$P228)),COUNTIF($O$1:$O$326,"&lt;"&amp;$O$1:$O$326),0))</f>
        <v>228</v>
      </c>
      <c r="Q228" s="19" t="str">
        <f t="array" ref="Q228">INDEX($N$1:$N$326,SMALL(IF($O$1:$O$326=$P228,ROW($O$1:$O$326)),COUNTIF($P$1:$P228,$P228)),1)</f>
        <v>Ashfield</v>
      </c>
      <c r="R228" s="19" t="str">
        <f t="shared" si="22"/>
        <v>OU</v>
      </c>
    </row>
    <row r="229" spans="1:18" x14ac:dyDescent="0.25">
      <c r="A229" s="12" t="s">
        <v>226</v>
      </c>
      <c r="B229" s="12" t="str">
        <f>VLOOKUP(A229,fuel!I$4:J$329,2,FALSE)</f>
        <v>R80</v>
      </c>
      <c r="C229" s="20">
        <f>VLOOKUP(A229,'average house price'!A$2:E$333,5,FALSE)</f>
        <v>141</v>
      </c>
      <c r="D229" s="20">
        <f>VLOOKUP(A229,'average council tax band d'!A$2:E$333,5,FALSE)</f>
        <v>247</v>
      </c>
      <c r="E229" s="20">
        <f>VLOOKUP(A229,earnings!A$11:H$342,8,FALSE)</f>
        <v>122</v>
      </c>
      <c r="F229" s="20">
        <f>VLOOKUP(A229,fuel!I$4:R$335,6,FALSE)</f>
        <v>185</v>
      </c>
      <c r="G229" s="20">
        <f>VLOOKUP(A229,fuel!I$4:R$335,10,FALSE)</f>
        <v>299</v>
      </c>
      <c r="H229" s="12">
        <f t="shared" si="23"/>
        <v>994</v>
      </c>
      <c r="I229" s="48">
        <f t="shared" si="24"/>
        <v>198.8</v>
      </c>
      <c r="J229" s="12">
        <f t="shared" si="25"/>
        <v>247</v>
      </c>
      <c r="K229" s="19">
        <f t="shared" si="26"/>
        <v>242</v>
      </c>
      <c r="L229" s="48">
        <f t="shared" si="27"/>
        <v>5</v>
      </c>
      <c r="N229" s="19" t="s">
        <v>227</v>
      </c>
      <c r="O229" s="19">
        <f t="shared" si="21"/>
        <v>311</v>
      </c>
      <c r="P229" s="19">
        <f t="array" ref="P229">INDEX($O$1:$O$326,MATCH(SMALL(COUNTIF($O$1:$O$326,"&lt;"&amp;$O$1:$O$326),ROW($O229:$P229)),COUNTIF($O$1:$O$326,"&lt;"&amp;$O$1:$O$326),0))</f>
        <v>228</v>
      </c>
      <c r="Q229" s="19" t="str">
        <f t="array" ref="Q229">INDEX($N$1:$N$326,SMALL(IF($O$1:$O$326=$P229,ROW($O$1:$O$326)),COUNTIF($P$1:$P229,$P229)),1)</f>
        <v>Stockport</v>
      </c>
      <c r="R229" s="19" t="str">
        <f t="shared" si="22"/>
        <v>MU</v>
      </c>
    </row>
    <row r="230" spans="1:18" x14ac:dyDescent="0.25">
      <c r="A230" s="12" t="s">
        <v>227</v>
      </c>
      <c r="B230" s="12" t="str">
        <f>VLOOKUP(A230,fuel!I$4:J$329,2,FALSE)</f>
        <v>R50</v>
      </c>
      <c r="C230" s="20">
        <f>VLOOKUP(A230,'average house price'!A$2:E$333,5,FALSE)</f>
        <v>315</v>
      </c>
      <c r="D230" s="20">
        <f>VLOOKUP(A230,'average council tax band d'!A$2:E$333,5,FALSE)</f>
        <v>212</v>
      </c>
      <c r="E230" s="20">
        <f>VLOOKUP(A230,earnings!A$11:H$342,8,FALSE)</f>
        <v>103</v>
      </c>
      <c r="F230" s="20">
        <f>VLOOKUP(A230,fuel!I$4:R$335,6,FALSE)</f>
        <v>270</v>
      </c>
      <c r="G230" s="20">
        <f>VLOOKUP(A230,fuel!I$4:R$335,10,FALSE)</f>
        <v>315</v>
      </c>
      <c r="H230" s="12">
        <f t="shared" si="23"/>
        <v>1215</v>
      </c>
      <c r="I230" s="48">
        <f t="shared" si="24"/>
        <v>243</v>
      </c>
      <c r="J230" s="12">
        <f t="shared" si="25"/>
        <v>317</v>
      </c>
      <c r="K230" s="19">
        <f t="shared" si="26"/>
        <v>311</v>
      </c>
      <c r="L230" s="48">
        <f t="shared" si="27"/>
        <v>5</v>
      </c>
      <c r="N230" s="19" t="s">
        <v>228</v>
      </c>
      <c r="O230" s="19">
        <f t="shared" si="21"/>
        <v>108</v>
      </c>
      <c r="P230" s="19">
        <f t="array" ref="P230">INDEX($O$1:$O$326,MATCH(SMALL(COUNTIF($O$1:$O$326,"&lt;"&amp;$O$1:$O$326),ROW($O230:$P230)),COUNTIF($O$1:$O$326,"&lt;"&amp;$O$1:$O$326),0))</f>
        <v>228</v>
      </c>
      <c r="Q230" s="19" t="str">
        <f t="array" ref="Q230">INDEX($N$1:$N$326,SMALL(IF($O$1:$O$326=$P230,ROW($O$1:$O$326)),COUNTIF($P$1:$P230,$P230)),1)</f>
        <v>Winchester</v>
      </c>
      <c r="R230" s="19" t="str">
        <f t="shared" si="22"/>
        <v>R50</v>
      </c>
    </row>
    <row r="231" spans="1:18" x14ac:dyDescent="0.25">
      <c r="A231" s="12" t="s">
        <v>228</v>
      </c>
      <c r="B231" s="12" t="str">
        <f>VLOOKUP(A231,fuel!I$4:J$329,2,FALSE)</f>
        <v>LU</v>
      </c>
      <c r="C231" s="20">
        <f>VLOOKUP(A231,'average house price'!A$2:E$333,5,FALSE)</f>
        <v>94</v>
      </c>
      <c r="D231" s="20">
        <f>VLOOKUP(A231,'average council tax band d'!A$2:E$333,5,FALSE)</f>
        <v>187</v>
      </c>
      <c r="E231" s="20">
        <f>VLOOKUP(A231,earnings!A$11:H$342,8,FALSE)</f>
        <v>224</v>
      </c>
      <c r="F231" s="20">
        <f>VLOOKUP(A231,fuel!I$4:R$335,6,FALSE)</f>
        <v>143</v>
      </c>
      <c r="G231" s="20">
        <f>VLOOKUP(A231,fuel!I$4:R$335,10,FALSE)</f>
        <v>72</v>
      </c>
      <c r="H231" s="12">
        <f t="shared" si="23"/>
        <v>720</v>
      </c>
      <c r="I231" s="48">
        <f t="shared" si="24"/>
        <v>144</v>
      </c>
      <c r="J231" s="12">
        <f t="shared" si="25"/>
        <v>109</v>
      </c>
      <c r="K231" s="19">
        <f t="shared" si="26"/>
        <v>108</v>
      </c>
      <c r="L231" s="48">
        <f t="shared" si="27"/>
        <v>5</v>
      </c>
      <c r="N231" s="19" t="s">
        <v>229</v>
      </c>
      <c r="O231" s="19">
        <f t="shared" si="21"/>
        <v>155</v>
      </c>
      <c r="P231" s="19">
        <f t="array" ref="P231">INDEX($O$1:$O$326,MATCH(SMALL(COUNTIF($O$1:$O$326,"&lt;"&amp;$O$1:$O$326),ROW($O231:$P231)),COUNTIF($O$1:$O$326,"&lt;"&amp;$O$1:$O$326),0))</f>
        <v>231</v>
      </c>
      <c r="Q231" s="19" t="str">
        <f t="array" ref="Q231">INDEX($N$1:$N$326,SMALL(IF($O$1:$O$326=$P231,ROW($O$1:$O$326)),COUNTIF($P$1:$P231,$P231)),1)</f>
        <v>East Hampshire</v>
      </c>
      <c r="R231" s="19" t="str">
        <f t="shared" si="22"/>
        <v>R50</v>
      </c>
    </row>
    <row r="232" spans="1:18" x14ac:dyDescent="0.25">
      <c r="A232" s="12" t="s">
        <v>229</v>
      </c>
      <c r="B232" s="12" t="str">
        <f>VLOOKUP(A232,fuel!I$4:J$329,2,FALSE)</f>
        <v>SR</v>
      </c>
      <c r="C232" s="20">
        <f>VLOOKUP(A232,'average house price'!A$2:E$333,5,FALSE)</f>
        <v>154</v>
      </c>
      <c r="D232" s="20">
        <f>VLOOKUP(A232,'average council tax band d'!A$2:E$333,5,FALSE)</f>
        <v>264</v>
      </c>
      <c r="E232" s="20">
        <f>VLOOKUP(A232,earnings!A$11:H$342,8,FALSE)</f>
        <v>146</v>
      </c>
      <c r="F232" s="20">
        <f>VLOOKUP(A232,fuel!I$4:R$335,6,FALSE)</f>
        <v>76</v>
      </c>
      <c r="G232" s="20">
        <f>VLOOKUP(A232,fuel!I$4:R$335,10,FALSE)</f>
        <v>169</v>
      </c>
      <c r="H232" s="12">
        <f t="shared" si="23"/>
        <v>809</v>
      </c>
      <c r="I232" s="48">
        <f t="shared" si="24"/>
        <v>161.80000000000001</v>
      </c>
      <c r="J232" s="12">
        <f t="shared" si="25"/>
        <v>158</v>
      </c>
      <c r="K232" s="19">
        <f t="shared" si="26"/>
        <v>155</v>
      </c>
      <c r="L232" s="48">
        <f t="shared" si="27"/>
        <v>5</v>
      </c>
      <c r="N232" s="19" t="s">
        <v>393</v>
      </c>
      <c r="O232" s="19">
        <f t="shared" si="21"/>
        <v>270</v>
      </c>
      <c r="P232" s="19">
        <f t="array" ref="P232">INDEX($O$1:$O$326,MATCH(SMALL(COUNTIF($O$1:$O$326,"&lt;"&amp;$O$1:$O$326),ROW($O232:$P232)),COUNTIF($O$1:$O$326,"&lt;"&amp;$O$1:$O$326),0))</f>
        <v>232</v>
      </c>
      <c r="Q232" s="19" t="str">
        <f t="array" ref="Q232">INDEX($N$1:$N$326,SMALL(IF($O$1:$O$326=$P232,ROW($O$1:$O$326)),COUNTIF($P$1:$P232,$P232)),1)</f>
        <v>East Riding of Yorkshire</v>
      </c>
      <c r="R232" s="19" t="str">
        <f t="shared" si="22"/>
        <v>R50</v>
      </c>
    </row>
    <row r="233" spans="1:18" x14ac:dyDescent="0.25">
      <c r="A233" s="12" t="s">
        <v>393</v>
      </c>
      <c r="B233" s="12" t="str">
        <f>VLOOKUP(A233,fuel!I$4:J$329,2,FALSE)</f>
        <v>R50</v>
      </c>
      <c r="C233" s="20">
        <f>VLOOKUP(A233,'average house price'!A$2:E$333,5,FALSE)</f>
        <v>160</v>
      </c>
      <c r="D233" s="20">
        <f>VLOOKUP(A233,'average council tax band d'!A$2:E$333,5,FALSE)</f>
        <v>220</v>
      </c>
      <c r="E233" s="20">
        <f>VLOOKUP(A233,earnings!A$11:H$342,8,FALSE)</f>
        <v>226</v>
      </c>
      <c r="F233" s="20">
        <f>VLOOKUP(A233,fuel!I$4:R$335,6,FALSE)</f>
        <v>241</v>
      </c>
      <c r="G233" s="20">
        <f>VLOOKUP(A233,fuel!I$4:R$335,10,FALSE)</f>
        <v>208</v>
      </c>
      <c r="H233" s="12">
        <f t="shared" si="23"/>
        <v>1055</v>
      </c>
      <c r="I233" s="48">
        <f t="shared" si="24"/>
        <v>211</v>
      </c>
      <c r="J233" s="12">
        <f t="shared" si="25"/>
        <v>276</v>
      </c>
      <c r="K233" s="19">
        <f t="shared" si="26"/>
        <v>270</v>
      </c>
      <c r="L233" s="48">
        <f t="shared" si="27"/>
        <v>5</v>
      </c>
      <c r="N233" s="19" t="s">
        <v>230</v>
      </c>
      <c r="O233" s="19">
        <f t="shared" si="21"/>
        <v>15</v>
      </c>
      <c r="P233" s="19">
        <f t="array" ref="P233">INDEX($O$1:$O$326,MATCH(SMALL(COUNTIF($O$1:$O$326,"&lt;"&amp;$O$1:$O$326),ROW($O233:$P233)),COUNTIF($O$1:$O$326,"&lt;"&amp;$O$1:$O$326),0))</f>
        <v>233</v>
      </c>
      <c r="Q233" s="19" t="str">
        <f t="array" ref="Q233">INDEX($N$1:$N$326,SMALL(IF($O$1:$O$326=$P233,ROW($O$1:$O$326)),COUNTIF($P$1:$P233,$P233)),1)</f>
        <v>Wyre Forest</v>
      </c>
      <c r="R233" s="19" t="str">
        <f t="shared" si="22"/>
        <v>SR</v>
      </c>
    </row>
    <row r="234" spans="1:18" x14ac:dyDescent="0.25">
      <c r="A234" s="12" t="s">
        <v>230</v>
      </c>
      <c r="B234" s="12" t="str">
        <f>VLOOKUP(A234,fuel!I$4:J$329,2,FALSE)</f>
        <v>OU</v>
      </c>
      <c r="C234" s="20">
        <f>VLOOKUP(A234,'average house price'!A$2:E$333,5,FALSE)</f>
        <v>171</v>
      </c>
      <c r="D234" s="20">
        <f>VLOOKUP(A234,'average council tax band d'!A$2:E$333,5,FALSE)</f>
        <v>42</v>
      </c>
      <c r="E234" s="20">
        <f>VLOOKUP(A234,earnings!A$11:H$342,8,FALSE)</f>
        <v>82</v>
      </c>
      <c r="F234" s="20">
        <f>VLOOKUP(A234,fuel!I$4:R$335,6,FALSE)</f>
        <v>8</v>
      </c>
      <c r="G234" s="20">
        <f>VLOOKUP(A234,fuel!I$4:R$335,10,FALSE)</f>
        <v>135</v>
      </c>
      <c r="H234" s="12">
        <f t="shared" si="23"/>
        <v>438</v>
      </c>
      <c r="I234" s="48">
        <f t="shared" si="24"/>
        <v>87.6</v>
      </c>
      <c r="J234" s="12">
        <f t="shared" si="25"/>
        <v>15</v>
      </c>
      <c r="K234" s="19">
        <f t="shared" si="26"/>
        <v>15</v>
      </c>
      <c r="L234" s="48">
        <f t="shared" si="27"/>
        <v>5</v>
      </c>
      <c r="N234" s="19" t="s">
        <v>231</v>
      </c>
      <c r="O234" s="19">
        <f t="shared" si="21"/>
        <v>161</v>
      </c>
      <c r="P234" s="19">
        <f t="array" ref="P234">INDEX($O$1:$O$326,MATCH(SMALL(COUNTIF($O$1:$O$326,"&lt;"&amp;$O$1:$O$326),ROW($O234:$P234)),COUNTIF($O$1:$O$326,"&lt;"&amp;$O$1:$O$326),0))</f>
        <v>234</v>
      </c>
      <c r="Q234" s="19" t="str">
        <f t="array" ref="Q234">INDEX($N$1:$N$326,SMALL(IF($O$1:$O$326=$P234,ROW($O$1:$O$326)),COUNTIF($P$1:$P234,$P234)),1)</f>
        <v>Forest Heath</v>
      </c>
      <c r="R234" s="19" t="str">
        <f t="shared" si="22"/>
        <v>R80</v>
      </c>
    </row>
    <row r="235" spans="1:18" x14ac:dyDescent="0.25">
      <c r="A235" s="12" t="s">
        <v>231</v>
      </c>
      <c r="B235" s="12" t="str">
        <f>VLOOKUP(A235,fuel!I$4:J$329,2,FALSE)</f>
        <v>MU</v>
      </c>
      <c r="C235" s="20">
        <f>VLOOKUP(A235,'average house price'!A$2:E$333,5,FALSE)</f>
        <v>216</v>
      </c>
      <c r="D235" s="20">
        <f>VLOOKUP(A235,'average council tax band d'!A$2:E$333,5,FALSE)</f>
        <v>26</v>
      </c>
      <c r="E235" s="20">
        <f>VLOOKUP(A235,earnings!A$11:H$342,8,FALSE)</f>
        <v>72</v>
      </c>
      <c r="F235" s="20">
        <f>VLOOKUP(A235,fuel!I$4:R$335,6,FALSE)</f>
        <v>267</v>
      </c>
      <c r="G235" s="20">
        <f>VLOOKUP(A235,fuel!I$4:R$335,10,FALSE)</f>
        <v>243</v>
      </c>
      <c r="H235" s="12">
        <f t="shared" si="23"/>
        <v>824</v>
      </c>
      <c r="I235" s="48">
        <f t="shared" si="24"/>
        <v>164.8</v>
      </c>
      <c r="J235" s="12">
        <f t="shared" si="25"/>
        <v>164</v>
      </c>
      <c r="K235" s="19">
        <f t="shared" si="26"/>
        <v>161</v>
      </c>
      <c r="L235" s="48">
        <f t="shared" si="27"/>
        <v>5</v>
      </c>
      <c r="N235" s="19" t="s">
        <v>232</v>
      </c>
      <c r="O235" s="19">
        <f t="shared" si="21"/>
        <v>309</v>
      </c>
      <c r="P235" s="19">
        <f t="array" ref="P235">INDEX($O$1:$O$326,MATCH(SMALL(COUNTIF($O$1:$O$326,"&lt;"&amp;$O$1:$O$326),ROW($O235:$P235)),COUNTIF($O$1:$O$326,"&lt;"&amp;$O$1:$O$326),0))</f>
        <v>235</v>
      </c>
      <c r="Q235" s="19" t="str">
        <f t="array" ref="Q235">INDEX($N$1:$N$326,SMALL(IF($O$1:$O$326=$P235,ROW($O$1:$O$326)),COUNTIF($P$1:$P235,$P235)),1)</f>
        <v>South Somerset</v>
      </c>
      <c r="R235" s="19" t="str">
        <f t="shared" si="22"/>
        <v>R50</v>
      </c>
    </row>
    <row r="236" spans="1:18" x14ac:dyDescent="0.25">
      <c r="A236" s="12" t="s">
        <v>232</v>
      </c>
      <c r="B236" s="12" t="str">
        <f>VLOOKUP(A236,fuel!I$4:J$329,2,FALSE)</f>
        <v>R50</v>
      </c>
      <c r="C236" s="20">
        <f>VLOOKUP(A236,'average house price'!A$2:E$333,5,FALSE)</f>
        <v>323</v>
      </c>
      <c r="D236" s="20">
        <f>VLOOKUP(A236,'average council tax band d'!A$2:E$333,5,FALSE)</f>
        <v>188</v>
      </c>
      <c r="E236" s="20">
        <f>VLOOKUP(A236,earnings!A$11:H$342,8,FALSE)</f>
        <v>26</v>
      </c>
      <c r="F236" s="20">
        <f>VLOOKUP(A236,fuel!I$4:R$335,6,FALSE)</f>
        <v>332</v>
      </c>
      <c r="G236" s="20">
        <f>VLOOKUP(A236,fuel!I$4:R$335,10,FALSE)</f>
        <v>329</v>
      </c>
      <c r="H236" s="12">
        <f t="shared" si="23"/>
        <v>1198</v>
      </c>
      <c r="I236" s="48">
        <f t="shared" si="24"/>
        <v>239.6</v>
      </c>
      <c r="J236" s="12">
        <f t="shared" si="25"/>
        <v>315</v>
      </c>
      <c r="K236" s="19">
        <f t="shared" si="26"/>
        <v>309</v>
      </c>
      <c r="L236" s="48">
        <f t="shared" si="27"/>
        <v>5</v>
      </c>
      <c r="N236" s="19" t="s">
        <v>233</v>
      </c>
      <c r="O236" s="19">
        <f t="shared" si="21"/>
        <v>150</v>
      </c>
      <c r="P236" s="19">
        <f t="array" ref="P236">INDEX($O$1:$O$326,MATCH(SMALL(COUNTIF($O$1:$O$326,"&lt;"&amp;$O$1:$O$326),ROW($O236:$P236)),COUNTIF($O$1:$O$326,"&lt;"&amp;$O$1:$O$326),0))</f>
        <v>236</v>
      </c>
      <c r="Q236" s="19" t="str">
        <f t="array" ref="Q236">INDEX($N$1:$N$326,SMALL(IF($O$1:$O$326=$P236,ROW($O$1:$O$326)),COUNTIF($P$1:$P236,$P236)),1)</f>
        <v>Hart</v>
      </c>
      <c r="R236" s="19" t="str">
        <f t="shared" si="22"/>
        <v>SR</v>
      </c>
    </row>
    <row r="237" spans="1:18" x14ac:dyDescent="0.25">
      <c r="A237" s="12" t="s">
        <v>233</v>
      </c>
      <c r="B237" s="12" t="str">
        <f>VLOOKUP(A237,fuel!I$4:J$329,2,FALSE)</f>
        <v>R80</v>
      </c>
      <c r="C237" s="20">
        <f>VLOOKUP(A237,'average house price'!A$2:E$333,5,FALSE)</f>
        <v>260</v>
      </c>
      <c r="D237" s="20">
        <f>VLOOKUP(A237,'average council tax band d'!A$2:E$333,5,FALSE)</f>
        <v>99</v>
      </c>
      <c r="E237" s="20">
        <f>VLOOKUP(A237,earnings!A$11:H$342,8,FALSE)</f>
        <v>54</v>
      </c>
      <c r="F237" s="20">
        <f>VLOOKUP(A237,fuel!I$4:R$335,6,FALSE)</f>
        <v>88</v>
      </c>
      <c r="G237" s="20">
        <f>VLOOKUP(A237,fuel!I$4:R$335,10,FALSE)</f>
        <v>303</v>
      </c>
      <c r="H237" s="12">
        <f t="shared" si="23"/>
        <v>804</v>
      </c>
      <c r="I237" s="48">
        <f t="shared" si="24"/>
        <v>160.80000000000001</v>
      </c>
      <c r="J237" s="12">
        <f t="shared" si="25"/>
        <v>153</v>
      </c>
      <c r="K237" s="19">
        <f t="shared" si="26"/>
        <v>150</v>
      </c>
      <c r="L237" s="48">
        <f t="shared" si="27"/>
        <v>5</v>
      </c>
      <c r="N237" s="19" t="s">
        <v>234</v>
      </c>
      <c r="O237" s="19">
        <f t="shared" si="21"/>
        <v>153</v>
      </c>
      <c r="P237" s="19">
        <f t="array" ref="P237">INDEX($O$1:$O$326,MATCH(SMALL(COUNTIF($O$1:$O$326,"&lt;"&amp;$O$1:$O$326),ROW($O237:$P237)),COUNTIF($O$1:$O$326,"&lt;"&amp;$O$1:$O$326),0))</f>
        <v>237</v>
      </c>
      <c r="Q237" s="19" t="str">
        <f t="array" ref="Q237">INDEX($N$1:$N$326,SMALL(IF($O$1:$O$326=$P237,ROW($O$1:$O$326)),COUNTIF($P$1:$P237,$P237)),1)</f>
        <v>Wychavon</v>
      </c>
      <c r="R237" s="19" t="str">
        <f t="shared" si="22"/>
        <v>R80</v>
      </c>
    </row>
    <row r="238" spans="1:18" x14ac:dyDescent="0.25">
      <c r="A238" s="12" t="s">
        <v>234</v>
      </c>
      <c r="B238" s="12" t="str">
        <f>VLOOKUP(A238,fuel!I$4:J$329,2,FALSE)</f>
        <v>SR</v>
      </c>
      <c r="C238" s="20">
        <f>VLOOKUP(A238,'average house price'!A$2:E$333,5,FALSE)</f>
        <v>124</v>
      </c>
      <c r="D238" s="20">
        <f>VLOOKUP(A238,'average council tax band d'!A$2:E$333,5,FALSE)</f>
        <v>179</v>
      </c>
      <c r="E238" s="20">
        <f>VLOOKUP(A238,earnings!A$11:H$342,8,FALSE)</f>
        <v>144</v>
      </c>
      <c r="F238" s="20">
        <f>VLOOKUP(A238,fuel!I$4:R$335,6,FALSE)</f>
        <v>99</v>
      </c>
      <c r="G238" s="20">
        <f>VLOOKUP(A238,fuel!I$4:R$335,10,FALSE)</f>
        <v>260</v>
      </c>
      <c r="H238" s="12">
        <f t="shared" si="23"/>
        <v>806</v>
      </c>
      <c r="I238" s="48">
        <f t="shared" si="24"/>
        <v>161.19999999999999</v>
      </c>
      <c r="J238" s="12">
        <f t="shared" si="25"/>
        <v>156</v>
      </c>
      <c r="K238" s="19">
        <f t="shared" si="26"/>
        <v>153</v>
      </c>
      <c r="L238" s="48">
        <f t="shared" si="27"/>
        <v>5</v>
      </c>
      <c r="N238" s="19" t="s">
        <v>235</v>
      </c>
      <c r="O238" s="19">
        <f t="shared" si="21"/>
        <v>190</v>
      </c>
      <c r="P238" s="19">
        <f t="array" ref="P238">INDEX($O$1:$O$326,MATCH(SMALL(COUNTIF($O$1:$O$326,"&lt;"&amp;$O$1:$O$326),ROW($O238:$P238)),COUNTIF($O$1:$O$326,"&lt;"&amp;$O$1:$O$326),0))</f>
        <v>238</v>
      </c>
      <c r="Q238" s="19" t="str">
        <f t="array" ref="Q238">INDEX($N$1:$N$326,SMALL(IF($O$1:$O$326=$P238,ROW($O$1:$O$326)),COUNTIF($P$1:$P238,$P238)),1)</f>
        <v>Central Bedfordshire</v>
      </c>
      <c r="R238" s="19" t="str">
        <f t="shared" si="22"/>
        <v>R50</v>
      </c>
    </row>
    <row r="239" spans="1:18" x14ac:dyDescent="0.25">
      <c r="A239" s="12" t="s">
        <v>235</v>
      </c>
      <c r="B239" s="12" t="str">
        <f>VLOOKUP(A239,fuel!I$4:J$329,2,FALSE)</f>
        <v>LU</v>
      </c>
      <c r="C239" s="20">
        <f>VLOOKUP(A239,'average house price'!A$2:E$333,5,FALSE)</f>
        <v>165</v>
      </c>
      <c r="D239" s="20">
        <f>VLOOKUP(A239,'average council tax band d'!A$2:E$333,5,FALSE)</f>
        <v>250</v>
      </c>
      <c r="E239" s="20">
        <f>VLOOKUP(A239,earnings!A$11:H$342,8,FALSE)</f>
        <v>136</v>
      </c>
      <c r="F239" s="20">
        <f>VLOOKUP(A239,fuel!I$4:R$335,6,FALSE)</f>
        <v>45</v>
      </c>
      <c r="G239" s="20">
        <f>VLOOKUP(A239,fuel!I$4:R$335,10,FALSE)</f>
        <v>293</v>
      </c>
      <c r="H239" s="12">
        <f t="shared" si="23"/>
        <v>889</v>
      </c>
      <c r="I239" s="48">
        <f t="shared" si="24"/>
        <v>177.8</v>
      </c>
      <c r="J239" s="12">
        <f t="shared" si="25"/>
        <v>193</v>
      </c>
      <c r="K239" s="19">
        <f t="shared" si="26"/>
        <v>190</v>
      </c>
      <c r="L239" s="48">
        <f t="shared" si="27"/>
        <v>5</v>
      </c>
      <c r="N239" s="19" t="s">
        <v>236</v>
      </c>
      <c r="O239" s="19">
        <f t="shared" si="21"/>
        <v>321</v>
      </c>
      <c r="P239" s="19">
        <f t="array" ref="P239">INDEX($O$1:$O$326,MATCH(SMALL(COUNTIF($O$1:$O$326,"&lt;"&amp;$O$1:$O$326),ROW($O239:$P239)),COUNTIF($O$1:$O$326,"&lt;"&amp;$O$1:$O$326),0))</f>
        <v>239</v>
      </c>
      <c r="Q239" s="19" t="str">
        <f t="array" ref="Q239">INDEX($N$1:$N$326,SMALL(IF($O$1:$O$326=$P239,ROW($O$1:$O$326)),COUNTIF($P$1:$P239,$P239)),1)</f>
        <v>Cheshire West and Chester</v>
      </c>
      <c r="R239" s="19" t="str">
        <f t="shared" si="22"/>
        <v>SR</v>
      </c>
    </row>
    <row r="240" spans="1:18" x14ac:dyDescent="0.25">
      <c r="A240" s="12" t="s">
        <v>236</v>
      </c>
      <c r="B240" s="12" t="str">
        <f>VLOOKUP(A240,fuel!I$4:J$329,2,FALSE)</f>
        <v>R80</v>
      </c>
      <c r="C240" s="20">
        <f>VLOOKUP(A240,'average house price'!A$2:E$333,5,FALSE)</f>
        <v>267</v>
      </c>
      <c r="D240" s="20">
        <f>VLOOKUP(A240,'average council tax band d'!A$2:E$333,5,FALSE)</f>
        <v>236</v>
      </c>
      <c r="E240" s="20">
        <f>VLOOKUP(A240,earnings!A$11:H$342,8,FALSE)</f>
        <v>244</v>
      </c>
      <c r="F240" s="20">
        <f>VLOOKUP(A240,fuel!I$4:R$335,6,FALSE)</f>
        <v>300</v>
      </c>
      <c r="G240" s="20">
        <f>VLOOKUP(A240,fuel!I$4:R$335,10,FALSE)</f>
        <v>253</v>
      </c>
      <c r="H240" s="12">
        <f t="shared" si="23"/>
        <v>1300</v>
      </c>
      <c r="I240" s="48">
        <f t="shared" si="24"/>
        <v>260</v>
      </c>
      <c r="J240" s="12">
        <f t="shared" si="25"/>
        <v>327</v>
      </c>
      <c r="K240" s="19">
        <f t="shared" si="26"/>
        <v>321</v>
      </c>
      <c r="L240" s="48">
        <f t="shared" si="27"/>
        <v>5</v>
      </c>
      <c r="N240" s="19" t="s">
        <v>237</v>
      </c>
      <c r="O240" s="19">
        <f t="shared" si="21"/>
        <v>28</v>
      </c>
      <c r="P240" s="19">
        <f t="array" ref="P240">INDEX($O$1:$O$326,MATCH(SMALL(COUNTIF($O$1:$O$326,"&lt;"&amp;$O$1:$O$326),ROW($O240:$P240)),COUNTIF($O$1:$O$326,"&lt;"&amp;$O$1:$O$326),0))</f>
        <v>239</v>
      </c>
      <c r="Q240" s="19" t="str">
        <f t="array" ref="Q240">INDEX($N$1:$N$326,SMALL(IF($O$1:$O$326=$P240,ROW($O$1:$O$326)),COUNTIF($P$1:$P240,$P240)),1)</f>
        <v>Hartlepool</v>
      </c>
      <c r="R240" s="19" t="str">
        <f t="shared" si="22"/>
        <v>OU</v>
      </c>
    </row>
    <row r="241" spans="1:18" x14ac:dyDescent="0.25">
      <c r="A241" s="12" t="s">
        <v>237</v>
      </c>
      <c r="B241" s="12" t="str">
        <f>VLOOKUP(A241,fuel!I$4:J$329,2,FALSE)</f>
        <v>R80</v>
      </c>
      <c r="C241" s="20">
        <f>VLOOKUP(A241,'average house price'!A$2:E$333,5,FALSE)</f>
        <v>74</v>
      </c>
      <c r="D241" s="20">
        <f>VLOOKUP(A241,'average council tax band d'!A$2:E$333,5,FALSE)</f>
        <v>72</v>
      </c>
      <c r="E241" s="20">
        <f>VLOOKUP(A241,earnings!A$11:H$342,8,FALSE)</f>
        <v>139</v>
      </c>
      <c r="F241" s="20">
        <f>VLOOKUP(A241,fuel!I$4:R$335,6,FALSE)</f>
        <v>37</v>
      </c>
      <c r="G241" s="20">
        <f>VLOOKUP(A241,fuel!I$4:R$335,10,FALSE)</f>
        <v>179</v>
      </c>
      <c r="H241" s="12">
        <f t="shared" si="23"/>
        <v>501</v>
      </c>
      <c r="I241" s="48">
        <f t="shared" si="24"/>
        <v>100.2</v>
      </c>
      <c r="J241" s="12">
        <f t="shared" si="25"/>
        <v>28</v>
      </c>
      <c r="K241" s="19">
        <f t="shared" si="26"/>
        <v>28</v>
      </c>
      <c r="L241" s="48">
        <f t="shared" si="27"/>
        <v>5</v>
      </c>
      <c r="N241" s="19" t="s">
        <v>238</v>
      </c>
      <c r="O241" s="19">
        <f t="shared" si="21"/>
        <v>84</v>
      </c>
      <c r="P241" s="19">
        <f t="array" ref="P241">INDEX($O$1:$O$326,MATCH(SMALL(COUNTIF($O$1:$O$326,"&lt;"&amp;$O$1:$O$326),ROW($O241:$P241)),COUNTIF($O$1:$O$326,"&lt;"&amp;$O$1:$O$326),0))</f>
        <v>241</v>
      </c>
      <c r="Q241" s="19" t="str">
        <f t="array" ref="Q241">INDEX($N$1:$N$326,SMALL(IF($O$1:$O$326=$P241,ROW($O$1:$O$326)),COUNTIF($P$1:$P241,$P241)),1)</f>
        <v>North Lincolnshire</v>
      </c>
      <c r="R241" s="19" t="str">
        <f t="shared" si="22"/>
        <v>R50</v>
      </c>
    </row>
    <row r="242" spans="1:18" x14ac:dyDescent="0.25">
      <c r="A242" s="12" t="s">
        <v>238</v>
      </c>
      <c r="B242" s="12" t="str">
        <f>VLOOKUP(A242,fuel!I$4:J$329,2,FALSE)</f>
        <v>R50</v>
      </c>
      <c r="C242" s="20">
        <f>VLOOKUP(A242,'average house price'!A$2:E$333,5,FALSE)</f>
        <v>117</v>
      </c>
      <c r="D242" s="20">
        <f>VLOOKUP(A242,'average council tax band d'!A$2:E$333,5,FALSE)</f>
        <v>61</v>
      </c>
      <c r="E242" s="20">
        <f>VLOOKUP(A242,earnings!A$11:H$342,8,FALSE)</f>
        <v>184</v>
      </c>
      <c r="F242" s="20">
        <f>VLOOKUP(A242,fuel!I$4:R$335,6,FALSE)</f>
        <v>73</v>
      </c>
      <c r="G242" s="20">
        <f>VLOOKUP(A242,fuel!I$4:R$335,10,FALSE)</f>
        <v>228</v>
      </c>
      <c r="H242" s="12">
        <f t="shared" si="23"/>
        <v>663</v>
      </c>
      <c r="I242" s="48">
        <f t="shared" si="24"/>
        <v>132.6</v>
      </c>
      <c r="J242" s="12">
        <f t="shared" si="25"/>
        <v>84</v>
      </c>
      <c r="K242" s="19">
        <f t="shared" si="26"/>
        <v>84</v>
      </c>
      <c r="L242" s="48">
        <f t="shared" si="27"/>
        <v>5</v>
      </c>
      <c r="N242" s="19" t="s">
        <v>239</v>
      </c>
      <c r="O242" s="19">
        <f t="shared" si="21"/>
        <v>323</v>
      </c>
      <c r="P242" s="19">
        <f t="array" ref="P242">INDEX($O$1:$O$326,MATCH(SMALL(COUNTIF($O$1:$O$326,"&lt;"&amp;$O$1:$O$326),ROW($O242:$P242)),COUNTIF($O$1:$O$326,"&lt;"&amp;$O$1:$O$326),0))</f>
        <v>242</v>
      </c>
      <c r="Q242" s="19" t="str">
        <f t="array" ref="Q242">INDEX($N$1:$N$326,SMALL(IF($O$1:$O$326=$P242,ROW($O$1:$O$326)),COUNTIF($P$1:$P242,$P242)),1)</f>
        <v>Selby</v>
      </c>
      <c r="R242" s="19" t="str">
        <f t="shared" si="22"/>
        <v>R80</v>
      </c>
    </row>
    <row r="243" spans="1:18" x14ac:dyDescent="0.25">
      <c r="A243" s="12" t="s">
        <v>239</v>
      </c>
      <c r="B243" s="12" t="str">
        <f>VLOOKUP(A243,fuel!I$4:J$329,2,FALSE)</f>
        <v>R80</v>
      </c>
      <c r="C243" s="20">
        <f>VLOOKUP(A243,'average house price'!A$2:E$333,5,FALSE)</f>
        <v>199</v>
      </c>
      <c r="D243" s="20">
        <f>VLOOKUP(A243,'average council tax band d'!A$2:E$333,5,FALSE)</f>
        <v>288</v>
      </c>
      <c r="E243" s="20">
        <f>VLOOKUP(A243,earnings!A$11:H$342,8,FALSE)</f>
        <v>268</v>
      </c>
      <c r="F243" s="20">
        <f>VLOOKUP(A243,fuel!I$4:R$335,6,FALSE)</f>
        <v>326</v>
      </c>
      <c r="G243" s="20">
        <f>VLOOKUP(A243,fuel!I$4:R$335,10,FALSE)</f>
        <v>304</v>
      </c>
      <c r="H243" s="12">
        <f t="shared" si="23"/>
        <v>1385</v>
      </c>
      <c r="I243" s="48">
        <f t="shared" si="24"/>
        <v>277</v>
      </c>
      <c r="J243" s="12">
        <f t="shared" si="25"/>
        <v>329</v>
      </c>
      <c r="K243" s="19">
        <f t="shared" si="26"/>
        <v>323</v>
      </c>
      <c r="L243" s="48">
        <f t="shared" si="27"/>
        <v>5</v>
      </c>
      <c r="N243" s="19" t="s">
        <v>240</v>
      </c>
      <c r="O243" s="19">
        <f t="shared" si="21"/>
        <v>196</v>
      </c>
      <c r="P243" s="19">
        <f t="array" ref="P243">INDEX($O$1:$O$326,MATCH(SMALL(COUNTIF($O$1:$O$326,"&lt;"&amp;$O$1:$O$326),ROW($O243:$P243)),COUNTIF($O$1:$O$326,"&lt;"&amp;$O$1:$O$326),0))</f>
        <v>243</v>
      </c>
      <c r="Q243" s="19" t="str">
        <f t="array" ref="Q243">INDEX($N$1:$N$326,SMALL(IF($O$1:$O$326=$P243,ROW($O$1:$O$326)),COUNTIF($P$1:$P243,$P243)),1)</f>
        <v>Adur</v>
      </c>
      <c r="R243" s="19" t="str">
        <f t="shared" si="22"/>
        <v>LU</v>
      </c>
    </row>
    <row r="244" spans="1:18" x14ac:dyDescent="0.25">
      <c r="A244" s="12" t="s">
        <v>240</v>
      </c>
      <c r="B244" s="12" t="str">
        <f>VLOOKUP(A244,fuel!I$4:J$329,2,FALSE)</f>
        <v>R80</v>
      </c>
      <c r="C244" s="20">
        <f>VLOOKUP(A244,'average house price'!A$2:E$333,5,FALSE)</f>
        <v>167</v>
      </c>
      <c r="D244" s="20">
        <f>VLOOKUP(A244,'average council tax band d'!A$2:E$333,5,FALSE)</f>
        <v>263</v>
      </c>
      <c r="E244" s="20">
        <f>VLOOKUP(A244,earnings!A$11:H$342,8,FALSE)</f>
        <v>148</v>
      </c>
      <c r="F244" s="20">
        <f>VLOOKUP(A244,fuel!I$4:R$335,6,FALSE)</f>
        <v>55</v>
      </c>
      <c r="G244" s="20">
        <f>VLOOKUP(A244,fuel!I$4:R$335,10,FALSE)</f>
        <v>268</v>
      </c>
      <c r="H244" s="12">
        <f t="shared" si="23"/>
        <v>901</v>
      </c>
      <c r="I244" s="48">
        <f t="shared" si="24"/>
        <v>180.2</v>
      </c>
      <c r="J244" s="12">
        <f t="shared" si="25"/>
        <v>199</v>
      </c>
      <c r="K244" s="19">
        <f t="shared" si="26"/>
        <v>196</v>
      </c>
      <c r="L244" s="48">
        <f t="shared" si="27"/>
        <v>5</v>
      </c>
      <c r="N244" s="19" t="s">
        <v>241</v>
      </c>
      <c r="O244" s="19">
        <f t="shared" si="21"/>
        <v>182</v>
      </c>
      <c r="P244" s="19">
        <f t="array" ref="P244">INDEX($O$1:$O$326,MATCH(SMALL(COUNTIF($O$1:$O$326,"&lt;"&amp;$O$1:$O$326),ROW($O244:$P244)),COUNTIF($O$1:$O$326,"&lt;"&amp;$O$1:$O$326),0))</f>
        <v>243</v>
      </c>
      <c r="Q244" s="19" t="str">
        <f t="array" ref="Q244">INDEX($N$1:$N$326,SMALL(IF($O$1:$O$326=$P244,ROW($O$1:$O$326)),COUNTIF($P$1:$P244,$P244)),1)</f>
        <v>Broxtowe</v>
      </c>
      <c r="R244" s="19" t="str">
        <f t="shared" si="22"/>
        <v>LU</v>
      </c>
    </row>
    <row r="245" spans="1:18" x14ac:dyDescent="0.25">
      <c r="A245" s="12" t="s">
        <v>241</v>
      </c>
      <c r="B245" s="12" t="str">
        <f>VLOOKUP(A245,fuel!I$4:J$329,2,FALSE)</f>
        <v>R80</v>
      </c>
      <c r="C245" s="20">
        <f>VLOOKUP(A245,'average house price'!A$2:E$333,5,FALSE)</f>
        <v>233</v>
      </c>
      <c r="D245" s="20">
        <f>VLOOKUP(A245,'average council tax band d'!A$2:E$333,5,FALSE)</f>
        <v>79</v>
      </c>
      <c r="E245" s="20">
        <f>VLOOKUP(A245,earnings!A$11:H$342,8,FALSE)</f>
        <v>126</v>
      </c>
      <c r="F245" s="20">
        <f>VLOOKUP(A245,fuel!I$4:R$335,6,FALSE)</f>
        <v>109</v>
      </c>
      <c r="G245" s="20">
        <f>VLOOKUP(A245,fuel!I$4:R$335,10,FALSE)</f>
        <v>327</v>
      </c>
      <c r="H245" s="12">
        <f t="shared" si="23"/>
        <v>874</v>
      </c>
      <c r="I245" s="48">
        <f t="shared" si="24"/>
        <v>174.8</v>
      </c>
      <c r="J245" s="12">
        <f t="shared" si="25"/>
        <v>185</v>
      </c>
      <c r="K245" s="19">
        <f t="shared" si="26"/>
        <v>182</v>
      </c>
      <c r="L245" s="48">
        <f t="shared" si="27"/>
        <v>5</v>
      </c>
      <c r="N245" s="19" t="s">
        <v>242</v>
      </c>
      <c r="O245" s="19">
        <f t="shared" si="21"/>
        <v>285</v>
      </c>
      <c r="P245" s="19">
        <f t="array" ref="P245">INDEX($O$1:$O$326,MATCH(SMALL(COUNTIF($O$1:$O$326,"&lt;"&amp;$O$1:$O$326),ROW($O245:$P245)),COUNTIF($O$1:$O$326,"&lt;"&amp;$O$1:$O$326),0))</f>
        <v>245</v>
      </c>
      <c r="Q245" s="19" t="str">
        <f t="array" ref="Q245">INDEX($N$1:$N$326,SMALL(IF($O$1:$O$326=$P245,ROW($O$1:$O$326)),COUNTIF($P$1:$P245,$P245)),1)</f>
        <v>Bolsover</v>
      </c>
      <c r="R245" s="19" t="str">
        <f t="shared" si="22"/>
        <v>SR</v>
      </c>
    </row>
    <row r="246" spans="1:18" x14ac:dyDescent="0.25">
      <c r="A246" s="12" t="s">
        <v>242</v>
      </c>
      <c r="B246" s="12" t="str">
        <f>VLOOKUP(A246,fuel!I$4:J$329,2,FALSE)</f>
        <v>R80</v>
      </c>
      <c r="C246" s="20">
        <f>VLOOKUP(A246,'average house price'!A$2:E$333,5,FALSE)</f>
        <v>299</v>
      </c>
      <c r="D246" s="20">
        <f>VLOOKUP(A246,'average council tax band d'!A$2:E$333,5,FALSE)</f>
        <v>217</v>
      </c>
      <c r="E246" s="20">
        <f>VLOOKUP(A246,earnings!A$11:H$342,8,FALSE)</f>
        <v>62</v>
      </c>
      <c r="F246" s="20">
        <f>VLOOKUP(A246,fuel!I$4:R$335,6,FALSE)</f>
        <v>264</v>
      </c>
      <c r="G246" s="20">
        <f>VLOOKUP(A246,fuel!I$4:R$335,10,FALSE)</f>
        <v>273</v>
      </c>
      <c r="H246" s="12">
        <f t="shared" si="23"/>
        <v>1115</v>
      </c>
      <c r="I246" s="48">
        <f t="shared" si="24"/>
        <v>223</v>
      </c>
      <c r="J246" s="12">
        <f t="shared" si="25"/>
        <v>291</v>
      </c>
      <c r="K246" s="19">
        <f t="shared" si="26"/>
        <v>285</v>
      </c>
      <c r="L246" s="48">
        <f t="shared" si="27"/>
        <v>5</v>
      </c>
      <c r="N246" s="19" t="s">
        <v>243</v>
      </c>
      <c r="O246" s="19">
        <f t="shared" si="21"/>
        <v>265</v>
      </c>
      <c r="P246" s="19">
        <f t="array" ref="P246">INDEX($O$1:$O$326,MATCH(SMALL(COUNTIF($O$1:$O$326,"&lt;"&amp;$O$1:$O$326),ROW($O246:$P246)),COUNTIF($O$1:$O$326,"&lt;"&amp;$O$1:$O$326),0))</f>
        <v>245</v>
      </c>
      <c r="Q246" s="19" t="str">
        <f t="array" ref="Q246">INDEX($N$1:$N$326,SMALL(IF($O$1:$O$326=$P246,ROW($O$1:$O$326)),COUNTIF($P$1:$P246,$P246)),1)</f>
        <v>Harborough</v>
      </c>
      <c r="R246" s="19" t="str">
        <f t="shared" si="22"/>
        <v>R80</v>
      </c>
    </row>
    <row r="247" spans="1:18" x14ac:dyDescent="0.25">
      <c r="A247" s="12" t="s">
        <v>243</v>
      </c>
      <c r="B247" s="12" t="str">
        <f>VLOOKUP(A247,fuel!I$4:J$329,2,FALSE)</f>
        <v>LU</v>
      </c>
      <c r="C247" s="20">
        <f>VLOOKUP(A247,'average house price'!A$2:E$333,5,FALSE)</f>
        <v>67</v>
      </c>
      <c r="D247" s="20">
        <f>VLOOKUP(A247,'average council tax band d'!A$2:E$333,5,FALSE)</f>
        <v>290</v>
      </c>
      <c r="E247" s="20">
        <f>VLOOKUP(A247,earnings!A$11:H$342,8,FALSE)</f>
        <v>185</v>
      </c>
      <c r="F247" s="20">
        <f>VLOOKUP(A247,fuel!I$4:R$335,6,FALSE)</f>
        <v>254</v>
      </c>
      <c r="G247" s="20">
        <f>VLOOKUP(A247,fuel!I$4:R$335,10,FALSE)</f>
        <v>247</v>
      </c>
      <c r="H247" s="12">
        <f t="shared" si="23"/>
        <v>1043</v>
      </c>
      <c r="I247" s="48">
        <f t="shared" si="24"/>
        <v>208.6</v>
      </c>
      <c r="J247" s="12">
        <f t="shared" si="25"/>
        <v>271</v>
      </c>
      <c r="K247" s="19">
        <f t="shared" si="26"/>
        <v>265</v>
      </c>
      <c r="L247" s="48">
        <f t="shared" si="27"/>
        <v>5</v>
      </c>
      <c r="N247" s="19" t="s">
        <v>244</v>
      </c>
      <c r="O247" s="19">
        <f t="shared" si="21"/>
        <v>235</v>
      </c>
      <c r="P247" s="19">
        <f t="array" ref="P247">INDEX($O$1:$O$326,MATCH(SMALL(COUNTIF($O$1:$O$326,"&lt;"&amp;$O$1:$O$326),ROW($O247:$P247)),COUNTIF($O$1:$O$326,"&lt;"&amp;$O$1:$O$326),0))</f>
        <v>245</v>
      </c>
      <c r="Q247" s="19" t="str">
        <f t="array" ref="Q247">INDEX($N$1:$N$326,SMALL(IF($O$1:$O$326=$P247,ROW($O$1:$O$326)),COUNTIF($P$1:$P247,$P247)),1)</f>
        <v>Lancaster</v>
      </c>
      <c r="R247" s="19" t="str">
        <f t="shared" si="22"/>
        <v>SR</v>
      </c>
    </row>
    <row r="248" spans="1:18" x14ac:dyDescent="0.25">
      <c r="A248" s="12" t="s">
        <v>244</v>
      </c>
      <c r="B248" s="12" t="str">
        <f>VLOOKUP(A248,fuel!I$4:J$329,2,FALSE)</f>
        <v>R50</v>
      </c>
      <c r="C248" s="20">
        <f>VLOOKUP(A248,'average house price'!A$2:E$333,5,FALSE)</f>
        <v>156</v>
      </c>
      <c r="D248" s="20">
        <f>VLOOKUP(A248,'average council tax band d'!A$2:E$333,5,FALSE)</f>
        <v>206</v>
      </c>
      <c r="E248" s="20">
        <f>VLOOKUP(A248,earnings!A$11:H$342,8,FALSE)</f>
        <v>252</v>
      </c>
      <c r="F248" s="20">
        <f>VLOOKUP(A248,fuel!I$4:R$335,6,FALSE)</f>
        <v>178</v>
      </c>
      <c r="G248" s="20">
        <f>VLOOKUP(A248,fuel!I$4:R$335,10,FALSE)</f>
        <v>189</v>
      </c>
      <c r="H248" s="12">
        <f t="shared" si="23"/>
        <v>981</v>
      </c>
      <c r="I248" s="48">
        <f t="shared" si="24"/>
        <v>196.2</v>
      </c>
      <c r="J248" s="12">
        <f t="shared" si="25"/>
        <v>240</v>
      </c>
      <c r="K248" s="19">
        <f t="shared" si="26"/>
        <v>235</v>
      </c>
      <c r="L248" s="48">
        <f t="shared" si="27"/>
        <v>5</v>
      </c>
      <c r="N248" s="19" t="s">
        <v>245</v>
      </c>
      <c r="O248" s="19">
        <f t="shared" si="21"/>
        <v>212</v>
      </c>
      <c r="P248" s="19">
        <f t="array" ref="P248">INDEX($O$1:$O$326,MATCH(SMALL(COUNTIF($O$1:$O$326,"&lt;"&amp;$O$1:$O$326),ROW($O248:$P248)),COUNTIF($O$1:$O$326,"&lt;"&amp;$O$1:$O$326),0))</f>
        <v>248</v>
      </c>
      <c r="Q248" s="19" t="str">
        <f t="array" ref="Q248">INDEX($N$1:$N$326,SMALL(IF($O$1:$O$326=$P248,ROW($O$1:$O$326)),COUNTIF($P$1:$P248,$P248)),1)</f>
        <v>West Lancashire</v>
      </c>
      <c r="R248" s="19" t="str">
        <f t="shared" si="22"/>
        <v>R50</v>
      </c>
    </row>
    <row r="249" spans="1:18" x14ac:dyDescent="0.25">
      <c r="A249" s="12" t="s">
        <v>245</v>
      </c>
      <c r="B249" s="12" t="str">
        <f>VLOOKUP(A249,fuel!I$4:J$329,2,FALSE)</f>
        <v>SR</v>
      </c>
      <c r="C249" s="20">
        <f>VLOOKUP(A249,'average house price'!A$2:E$333,5,FALSE)</f>
        <v>157</v>
      </c>
      <c r="D249" s="20">
        <f>VLOOKUP(A249,'average council tax band d'!A$2:E$333,5,FALSE)</f>
        <v>69</v>
      </c>
      <c r="E249" s="20">
        <f>VLOOKUP(A249,earnings!A$11:H$342,8,FALSE)</f>
        <v>147</v>
      </c>
      <c r="F249" s="20">
        <f>VLOOKUP(A249,fuel!I$4:R$335,6,FALSE)</f>
        <v>245</v>
      </c>
      <c r="G249" s="20">
        <f>VLOOKUP(A249,fuel!I$4:R$335,10,FALSE)</f>
        <v>318</v>
      </c>
      <c r="H249" s="12">
        <f t="shared" si="23"/>
        <v>936</v>
      </c>
      <c r="I249" s="48">
        <f t="shared" si="24"/>
        <v>187.2</v>
      </c>
      <c r="J249" s="12">
        <f t="shared" si="25"/>
        <v>216</v>
      </c>
      <c r="K249" s="19">
        <f t="shared" si="26"/>
        <v>212</v>
      </c>
      <c r="L249" s="48">
        <f t="shared" si="27"/>
        <v>5</v>
      </c>
      <c r="N249" s="19" t="s">
        <v>246</v>
      </c>
      <c r="O249" s="19">
        <f t="shared" si="21"/>
        <v>104</v>
      </c>
      <c r="P249" s="19">
        <f t="array" ref="P249">INDEX($O$1:$O$326,MATCH(SMALL(COUNTIF($O$1:$O$326,"&lt;"&amp;$O$1:$O$326),ROW($O249:$P249)),COUNTIF($O$1:$O$326,"&lt;"&amp;$O$1:$O$326),0))</f>
        <v>249</v>
      </c>
      <c r="Q249" s="19" t="str">
        <f t="array" ref="Q249">INDEX($N$1:$N$326,SMALL(IF($O$1:$O$326=$P249,ROW($O$1:$O$326)),COUNTIF($P$1:$P249,$P249)),1)</f>
        <v>Uttlesford</v>
      </c>
      <c r="R249" s="19" t="str">
        <f t="shared" si="22"/>
        <v>R80</v>
      </c>
    </row>
    <row r="250" spans="1:18" x14ac:dyDescent="0.25">
      <c r="A250" s="12" t="s">
        <v>246</v>
      </c>
      <c r="B250" s="12" t="str">
        <f>VLOOKUP(A250,fuel!I$4:J$329,2,FALSE)</f>
        <v>MU</v>
      </c>
      <c r="C250" s="20">
        <f>VLOOKUP(A250,'average house price'!A$2:E$333,5,FALSE)</f>
        <v>33</v>
      </c>
      <c r="D250" s="20">
        <f>VLOOKUP(A250,'average council tax band d'!A$2:E$333,5,FALSE)</f>
        <v>97</v>
      </c>
      <c r="E250" s="20">
        <f>VLOOKUP(A250,earnings!A$11:H$342,8,FALSE)</f>
        <v>271</v>
      </c>
      <c r="F250" s="20">
        <f>VLOOKUP(A250,fuel!I$4:R$335,6,FALSE)</f>
        <v>229</v>
      </c>
      <c r="G250" s="20">
        <f>VLOOKUP(A250,fuel!I$4:R$335,10,FALSE)</f>
        <v>85</v>
      </c>
      <c r="H250" s="12">
        <f t="shared" si="23"/>
        <v>715</v>
      </c>
      <c r="I250" s="48">
        <f t="shared" si="24"/>
        <v>143</v>
      </c>
      <c r="J250" s="12">
        <f t="shared" si="25"/>
        <v>105</v>
      </c>
      <c r="K250" s="19">
        <f t="shared" si="26"/>
        <v>104</v>
      </c>
      <c r="L250" s="48">
        <f t="shared" si="27"/>
        <v>5</v>
      </c>
      <c r="N250" s="19" t="s">
        <v>247</v>
      </c>
      <c r="O250" s="19">
        <f t="shared" si="21"/>
        <v>21</v>
      </c>
      <c r="P250" s="19">
        <f t="array" ref="P250">INDEX($O$1:$O$326,MATCH(SMALL(COUNTIF($O$1:$O$326,"&lt;"&amp;$O$1:$O$326),ROW($O250:$P250)),COUNTIF($O$1:$O$326,"&lt;"&amp;$O$1:$O$326),0))</f>
        <v>250</v>
      </c>
      <c r="Q250" s="19" t="str">
        <f t="array" ref="Q250">INDEX($N$1:$N$326,SMALL(IF($O$1:$O$326=$P250,ROW($O$1:$O$326)),COUNTIF($P$1:$P250,$P250)),1)</f>
        <v>Ribble Valley</v>
      </c>
      <c r="R250" s="19" t="str">
        <f t="shared" si="22"/>
        <v>R80</v>
      </c>
    </row>
    <row r="251" spans="1:18" x14ac:dyDescent="0.25">
      <c r="A251" s="12" t="s">
        <v>247</v>
      </c>
      <c r="B251" s="12" t="str">
        <f>VLOOKUP(A251,fuel!I$4:J$329,2,FALSE)</f>
        <v>LU</v>
      </c>
      <c r="C251" s="20">
        <f>VLOOKUP(A251,'average house price'!A$2:E$333,5,FALSE)</f>
        <v>113</v>
      </c>
      <c r="D251" s="20">
        <f>VLOOKUP(A251,'average council tax band d'!A$2:E$333,5,FALSE)</f>
        <v>101</v>
      </c>
      <c r="E251" s="20">
        <f>VLOOKUP(A251,earnings!A$11:H$342,8,FALSE)</f>
        <v>191</v>
      </c>
      <c r="F251" s="20">
        <f>VLOOKUP(A251,fuel!I$4:R$335,6,FALSE)</f>
        <v>9</v>
      </c>
      <c r="G251" s="20">
        <f>VLOOKUP(A251,fuel!I$4:R$335,10,FALSE)</f>
        <v>51</v>
      </c>
      <c r="H251" s="12">
        <f t="shared" si="23"/>
        <v>465</v>
      </c>
      <c r="I251" s="48">
        <f t="shared" si="24"/>
        <v>93</v>
      </c>
      <c r="J251" s="12">
        <f t="shared" si="25"/>
        <v>21</v>
      </c>
      <c r="K251" s="19">
        <f t="shared" si="26"/>
        <v>21</v>
      </c>
      <c r="L251" s="48">
        <f t="shared" si="27"/>
        <v>5</v>
      </c>
      <c r="N251" s="19" t="s">
        <v>248</v>
      </c>
      <c r="O251" s="19">
        <f t="shared" si="21"/>
        <v>54</v>
      </c>
      <c r="P251" s="19">
        <f t="array" ref="P251">INDEX($O$1:$O$326,MATCH(SMALL(COUNTIF($O$1:$O$326,"&lt;"&amp;$O$1:$O$326),ROW($O251:$P251)),COUNTIF($O$1:$O$326,"&lt;"&amp;$O$1:$O$326),0))</f>
        <v>250</v>
      </c>
      <c r="Q251" s="19" t="str">
        <f t="array" ref="Q251">INDEX($N$1:$N$326,SMALL(IF($O$1:$O$326=$P251,ROW($O$1:$O$326)),COUNTIF($P$1:$P251,$P251)),1)</f>
        <v>Richmond upon Thames</v>
      </c>
      <c r="R251" s="19" t="str">
        <f t="shared" si="22"/>
        <v>MU</v>
      </c>
    </row>
    <row r="252" spans="1:18" x14ac:dyDescent="0.25">
      <c r="A252" s="12" t="s">
        <v>248</v>
      </c>
      <c r="B252" s="12" t="str">
        <f>VLOOKUP(A252,fuel!I$4:J$329,2,FALSE)</f>
        <v>LU</v>
      </c>
      <c r="C252" s="20">
        <f>VLOOKUP(A252,'average house price'!A$2:E$333,5,FALSE)</f>
        <v>159</v>
      </c>
      <c r="D252" s="20">
        <f>VLOOKUP(A252,'average council tax band d'!A$2:E$333,5,FALSE)</f>
        <v>21</v>
      </c>
      <c r="E252" s="20">
        <f>VLOOKUP(A252,earnings!A$11:H$342,8,FALSE)</f>
        <v>123</v>
      </c>
      <c r="F252" s="20">
        <f>VLOOKUP(A252,fuel!I$4:R$335,6,FALSE)</f>
        <v>252</v>
      </c>
      <c r="G252" s="20">
        <f>VLOOKUP(A252,fuel!I$4:R$335,10,FALSE)</f>
        <v>20</v>
      </c>
      <c r="H252" s="12">
        <f t="shared" si="23"/>
        <v>575</v>
      </c>
      <c r="I252" s="48">
        <f t="shared" si="24"/>
        <v>115</v>
      </c>
      <c r="J252" s="12">
        <f t="shared" si="25"/>
        <v>54</v>
      </c>
      <c r="K252" s="19">
        <f t="shared" si="26"/>
        <v>54</v>
      </c>
      <c r="L252" s="48">
        <f t="shared" si="27"/>
        <v>5</v>
      </c>
      <c r="N252" s="19" t="s">
        <v>249</v>
      </c>
      <c r="O252" s="19">
        <f t="shared" si="21"/>
        <v>2</v>
      </c>
      <c r="P252" s="19">
        <f t="array" ref="P252">INDEX($O$1:$O$326,MATCH(SMALL(COUNTIF($O$1:$O$326,"&lt;"&amp;$O$1:$O$326),ROW($O252:$P252)),COUNTIF($O$1:$O$326,"&lt;"&amp;$O$1:$O$326),0))</f>
        <v>252</v>
      </c>
      <c r="Q252" s="19" t="str">
        <f t="array" ref="Q252">INDEX($N$1:$N$326,SMALL(IF($O$1:$O$326=$P252,ROW($O$1:$O$326)),COUNTIF($P$1:$P252,$P252)),1)</f>
        <v>Vale of White Horse</v>
      </c>
      <c r="R252" s="19" t="str">
        <f t="shared" si="22"/>
        <v>R50</v>
      </c>
    </row>
    <row r="253" spans="1:18" x14ac:dyDescent="0.25">
      <c r="A253" s="12" t="s">
        <v>249</v>
      </c>
      <c r="B253" s="12" t="str">
        <f>VLOOKUP(A253,fuel!I$4:J$329,2,FALSE)</f>
        <v>MU</v>
      </c>
      <c r="C253" s="20">
        <f>VLOOKUP(A253,'average house price'!A$2:E$333,5,FALSE)</f>
        <v>309</v>
      </c>
      <c r="D253" s="20">
        <f>VLOOKUP(A253,'average council tax band d'!A$2:E$333,5,FALSE)</f>
        <v>8</v>
      </c>
      <c r="E253" s="20">
        <f>VLOOKUP(A253,earnings!A$11:H$342,8,FALSE)</f>
        <v>22</v>
      </c>
      <c r="F253" s="20">
        <f>VLOOKUP(A253,fuel!I$4:R$335,6,FALSE)</f>
        <v>5</v>
      </c>
      <c r="G253" s="20">
        <f>VLOOKUP(A253,fuel!I$4:R$335,10,FALSE)</f>
        <v>24</v>
      </c>
      <c r="H253" s="12">
        <f t="shared" si="23"/>
        <v>368</v>
      </c>
      <c r="I253" s="48">
        <f t="shared" si="24"/>
        <v>73.599999999999994</v>
      </c>
      <c r="J253" s="12">
        <f t="shared" si="25"/>
        <v>2</v>
      </c>
      <c r="K253" s="19">
        <f t="shared" si="26"/>
        <v>2</v>
      </c>
      <c r="L253" s="48">
        <f t="shared" si="27"/>
        <v>5</v>
      </c>
      <c r="N253" s="19" t="s">
        <v>250</v>
      </c>
      <c r="O253" s="19">
        <f t="shared" si="21"/>
        <v>171</v>
      </c>
      <c r="P253" s="19">
        <f t="array" ref="P253">INDEX($O$1:$O$326,MATCH(SMALL(COUNTIF($O$1:$O$326,"&lt;"&amp;$O$1:$O$326),ROW($O253:$P253)),COUNTIF($O$1:$O$326,"&lt;"&amp;$O$1:$O$326),0))</f>
        <v>253</v>
      </c>
      <c r="Q253" s="19" t="str">
        <f t="array" ref="Q253">INDEX($N$1:$N$326,SMALL(IF($O$1:$O$326=$P253,ROW($O$1:$O$326)),COUNTIF($P$1:$P253,$P253)),1)</f>
        <v>North West Leicestershire</v>
      </c>
      <c r="R253" s="19" t="str">
        <f t="shared" si="22"/>
        <v>R50</v>
      </c>
    </row>
    <row r="254" spans="1:18" x14ac:dyDescent="0.25">
      <c r="A254" s="12" t="s">
        <v>250</v>
      </c>
      <c r="B254" s="12" t="str">
        <f>VLOOKUP(A254,fuel!I$4:J$329,2,FALSE)</f>
        <v>MU</v>
      </c>
      <c r="C254" s="20">
        <f>VLOOKUP(A254,'average house price'!A$2:E$333,5,FALSE)</f>
        <v>257</v>
      </c>
      <c r="D254" s="20">
        <f>VLOOKUP(A254,'average council tax band d'!A$2:E$333,5,FALSE)</f>
        <v>181</v>
      </c>
      <c r="E254" s="20">
        <f>VLOOKUP(A254,earnings!A$11:H$342,8,FALSE)</f>
        <v>19</v>
      </c>
      <c r="F254" s="20">
        <f>VLOOKUP(A254,fuel!I$4:R$335,6,FALSE)</f>
        <v>208</v>
      </c>
      <c r="G254" s="20">
        <f>VLOOKUP(A254,fuel!I$4:R$335,10,FALSE)</f>
        <v>173</v>
      </c>
      <c r="H254" s="12">
        <f t="shared" si="23"/>
        <v>838</v>
      </c>
      <c r="I254" s="48">
        <f t="shared" si="24"/>
        <v>167.6</v>
      </c>
      <c r="J254" s="12">
        <f t="shared" si="25"/>
        <v>174</v>
      </c>
      <c r="K254" s="19">
        <f t="shared" si="26"/>
        <v>171</v>
      </c>
      <c r="L254" s="48">
        <f t="shared" si="27"/>
        <v>5</v>
      </c>
      <c r="N254" s="19" t="s">
        <v>251</v>
      </c>
      <c r="O254" s="19">
        <f t="shared" si="21"/>
        <v>288</v>
      </c>
      <c r="P254" s="19">
        <f t="array" ref="P254">INDEX($O$1:$O$326,MATCH(SMALL(COUNTIF($O$1:$O$326,"&lt;"&amp;$O$1:$O$326),ROW($O254:$P254)),COUNTIF($O$1:$O$326,"&lt;"&amp;$O$1:$O$326),0))</f>
        <v>254</v>
      </c>
      <c r="Q254" s="19" t="str">
        <f t="array" ref="Q254">INDEX($N$1:$N$326,SMALL(IF($O$1:$O$326=$P254,ROW($O$1:$O$326)),COUNTIF($P$1:$P254,$P254)),1)</f>
        <v>Mendip</v>
      </c>
      <c r="R254" s="19" t="str">
        <f t="shared" si="22"/>
        <v>R80</v>
      </c>
    </row>
    <row r="255" spans="1:18" x14ac:dyDescent="0.25">
      <c r="A255" s="12" t="s">
        <v>251</v>
      </c>
      <c r="B255" s="12" t="str">
        <f>VLOOKUP(A255,fuel!I$4:J$329,2,FALSE)</f>
        <v>SR</v>
      </c>
      <c r="C255" s="20">
        <f>VLOOKUP(A255,'average house price'!A$2:E$333,5,FALSE)</f>
        <v>317</v>
      </c>
      <c r="D255" s="20">
        <f>VLOOKUP(A255,'average council tax band d'!A$2:E$333,5,FALSE)</f>
        <v>216</v>
      </c>
      <c r="E255" s="20">
        <f>VLOOKUP(A255,earnings!A$11:H$342,8,FALSE)</f>
        <v>11</v>
      </c>
      <c r="F255" s="20">
        <f>VLOOKUP(A255,fuel!I$4:R$335,6,FALSE)</f>
        <v>285</v>
      </c>
      <c r="G255" s="20">
        <f>VLOOKUP(A255,fuel!I$4:R$335,10,FALSE)</f>
        <v>295</v>
      </c>
      <c r="H255" s="12">
        <f t="shared" si="23"/>
        <v>1124</v>
      </c>
      <c r="I255" s="48">
        <f t="shared" si="24"/>
        <v>224.8</v>
      </c>
      <c r="J255" s="12">
        <f t="shared" si="25"/>
        <v>294</v>
      </c>
      <c r="K255" s="19">
        <f t="shared" si="26"/>
        <v>288</v>
      </c>
      <c r="L255" s="48">
        <f t="shared" si="27"/>
        <v>5</v>
      </c>
      <c r="N255" s="19" t="s">
        <v>252</v>
      </c>
      <c r="O255" s="19">
        <f t="shared" si="21"/>
        <v>172</v>
      </c>
      <c r="P255" s="19">
        <f t="array" ref="P255">INDEX($O$1:$O$326,MATCH(SMALL(COUNTIF($O$1:$O$326,"&lt;"&amp;$O$1:$O$326),ROW($O255:$P255)),COUNTIF($O$1:$O$326,"&lt;"&amp;$O$1:$O$326),0))</f>
        <v>254</v>
      </c>
      <c r="Q255" s="19" t="str">
        <f t="array" ref="Q255">INDEX($N$1:$N$326,SMALL(IF($O$1:$O$326=$P255,ROW($O$1:$O$326)),COUNTIF($P$1:$P255,$P255)),1)</f>
        <v>Preston</v>
      </c>
      <c r="R255" s="19" t="str">
        <f t="shared" si="22"/>
        <v>LU</v>
      </c>
    </row>
    <row r="256" spans="1:18" x14ac:dyDescent="0.25">
      <c r="A256" s="12" t="s">
        <v>252</v>
      </c>
      <c r="B256" s="12" t="str">
        <f>VLOOKUP(A256,fuel!I$4:J$329,2,FALSE)</f>
        <v>R50</v>
      </c>
      <c r="C256" s="20">
        <f>VLOOKUP(A256,'average house price'!A$2:E$333,5,FALSE)</f>
        <v>198</v>
      </c>
      <c r="D256" s="20">
        <f>VLOOKUP(A256,'average council tax band d'!A$2:E$333,5,FALSE)</f>
        <v>204</v>
      </c>
      <c r="E256" s="20">
        <f>VLOOKUP(A256,earnings!A$11:H$342,8,FALSE)</f>
        <v>199</v>
      </c>
      <c r="F256" s="20">
        <f>VLOOKUP(A256,fuel!I$4:R$335,6,FALSE)</f>
        <v>33</v>
      </c>
      <c r="G256" s="20">
        <f>VLOOKUP(A256,fuel!I$4:R$335,10,FALSE)</f>
        <v>205</v>
      </c>
      <c r="H256" s="12">
        <f t="shared" si="23"/>
        <v>839</v>
      </c>
      <c r="I256" s="48">
        <f t="shared" si="24"/>
        <v>167.8</v>
      </c>
      <c r="J256" s="12">
        <f t="shared" si="25"/>
        <v>175</v>
      </c>
      <c r="K256" s="19">
        <f t="shared" si="26"/>
        <v>172</v>
      </c>
      <c r="L256" s="48">
        <f t="shared" si="27"/>
        <v>5</v>
      </c>
      <c r="N256" s="19" t="s">
        <v>253</v>
      </c>
      <c r="O256" s="19">
        <f t="shared" si="21"/>
        <v>70</v>
      </c>
      <c r="P256" s="19">
        <f t="array" ref="P256">INDEX($O$1:$O$326,MATCH(SMALL(COUNTIF($O$1:$O$326,"&lt;"&amp;$O$1:$O$326),ROW($O256:$P256)),COUNTIF($O$1:$O$326,"&lt;"&amp;$O$1:$O$326),0))</f>
        <v>256</v>
      </c>
      <c r="Q256" s="19" t="str">
        <f t="array" ref="Q256">INDEX($N$1:$N$326,SMALL(IF($O$1:$O$326=$P256,ROW($O$1:$O$326)),COUNTIF($P$1:$P256,$P256)),1)</f>
        <v>Cherwell</v>
      </c>
      <c r="R256" s="19" t="str">
        <f t="shared" si="22"/>
        <v>SR</v>
      </c>
    </row>
    <row r="257" spans="1:18" x14ac:dyDescent="0.25">
      <c r="A257" s="12" t="s">
        <v>253</v>
      </c>
      <c r="B257" s="12" t="str">
        <f>VLOOKUP(A257,fuel!I$4:J$329,2,FALSE)</f>
        <v>MU</v>
      </c>
      <c r="C257" s="20">
        <f>VLOOKUP(A257,'average house price'!A$2:E$333,5,FALSE)</f>
        <v>23</v>
      </c>
      <c r="D257" s="20">
        <f>VLOOKUP(A257,'average council tax band d'!A$2:E$333,5,FALSE)</f>
        <v>49</v>
      </c>
      <c r="E257" s="20">
        <f>VLOOKUP(A257,earnings!A$11:H$342,8,FALSE)</f>
        <v>207</v>
      </c>
      <c r="F257" s="20">
        <f>VLOOKUP(A257,fuel!I$4:R$335,6,FALSE)</f>
        <v>197</v>
      </c>
      <c r="G257" s="20">
        <f>VLOOKUP(A257,fuel!I$4:R$335,10,FALSE)</f>
        <v>153</v>
      </c>
      <c r="H257" s="12">
        <f t="shared" si="23"/>
        <v>629</v>
      </c>
      <c r="I257" s="48">
        <f t="shared" si="24"/>
        <v>125.8</v>
      </c>
      <c r="J257" s="12">
        <f t="shared" si="25"/>
        <v>70</v>
      </c>
      <c r="K257" s="19">
        <f t="shared" si="26"/>
        <v>70</v>
      </c>
      <c r="L257" s="48">
        <f t="shared" si="27"/>
        <v>5</v>
      </c>
      <c r="N257" s="19" t="s">
        <v>254</v>
      </c>
      <c r="O257" s="19">
        <f t="shared" si="21"/>
        <v>224</v>
      </c>
      <c r="P257" s="19">
        <f t="array" ref="P257">INDEX($O$1:$O$326,MATCH(SMALL(COUNTIF($O$1:$O$326,"&lt;"&amp;$O$1:$O$326),ROW($O257:$P257)),COUNTIF($O$1:$O$326,"&lt;"&amp;$O$1:$O$326),0))</f>
        <v>257</v>
      </c>
      <c r="Q257" s="19" t="str">
        <f t="array" ref="Q257">INDEX($N$1:$N$326,SMALL(IF($O$1:$O$326=$P257,ROW($O$1:$O$326)),COUNTIF($P$1:$P257,$P257)),1)</f>
        <v>North Warwickshire</v>
      </c>
      <c r="R257" s="19" t="str">
        <f t="shared" si="22"/>
        <v>R50</v>
      </c>
    </row>
    <row r="258" spans="1:18" x14ac:dyDescent="0.25">
      <c r="A258" s="12" t="s">
        <v>254</v>
      </c>
      <c r="B258" s="12" t="str">
        <f>VLOOKUP(A258,fuel!I$4:J$329,2,FALSE)</f>
        <v>SR</v>
      </c>
      <c r="C258" s="20">
        <f>VLOOKUP(A258,'average house price'!A$2:E$333,5,FALSE)</f>
        <v>133</v>
      </c>
      <c r="D258" s="20">
        <f>VLOOKUP(A258,'average council tax band d'!A$2:E$333,5,FALSE)</f>
        <v>104</v>
      </c>
      <c r="E258" s="20">
        <f>VLOOKUP(A258,earnings!A$11:H$342,8,FALSE)</f>
        <v>181</v>
      </c>
      <c r="F258" s="20">
        <f>VLOOKUP(A258,fuel!I$4:R$335,6,FALSE)</f>
        <v>232</v>
      </c>
      <c r="G258" s="20">
        <f>VLOOKUP(A258,fuel!I$4:R$335,10,FALSE)</f>
        <v>314</v>
      </c>
      <c r="H258" s="12">
        <f t="shared" si="23"/>
        <v>964</v>
      </c>
      <c r="I258" s="48">
        <f t="shared" si="24"/>
        <v>192.8</v>
      </c>
      <c r="J258" s="12">
        <f t="shared" si="25"/>
        <v>228</v>
      </c>
      <c r="K258" s="19">
        <f t="shared" si="26"/>
        <v>224</v>
      </c>
      <c r="L258" s="48">
        <f t="shared" si="27"/>
        <v>5</v>
      </c>
      <c r="N258" s="19" t="s">
        <v>255</v>
      </c>
      <c r="O258" s="19">
        <f t="shared" ref="O258:O321" si="28">LOOKUP(N258,$A$2:$A$327,K$2:K$327)</f>
        <v>188</v>
      </c>
      <c r="P258" s="19">
        <f t="array" ref="P258">INDEX($O$1:$O$326,MATCH(SMALL(COUNTIF($O$1:$O$326,"&lt;"&amp;$O$1:$O$326),ROW($O258:$P258)),COUNTIF($O$1:$O$326,"&lt;"&amp;$O$1:$O$326),0))</f>
        <v>258</v>
      </c>
      <c r="Q258" s="19" t="str">
        <f t="array" ref="Q258">INDEX($N$1:$N$326,SMALL(IF($O$1:$O$326=$P258,ROW($O$1:$O$326)),COUNTIF($P$1:$P258,$P258)),1)</f>
        <v>Guildford</v>
      </c>
      <c r="R258" s="19" t="str">
        <f t="shared" ref="R258:R321" si="29">LOOKUP(Q258,$A$2:$A$327,$B$2:$B$327)</f>
        <v>SR</v>
      </c>
    </row>
    <row r="259" spans="1:18" x14ac:dyDescent="0.25">
      <c r="A259" s="12" t="s">
        <v>255</v>
      </c>
      <c r="B259" s="12" t="str">
        <f>VLOOKUP(A259,fuel!I$4:J$329,2,FALSE)</f>
        <v>R50</v>
      </c>
      <c r="C259" s="20">
        <f>VLOOKUP(A259,'average house price'!A$2:E$333,5,FALSE)</f>
        <v>81</v>
      </c>
      <c r="D259" s="20">
        <f>VLOOKUP(A259,'average council tax band d'!A$2:E$333,5,FALSE)</f>
        <v>126</v>
      </c>
      <c r="E259" s="20">
        <f>VLOOKUP(A259,earnings!A$11:H$342,8,FALSE)</f>
        <v>220</v>
      </c>
      <c r="F259" s="20">
        <f>VLOOKUP(A259,fuel!I$4:R$335,6,FALSE)</f>
        <v>305</v>
      </c>
      <c r="G259" s="20">
        <f>VLOOKUP(A259,fuel!I$4:R$335,10,FALSE)</f>
        <v>146</v>
      </c>
      <c r="H259" s="12">
        <f t="shared" ref="H259:H322" si="30">SUM(C259:G259)</f>
        <v>878</v>
      </c>
      <c r="I259" s="48">
        <f t="shared" ref="I259:I322" si="31">H259/L259</f>
        <v>175.6</v>
      </c>
      <c r="J259" s="12">
        <f t="shared" ref="J259:J322" si="32">RANK(I259,I$2:I$333,1)</f>
        <v>191</v>
      </c>
      <c r="K259" s="19">
        <f t="shared" ref="K259:K322" si="33">IF(I259="","9999",RANK(I259,I$2:I$327,1))</f>
        <v>188</v>
      </c>
      <c r="L259" s="48">
        <f t="shared" ref="L259:L322" si="34">COUNT(C259,D259,F259,G259,E259)</f>
        <v>5</v>
      </c>
      <c r="N259" s="19" t="s">
        <v>256</v>
      </c>
      <c r="O259" s="19">
        <f t="shared" si="28"/>
        <v>49</v>
      </c>
      <c r="P259" s="19">
        <f t="array" ref="P259">INDEX($O$1:$O$326,MATCH(SMALL(COUNTIF($O$1:$O$326,"&lt;"&amp;$O$1:$O$326),ROW($O259:$P259)),COUNTIF($O$1:$O$326,"&lt;"&amp;$O$1:$O$326),0))</f>
        <v>259</v>
      </c>
      <c r="Q259" s="19" t="str">
        <f t="array" ref="Q259">INDEX($N$1:$N$326,SMALL(IF($O$1:$O$326=$P259,ROW($O$1:$O$326)),COUNTIF($P$1:$P259,$P259)),1)</f>
        <v>Chiltern</v>
      </c>
      <c r="R259" s="19" t="str">
        <f t="shared" si="29"/>
        <v>SR</v>
      </c>
    </row>
    <row r="260" spans="1:18" x14ac:dyDescent="0.25">
      <c r="A260" s="12" t="s">
        <v>256</v>
      </c>
      <c r="B260" s="12" t="str">
        <f>VLOOKUP(A260,fuel!I$4:J$329,2,FALSE)</f>
        <v>OU</v>
      </c>
      <c r="C260" s="20">
        <f>VLOOKUP(A260,'average house price'!A$2:E$333,5,FALSE)</f>
        <v>136</v>
      </c>
      <c r="D260" s="20">
        <f>VLOOKUP(A260,'average council tax band d'!A$2:E$333,5,FALSE)</f>
        <v>171</v>
      </c>
      <c r="E260" s="20">
        <f>VLOOKUP(A260,earnings!A$11:H$342,8,FALSE)</f>
        <v>105</v>
      </c>
      <c r="F260" s="20">
        <f>VLOOKUP(A260,fuel!I$4:R$335,6,FALSE)</f>
        <v>44</v>
      </c>
      <c r="G260" s="20">
        <f>VLOOKUP(A260,fuel!I$4:R$335,10,FALSE)</f>
        <v>110</v>
      </c>
      <c r="H260" s="12">
        <f t="shared" si="30"/>
        <v>566</v>
      </c>
      <c r="I260" s="48">
        <f t="shared" si="31"/>
        <v>113.2</v>
      </c>
      <c r="J260" s="12">
        <f t="shared" si="32"/>
        <v>49</v>
      </c>
      <c r="K260" s="19">
        <f t="shared" si="33"/>
        <v>49</v>
      </c>
      <c r="L260" s="48">
        <f t="shared" si="34"/>
        <v>5</v>
      </c>
      <c r="N260" s="19" t="s">
        <v>257</v>
      </c>
      <c r="O260" s="19">
        <f t="shared" si="28"/>
        <v>228</v>
      </c>
      <c r="P260" s="19">
        <f t="array" ref="P260">INDEX($O$1:$O$326,MATCH(SMALL(COUNTIF($O$1:$O$326,"&lt;"&amp;$O$1:$O$326),ROW($O260:$P260)),COUNTIF($O$1:$O$326,"&lt;"&amp;$O$1:$O$326),0))</f>
        <v>260</v>
      </c>
      <c r="Q260" s="19" t="str">
        <f t="array" ref="Q260">INDEX($N$1:$N$326,SMALL(IF($O$1:$O$326=$P260,ROW($O$1:$O$326)),COUNTIF($P$1:$P260,$P260)),1)</f>
        <v>North East Derbyshire</v>
      </c>
      <c r="R260" s="19" t="str">
        <f t="shared" si="29"/>
        <v>R50</v>
      </c>
    </row>
    <row r="261" spans="1:18" x14ac:dyDescent="0.25">
      <c r="A261" s="12" t="s">
        <v>257</v>
      </c>
      <c r="B261" s="12" t="str">
        <f>VLOOKUP(A261,fuel!I$4:J$329,2,FALSE)</f>
        <v>MU</v>
      </c>
      <c r="C261" s="20">
        <f>VLOOKUP(A261,'average house price'!A$2:E$333,5,FALSE)</f>
        <v>135</v>
      </c>
      <c r="D261" s="20">
        <f>VLOOKUP(A261,'average council tax band d'!A$2:E$333,5,FALSE)</f>
        <v>267</v>
      </c>
      <c r="E261" s="20">
        <f>VLOOKUP(A261,earnings!A$11:H$342,8,FALSE)</f>
        <v>140</v>
      </c>
      <c r="F261" s="20">
        <f>VLOOKUP(A261,fuel!I$4:R$335,6,FALSE)</f>
        <v>302</v>
      </c>
      <c r="G261" s="20">
        <f>VLOOKUP(A261,fuel!I$4:R$335,10,FALSE)</f>
        <v>124</v>
      </c>
      <c r="H261" s="12">
        <f t="shared" si="30"/>
        <v>968</v>
      </c>
      <c r="I261" s="48">
        <f t="shared" si="31"/>
        <v>193.6</v>
      </c>
      <c r="J261" s="12">
        <f t="shared" si="32"/>
        <v>232</v>
      </c>
      <c r="K261" s="19">
        <f t="shared" si="33"/>
        <v>228</v>
      </c>
      <c r="L261" s="48">
        <f t="shared" si="34"/>
        <v>5</v>
      </c>
      <c r="N261" s="19" t="s">
        <v>258</v>
      </c>
      <c r="O261" s="19">
        <f t="shared" si="28"/>
        <v>140</v>
      </c>
      <c r="P261" s="19">
        <f t="array" ref="P261">INDEX($O$1:$O$326,MATCH(SMALL(COUNTIF($O$1:$O$326,"&lt;"&amp;$O$1:$O$326),ROW($O261:$P261)),COUNTIF($O$1:$O$326,"&lt;"&amp;$O$1:$O$326),0))</f>
        <v>261</v>
      </c>
      <c r="Q261" s="19" t="str">
        <f t="array" ref="Q261">INDEX($N$1:$N$326,SMALL(IF($O$1:$O$326=$P261,ROW($O$1:$O$326)),COUNTIF($P$1:$P261,$P261)),1)</f>
        <v>Bassetlaw</v>
      </c>
      <c r="R261" s="19" t="str">
        <f t="shared" si="29"/>
        <v>R50</v>
      </c>
    </row>
    <row r="262" spans="1:18" x14ac:dyDescent="0.25">
      <c r="A262" s="12" t="s">
        <v>258</v>
      </c>
      <c r="B262" s="12" t="str">
        <f>VLOOKUP(A262,fuel!I$4:J$329,2,FALSE)</f>
        <v>LU</v>
      </c>
      <c r="C262" s="20">
        <f>VLOOKUP(A262,'average house price'!A$2:E$333,5,FALSE)</f>
        <v>68</v>
      </c>
      <c r="D262" s="20">
        <f>VLOOKUP(A262,'average council tax band d'!A$2:E$333,5,FALSE)</f>
        <v>174</v>
      </c>
      <c r="E262" s="20">
        <f>VLOOKUP(A262,earnings!A$11:H$342,8,FALSE)</f>
        <v>205</v>
      </c>
      <c r="F262" s="20">
        <f>VLOOKUP(A262,fuel!I$4:R$335,6,FALSE)</f>
        <v>177</v>
      </c>
      <c r="G262" s="20">
        <f>VLOOKUP(A262,fuel!I$4:R$335,10,FALSE)</f>
        <v>162</v>
      </c>
      <c r="H262" s="12">
        <f t="shared" si="30"/>
        <v>786</v>
      </c>
      <c r="I262" s="48">
        <f t="shared" si="31"/>
        <v>157.19999999999999</v>
      </c>
      <c r="J262" s="12">
        <f t="shared" si="32"/>
        <v>143</v>
      </c>
      <c r="K262" s="19">
        <f t="shared" si="33"/>
        <v>140</v>
      </c>
      <c r="L262" s="48">
        <f t="shared" si="34"/>
        <v>5</v>
      </c>
      <c r="N262" s="19" t="s">
        <v>259</v>
      </c>
      <c r="O262" s="19">
        <f t="shared" si="28"/>
        <v>58</v>
      </c>
      <c r="P262" s="19">
        <f t="array" ref="P262">INDEX($O$1:$O$326,MATCH(SMALL(COUNTIF($O$1:$O$326,"&lt;"&amp;$O$1:$O$326),ROW($O262:$P262)),COUNTIF($O$1:$O$326,"&lt;"&amp;$O$1:$O$326),0))</f>
        <v>262</v>
      </c>
      <c r="Q262" s="19" t="str">
        <f t="array" ref="Q262">INDEX($N$1:$N$326,SMALL(IF($O$1:$O$326=$P262,ROW($O$1:$O$326)),COUNTIF($P$1:$P262,$P262)),1)</f>
        <v>Gateshead</v>
      </c>
      <c r="R262" s="19" t="str">
        <f t="shared" si="29"/>
        <v>MU</v>
      </c>
    </row>
    <row r="263" spans="1:18" x14ac:dyDescent="0.25">
      <c r="A263" s="12" t="s">
        <v>259</v>
      </c>
      <c r="B263" s="12" t="str">
        <f>VLOOKUP(A263,fuel!I$4:J$329,2,FALSE)</f>
        <v>LU</v>
      </c>
      <c r="C263" s="20">
        <f>VLOOKUP(A263,'average house price'!A$2:E$333,5,FALSE)</f>
        <v>3</v>
      </c>
      <c r="D263" s="20">
        <f>VLOOKUP(A263,'average council tax band d'!A$2:E$333,5,FALSE)</f>
        <v>45</v>
      </c>
      <c r="E263" s="20">
        <f>VLOOKUP(A263,earnings!A$11:H$342,8,FALSE)</f>
        <v>299</v>
      </c>
      <c r="F263" s="20">
        <f>VLOOKUP(A263,fuel!I$4:R$335,6,FALSE)</f>
        <v>151</v>
      </c>
      <c r="G263" s="20">
        <f>VLOOKUP(A263,fuel!I$4:R$335,10,FALSE)</f>
        <v>89</v>
      </c>
      <c r="H263" s="12">
        <f t="shared" si="30"/>
        <v>587</v>
      </c>
      <c r="I263" s="48">
        <f t="shared" si="31"/>
        <v>117.4</v>
      </c>
      <c r="J263" s="12">
        <f t="shared" si="32"/>
        <v>58</v>
      </c>
      <c r="K263" s="19">
        <f t="shared" si="33"/>
        <v>58</v>
      </c>
      <c r="L263" s="48">
        <f t="shared" si="34"/>
        <v>5</v>
      </c>
      <c r="N263" s="19" t="s">
        <v>260</v>
      </c>
      <c r="O263" s="19">
        <f t="shared" si="28"/>
        <v>291</v>
      </c>
      <c r="P263" s="19">
        <f t="array" ref="P263">INDEX($O$1:$O$326,MATCH(SMALL(COUNTIF($O$1:$O$326,"&lt;"&amp;$O$1:$O$326),ROW($O263:$P263)),COUNTIF($O$1:$O$326,"&lt;"&amp;$O$1:$O$326),0))</f>
        <v>263</v>
      </c>
      <c r="Q263" s="19" t="str">
        <f t="array" ref="Q263">INDEX($N$1:$N$326,SMALL(IF($O$1:$O$326=$P263,ROW($O$1:$O$326)),COUNTIF($P$1:$P263,$P263)),1)</f>
        <v>New Forest</v>
      </c>
      <c r="R263" s="19" t="str">
        <f t="shared" si="29"/>
        <v>SR</v>
      </c>
    </row>
    <row r="264" spans="1:18" x14ac:dyDescent="0.25">
      <c r="A264" s="12" t="s">
        <v>260</v>
      </c>
      <c r="B264" s="12" t="str">
        <f>VLOOKUP(A264,fuel!I$4:J$329,2,FALSE)</f>
        <v>R80</v>
      </c>
      <c r="C264" s="20">
        <f>VLOOKUP(A264,'average house price'!A$2:E$333,5,FALSE)</f>
        <v>254</v>
      </c>
      <c r="D264" s="20">
        <f>VLOOKUP(A264,'average council tax band d'!A$2:E$333,5,FALSE)</f>
        <v>229</v>
      </c>
      <c r="E264" s="20">
        <f>VLOOKUP(A264,earnings!A$11:H$342,8,FALSE)</f>
        <v>115</v>
      </c>
      <c r="F264" s="20">
        <f>VLOOKUP(A264,fuel!I$4:R$335,6,FALSE)</f>
        <v>220</v>
      </c>
      <c r="G264" s="20">
        <f>VLOOKUP(A264,fuel!I$4:R$335,10,FALSE)</f>
        <v>309</v>
      </c>
      <c r="H264" s="12">
        <f t="shared" si="30"/>
        <v>1127</v>
      </c>
      <c r="I264" s="48">
        <f t="shared" si="31"/>
        <v>225.4</v>
      </c>
      <c r="J264" s="12">
        <f t="shared" si="32"/>
        <v>297</v>
      </c>
      <c r="K264" s="19">
        <f t="shared" si="33"/>
        <v>291</v>
      </c>
      <c r="L264" s="48">
        <f t="shared" si="34"/>
        <v>5</v>
      </c>
      <c r="N264" s="19" t="s">
        <v>261</v>
      </c>
      <c r="O264" s="19">
        <f t="shared" si="28"/>
        <v>273</v>
      </c>
      <c r="P264" s="19">
        <f t="array" ref="P264">INDEX($O$1:$O$326,MATCH(SMALL(COUNTIF($O$1:$O$326,"&lt;"&amp;$O$1:$O$326),ROW($O264:$P264)),COUNTIF($O$1:$O$326,"&lt;"&amp;$O$1:$O$326),0))</f>
        <v>264</v>
      </c>
      <c r="Q264" s="19" t="str">
        <f t="array" ref="Q264">INDEX($N$1:$N$326,SMALL(IF($O$1:$O$326=$P264,ROW($O$1:$O$326)),COUNTIF($P$1:$P264,$P264)),1)</f>
        <v>Scarborough</v>
      </c>
      <c r="R264" s="19" t="str">
        <f t="shared" si="29"/>
        <v>SR</v>
      </c>
    </row>
    <row r="265" spans="1:18" x14ac:dyDescent="0.25">
      <c r="A265" s="12" t="s">
        <v>261</v>
      </c>
      <c r="B265" s="12" t="str">
        <f>VLOOKUP(A265,fuel!I$4:J$329,2,FALSE)</f>
        <v>R50</v>
      </c>
      <c r="C265" s="20">
        <f>VLOOKUP(A265,'average house price'!A$2:E$333,5,FALSE)</f>
        <v>218</v>
      </c>
      <c r="D265" s="20">
        <f>VLOOKUP(A265,'average council tax band d'!A$2:E$333,5,FALSE)</f>
        <v>258</v>
      </c>
      <c r="E265" s="20">
        <f>VLOOKUP(A265,earnings!A$11:H$342,8,FALSE)</f>
        <v>104</v>
      </c>
      <c r="F265" s="20">
        <f>VLOOKUP(A265,fuel!I$4:R$335,6,FALSE)</f>
        <v>188</v>
      </c>
      <c r="G265" s="20">
        <f>VLOOKUP(A265,fuel!I$4:R$335,10,FALSE)</f>
        <v>300</v>
      </c>
      <c r="H265" s="12">
        <f t="shared" si="30"/>
        <v>1068</v>
      </c>
      <c r="I265" s="48">
        <f t="shared" si="31"/>
        <v>213.6</v>
      </c>
      <c r="J265" s="12">
        <f t="shared" si="32"/>
        <v>279</v>
      </c>
      <c r="K265" s="19">
        <f t="shared" si="33"/>
        <v>273</v>
      </c>
      <c r="L265" s="48">
        <f t="shared" si="34"/>
        <v>5</v>
      </c>
      <c r="N265" s="19" t="s">
        <v>262</v>
      </c>
      <c r="O265" s="19">
        <f t="shared" si="28"/>
        <v>182</v>
      </c>
      <c r="P265" s="19">
        <f t="array" ref="P265">INDEX($O$1:$O$326,MATCH(SMALL(COUNTIF($O$1:$O$326,"&lt;"&amp;$O$1:$O$326),ROW($O265:$P265)),COUNTIF($O$1:$O$326,"&lt;"&amp;$O$1:$O$326),0))</f>
        <v>265</v>
      </c>
      <c r="Q265" s="19" t="str">
        <f t="array" ref="Q265">INDEX($N$1:$N$326,SMALL(IF($O$1:$O$326=$P265,ROW($O$1:$O$326)),COUNTIF($P$1:$P265,$P265)),1)</f>
        <v>South Ribble</v>
      </c>
      <c r="R265" s="19" t="str">
        <f t="shared" si="29"/>
        <v>LU</v>
      </c>
    </row>
    <row r="266" spans="1:18" x14ac:dyDescent="0.25">
      <c r="A266" s="12" t="s">
        <v>262</v>
      </c>
      <c r="B266" s="12" t="str">
        <f>VLOOKUP(A266,fuel!I$4:J$329,2,FALSE)</f>
        <v>R80</v>
      </c>
      <c r="C266" s="20">
        <f>VLOOKUP(A266,'average house price'!A$2:E$333,5,FALSE)</f>
        <v>227</v>
      </c>
      <c r="D266" s="20">
        <f>VLOOKUP(A266,'average council tax band d'!A$2:E$333,5,FALSE)</f>
        <v>145</v>
      </c>
      <c r="E266" s="20">
        <f>VLOOKUP(A266,earnings!A$11:H$342,8,FALSE)</f>
        <v>143</v>
      </c>
      <c r="F266" s="20">
        <f>VLOOKUP(A266,fuel!I$4:R$335,6,FALSE)</f>
        <v>168</v>
      </c>
      <c r="G266" s="20">
        <f>VLOOKUP(A266,fuel!I$4:R$335,10,FALSE)</f>
        <v>191</v>
      </c>
      <c r="H266" s="12">
        <f t="shared" si="30"/>
        <v>874</v>
      </c>
      <c r="I266" s="48">
        <f t="shared" si="31"/>
        <v>174.8</v>
      </c>
      <c r="J266" s="12">
        <f t="shared" si="32"/>
        <v>185</v>
      </c>
      <c r="K266" s="19">
        <f t="shared" si="33"/>
        <v>182</v>
      </c>
      <c r="L266" s="48">
        <f t="shared" si="34"/>
        <v>5</v>
      </c>
      <c r="N266" s="19" t="s">
        <v>263</v>
      </c>
      <c r="O266" s="19">
        <f t="shared" si="28"/>
        <v>89</v>
      </c>
      <c r="P266" s="19">
        <f t="array" ref="P266">INDEX($O$1:$O$326,MATCH(SMALL(COUNTIF($O$1:$O$326,"&lt;"&amp;$O$1:$O$326),ROW($O266:$P266)),COUNTIF($O$1:$O$326,"&lt;"&amp;$O$1:$O$326),0))</f>
        <v>266</v>
      </c>
      <c r="Q266" s="19" t="str">
        <f t="array" ref="Q266">INDEX($N$1:$N$326,SMALL(IF($O$1:$O$326=$P266,ROW($O$1:$O$326)),COUNTIF($P$1:$P266,$P266)),1)</f>
        <v>Brentwood</v>
      </c>
      <c r="R266" s="19" t="str">
        <f t="shared" si="29"/>
        <v>SR</v>
      </c>
    </row>
    <row r="267" spans="1:18" x14ac:dyDescent="0.25">
      <c r="A267" s="12" t="s">
        <v>263</v>
      </c>
      <c r="B267" s="12" t="str">
        <f>VLOOKUP(A267,fuel!I$4:J$329,2,FALSE)</f>
        <v>MU</v>
      </c>
      <c r="C267" s="20">
        <f>VLOOKUP(A267,'average house price'!A$2:E$333,5,FALSE)</f>
        <v>24</v>
      </c>
      <c r="D267" s="20">
        <f>VLOOKUP(A267,'average council tax band d'!A$2:E$333,5,FALSE)</f>
        <v>33</v>
      </c>
      <c r="E267" s="20">
        <f>VLOOKUP(A267,earnings!A$11:H$342,8,FALSE)</f>
        <v>249</v>
      </c>
      <c r="F267" s="20">
        <f>VLOOKUP(A267,fuel!I$4:R$335,6,FALSE)</f>
        <v>244</v>
      </c>
      <c r="G267" s="20">
        <f>VLOOKUP(A267,fuel!I$4:R$335,10,FALSE)</f>
        <v>131</v>
      </c>
      <c r="H267" s="12">
        <f t="shared" si="30"/>
        <v>681</v>
      </c>
      <c r="I267" s="48">
        <f t="shared" si="31"/>
        <v>136.19999999999999</v>
      </c>
      <c r="J267" s="12">
        <f t="shared" si="32"/>
        <v>90</v>
      </c>
      <c r="K267" s="19">
        <f t="shared" si="33"/>
        <v>89</v>
      </c>
      <c r="L267" s="48">
        <f t="shared" si="34"/>
        <v>5</v>
      </c>
      <c r="N267" s="19" t="s">
        <v>264</v>
      </c>
      <c r="O267" s="19">
        <f t="shared" si="28"/>
        <v>289</v>
      </c>
      <c r="P267" s="19">
        <f t="array" ref="P267">INDEX($O$1:$O$326,MATCH(SMALL(COUNTIF($O$1:$O$326,"&lt;"&amp;$O$1:$O$326),ROW($O267:$P267)),COUNTIF($O$1:$O$326,"&lt;"&amp;$O$1:$O$326),0))</f>
        <v>267</v>
      </c>
      <c r="Q267" s="19" t="str">
        <f t="array" ref="Q267">INDEX($N$1:$N$326,SMALL(IF($O$1:$O$326=$P267,ROW($O$1:$O$326)),COUNTIF($P$1:$P267,$P267)),1)</f>
        <v>Rushcliffe</v>
      </c>
      <c r="R267" s="19" t="str">
        <f t="shared" si="29"/>
        <v>R50</v>
      </c>
    </row>
    <row r="268" spans="1:18" x14ac:dyDescent="0.25">
      <c r="A268" s="12" t="s">
        <v>264</v>
      </c>
      <c r="B268" s="12" t="str">
        <f>VLOOKUP(A268,fuel!I$4:J$329,2,FALSE)</f>
        <v>OU</v>
      </c>
      <c r="C268" s="20">
        <f>VLOOKUP(A268,'average house price'!A$2:E$333,5,FALSE)</f>
        <v>283</v>
      </c>
      <c r="D268" s="20">
        <f>VLOOKUP(A268,'average council tax band d'!A$2:E$333,5,FALSE)</f>
        <v>240</v>
      </c>
      <c r="E268" s="20">
        <f>VLOOKUP(A268,earnings!A$11:H$342,8,FALSE)</f>
        <v>16</v>
      </c>
      <c r="F268" s="20">
        <f>VLOOKUP(A268,fuel!I$4:R$335,6,FALSE)</f>
        <v>311</v>
      </c>
      <c r="G268" s="20">
        <f>VLOOKUP(A268,fuel!I$4:R$335,10,FALSE)</f>
        <v>275</v>
      </c>
      <c r="H268" s="12">
        <f t="shared" si="30"/>
        <v>1125</v>
      </c>
      <c r="I268" s="48">
        <f t="shared" si="31"/>
        <v>225</v>
      </c>
      <c r="J268" s="12">
        <f t="shared" si="32"/>
        <v>295</v>
      </c>
      <c r="K268" s="19">
        <f t="shared" si="33"/>
        <v>289</v>
      </c>
      <c r="L268" s="48">
        <f t="shared" si="34"/>
        <v>5</v>
      </c>
      <c r="N268" s="19" t="s">
        <v>265</v>
      </c>
      <c r="O268" s="19">
        <f t="shared" si="28"/>
        <v>78</v>
      </c>
      <c r="P268" s="19">
        <f t="array" ref="P268">INDEX($O$1:$O$326,MATCH(SMALL(COUNTIF($O$1:$O$326,"&lt;"&amp;$O$1:$O$326),ROW($O268:$P268)),COUNTIF($O$1:$O$326,"&lt;"&amp;$O$1:$O$326),0))</f>
        <v>268</v>
      </c>
      <c r="Q268" s="19" t="str">
        <f t="array" ref="Q268">INDEX($N$1:$N$326,SMALL(IF($O$1:$O$326=$P268,ROW($O$1:$O$326)),COUNTIF($P$1:$P268,$P268)),1)</f>
        <v>North Norfolk</v>
      </c>
      <c r="R268" s="19" t="str">
        <f t="shared" si="29"/>
        <v>R80</v>
      </c>
    </row>
    <row r="269" spans="1:18" x14ac:dyDescent="0.25">
      <c r="A269" s="12" t="s">
        <v>265</v>
      </c>
      <c r="B269" s="12" t="str">
        <f>VLOOKUP(A269,fuel!I$4:J$329,2,FALSE)</f>
        <v>MU</v>
      </c>
      <c r="C269" s="20">
        <f>VLOOKUP(A269,'average house price'!A$2:E$333,5,FALSE)</f>
        <v>248</v>
      </c>
      <c r="D269" s="20">
        <f>VLOOKUP(A269,'average council tax band d'!A$2:E$333,5,FALSE)</f>
        <v>172</v>
      </c>
      <c r="E269" s="20">
        <f>VLOOKUP(A269,earnings!A$11:H$342,8,FALSE)</f>
        <v>49</v>
      </c>
      <c r="F269" s="20">
        <f>VLOOKUP(A269,fuel!I$4:R$335,6,FALSE)</f>
        <v>159</v>
      </c>
      <c r="G269" s="20">
        <f>VLOOKUP(A269,fuel!I$4:R$335,10,FALSE)</f>
        <v>22</v>
      </c>
      <c r="H269" s="12">
        <f t="shared" si="30"/>
        <v>650</v>
      </c>
      <c r="I269" s="48">
        <f t="shared" si="31"/>
        <v>130</v>
      </c>
      <c r="J269" s="12">
        <f t="shared" si="32"/>
        <v>78</v>
      </c>
      <c r="K269" s="19">
        <f t="shared" si="33"/>
        <v>78</v>
      </c>
      <c r="L269" s="48">
        <f t="shared" si="34"/>
        <v>5</v>
      </c>
      <c r="N269" s="19" t="s">
        <v>266</v>
      </c>
      <c r="O269" s="19">
        <f t="shared" si="28"/>
        <v>61</v>
      </c>
      <c r="P269" s="19">
        <f t="array" ref="P269">INDEX($O$1:$O$326,MATCH(SMALL(COUNTIF($O$1:$O$326,"&lt;"&amp;$O$1:$O$326),ROW($O269:$P269)),COUNTIF($O$1:$O$326,"&lt;"&amp;$O$1:$O$326),0))</f>
        <v>269</v>
      </c>
      <c r="Q269" s="19" t="str">
        <f t="array" ref="Q269">INDEX($N$1:$N$326,SMALL(IF($O$1:$O$326=$P269,ROW($O$1:$O$326)),COUNTIF($P$1:$P269,$P269)),1)</f>
        <v>Arun</v>
      </c>
      <c r="R269" s="19" t="str">
        <f t="shared" si="29"/>
        <v>LU</v>
      </c>
    </row>
    <row r="270" spans="1:18" x14ac:dyDescent="0.25">
      <c r="A270" s="12" t="s">
        <v>266</v>
      </c>
      <c r="B270" s="12" t="str">
        <f>VLOOKUP(A270,fuel!I$4:J$329,2,FALSE)</f>
        <v>SR</v>
      </c>
      <c r="C270" s="20">
        <f>VLOOKUP(A270,'average house price'!A$2:E$333,5,FALSE)</f>
        <v>130</v>
      </c>
      <c r="D270" s="20">
        <f>VLOOKUP(A270,'average council tax band d'!A$2:E$333,5,FALSE)</f>
        <v>77</v>
      </c>
      <c r="E270" s="20">
        <f>VLOOKUP(A270,earnings!A$11:H$342,8,FALSE)</f>
        <v>99</v>
      </c>
      <c r="F270" s="20">
        <f>VLOOKUP(A270,fuel!I$4:R$335,6,FALSE)</f>
        <v>69</v>
      </c>
      <c r="G270" s="20">
        <f>VLOOKUP(A270,fuel!I$4:R$335,10,FALSE)</f>
        <v>221</v>
      </c>
      <c r="H270" s="12">
        <f t="shared" si="30"/>
        <v>596</v>
      </c>
      <c r="I270" s="48">
        <f t="shared" si="31"/>
        <v>119.2</v>
      </c>
      <c r="J270" s="12">
        <f t="shared" si="32"/>
        <v>61</v>
      </c>
      <c r="K270" s="19">
        <f t="shared" si="33"/>
        <v>61</v>
      </c>
      <c r="L270" s="48">
        <f t="shared" si="34"/>
        <v>5</v>
      </c>
      <c r="N270" s="19" t="s">
        <v>267</v>
      </c>
      <c r="O270" s="19">
        <f t="shared" si="28"/>
        <v>44</v>
      </c>
      <c r="P270" s="19">
        <f t="array" ref="P270">INDEX($O$1:$O$326,MATCH(SMALL(COUNTIF($O$1:$O$326,"&lt;"&amp;$O$1:$O$326),ROW($O270:$P270)),COUNTIF($O$1:$O$326,"&lt;"&amp;$O$1:$O$326),0))</f>
        <v>270</v>
      </c>
      <c r="Q270" s="19" t="str">
        <f t="array" ref="Q270">INDEX($N$1:$N$326,SMALL(IF($O$1:$O$326=$P270,ROW($O$1:$O$326)),COUNTIF($P$1:$P270,$P270)),1)</f>
        <v>Shropshire</v>
      </c>
      <c r="R270" s="19" t="str">
        <f t="shared" si="29"/>
        <v>R50</v>
      </c>
    </row>
    <row r="271" spans="1:18" x14ac:dyDescent="0.25">
      <c r="A271" s="12" t="s">
        <v>267</v>
      </c>
      <c r="B271" s="12" t="str">
        <f>VLOOKUP(A271,fuel!I$4:J$329,2,FALSE)</f>
        <v>OU</v>
      </c>
      <c r="C271" s="20">
        <f>VLOOKUP(A271,'average house price'!A$2:E$333,5,FALSE)</f>
        <v>101</v>
      </c>
      <c r="D271" s="20">
        <f>VLOOKUP(A271,'average council tax band d'!A$2:E$333,5,FALSE)</f>
        <v>58</v>
      </c>
      <c r="E271" s="20">
        <f>VLOOKUP(A271,earnings!A$11:H$342,8,FALSE)</f>
        <v>137</v>
      </c>
      <c r="F271" s="20">
        <f>VLOOKUP(A271,fuel!I$4:R$335,6,FALSE)</f>
        <v>71</v>
      </c>
      <c r="G271" s="20">
        <f>VLOOKUP(A271,fuel!I$4:R$335,10,FALSE)</f>
        <v>182</v>
      </c>
      <c r="H271" s="12">
        <f t="shared" si="30"/>
        <v>549</v>
      </c>
      <c r="I271" s="48">
        <f t="shared" si="31"/>
        <v>109.8</v>
      </c>
      <c r="J271" s="12">
        <f t="shared" si="32"/>
        <v>44</v>
      </c>
      <c r="K271" s="19">
        <f t="shared" si="33"/>
        <v>44</v>
      </c>
      <c r="L271" s="48">
        <f t="shared" si="34"/>
        <v>5</v>
      </c>
      <c r="N271" s="19" t="s">
        <v>268</v>
      </c>
      <c r="O271" s="19">
        <f t="shared" si="28"/>
        <v>55</v>
      </c>
      <c r="P271" s="19">
        <f t="array" ref="P271">INDEX($O$1:$O$326,MATCH(SMALL(COUNTIF($O$1:$O$326,"&lt;"&amp;$O$1:$O$326),ROW($O271:$P271)),COUNTIF($O$1:$O$326,"&lt;"&amp;$O$1:$O$326),0))</f>
        <v>271</v>
      </c>
      <c r="Q271" s="19" t="str">
        <f t="array" ref="Q271">INDEX($N$1:$N$326,SMALL(IF($O$1:$O$326=$P271,ROW($O$1:$O$326)),COUNTIF($P$1:$P271,$P271)),1)</f>
        <v>Fylde</v>
      </c>
      <c r="R271" s="19" t="str">
        <f t="shared" si="29"/>
        <v>SR</v>
      </c>
    </row>
    <row r="272" spans="1:18" x14ac:dyDescent="0.25">
      <c r="A272" s="12" t="s">
        <v>268</v>
      </c>
      <c r="B272" s="12" t="str">
        <f>VLOOKUP(A272,fuel!I$4:J$329,2,FALSE)</f>
        <v>MU</v>
      </c>
      <c r="C272" s="20">
        <f>VLOOKUP(A272,'average house price'!A$2:E$333,5,FALSE)</f>
        <v>10</v>
      </c>
      <c r="D272" s="20">
        <f>VLOOKUP(A272,'average council tax band d'!A$2:E$333,5,FALSE)</f>
        <v>38</v>
      </c>
      <c r="E272" s="20">
        <f>VLOOKUP(A272,earnings!A$11:H$342,8,FALSE)</f>
        <v>248</v>
      </c>
      <c r="F272" s="20">
        <f>VLOOKUP(A272,fuel!I$4:R$335,6,FALSE)</f>
        <v>203</v>
      </c>
      <c r="G272" s="20">
        <f>VLOOKUP(A272,fuel!I$4:R$335,10,FALSE)</f>
        <v>83</v>
      </c>
      <c r="H272" s="12">
        <f t="shared" si="30"/>
        <v>582</v>
      </c>
      <c r="I272" s="48">
        <f t="shared" si="31"/>
        <v>116.4</v>
      </c>
      <c r="J272" s="12">
        <f t="shared" si="32"/>
        <v>55</v>
      </c>
      <c r="K272" s="19">
        <f t="shared" si="33"/>
        <v>55</v>
      </c>
      <c r="L272" s="48">
        <f t="shared" si="34"/>
        <v>5</v>
      </c>
      <c r="N272" s="19" t="s">
        <v>269</v>
      </c>
      <c r="O272" s="19">
        <f t="shared" si="28"/>
        <v>16</v>
      </c>
      <c r="P272" s="19">
        <f t="array" ref="P272">INDEX($O$1:$O$326,MATCH(SMALL(COUNTIF($O$1:$O$326,"&lt;"&amp;$O$1:$O$326),ROW($O272:$P272)),COUNTIF($O$1:$O$326,"&lt;"&amp;$O$1:$O$326),0))</f>
        <v>272</v>
      </c>
      <c r="Q272" s="19" t="str">
        <f t="array" ref="Q272">INDEX($N$1:$N$326,SMALL(IF($O$1:$O$326=$P272,ROW($O$1:$O$326)),COUNTIF($P$1:$P272,$P272)),1)</f>
        <v>Waverley</v>
      </c>
      <c r="R272" s="19" t="str">
        <f t="shared" si="29"/>
        <v>R50</v>
      </c>
    </row>
    <row r="273" spans="1:18" x14ac:dyDescent="0.25">
      <c r="A273" s="12" t="s">
        <v>269</v>
      </c>
      <c r="B273" s="12" t="str">
        <f>VLOOKUP(A273,fuel!I$4:J$329,2,FALSE)</f>
        <v>OU</v>
      </c>
      <c r="C273" s="20">
        <f>VLOOKUP(A273,'average house price'!A$2:E$333,5,FALSE)</f>
        <v>73</v>
      </c>
      <c r="D273" s="20">
        <f>VLOOKUP(A273,'average council tax band d'!A$2:E$333,5,FALSE)</f>
        <v>73</v>
      </c>
      <c r="E273" s="20">
        <f>VLOOKUP(A273,earnings!A$11:H$342,8,FALSE)</f>
        <v>193</v>
      </c>
      <c r="F273" s="20">
        <f>VLOOKUP(A273,fuel!I$4:R$335,6,FALSE)</f>
        <v>67</v>
      </c>
      <c r="G273" s="20">
        <f>VLOOKUP(A273,fuel!I$4:R$335,10,FALSE)</f>
        <v>45</v>
      </c>
      <c r="H273" s="12">
        <f t="shared" si="30"/>
        <v>451</v>
      </c>
      <c r="I273" s="48">
        <f t="shared" si="31"/>
        <v>90.2</v>
      </c>
      <c r="J273" s="12">
        <f t="shared" si="32"/>
        <v>16</v>
      </c>
      <c r="K273" s="19">
        <f t="shared" si="33"/>
        <v>16</v>
      </c>
      <c r="L273" s="48">
        <f t="shared" si="34"/>
        <v>5</v>
      </c>
      <c r="N273" s="19" t="s">
        <v>270</v>
      </c>
      <c r="O273" s="19">
        <f t="shared" si="28"/>
        <v>316</v>
      </c>
      <c r="P273" s="19">
        <f t="array" ref="P273">INDEX($O$1:$O$326,MATCH(SMALL(COUNTIF($O$1:$O$326,"&lt;"&amp;$O$1:$O$326),ROW($O273:$P273)),COUNTIF($O$1:$O$326,"&lt;"&amp;$O$1:$O$326),0))</f>
        <v>273</v>
      </c>
      <c r="Q273" s="19" t="str">
        <f t="array" ref="Q273">INDEX($N$1:$N$326,SMALL(IF($O$1:$O$326=$P273,ROW($O$1:$O$326)),COUNTIF($P$1:$P273,$P273)),1)</f>
        <v>Cheshire East</v>
      </c>
      <c r="R273" s="19" t="str">
        <f t="shared" si="29"/>
        <v>R50</v>
      </c>
    </row>
    <row r="274" spans="1:18" x14ac:dyDescent="0.25">
      <c r="A274" s="12" t="s">
        <v>270</v>
      </c>
      <c r="B274" s="12" t="str">
        <f>VLOOKUP(A274,fuel!I$4:J$329,2,FALSE)</f>
        <v>R50</v>
      </c>
      <c r="C274" s="20">
        <f>VLOOKUP(A274,'average house price'!A$2:E$333,5,FALSE)</f>
        <v>303</v>
      </c>
      <c r="D274" s="20">
        <f>VLOOKUP(A274,'average council tax band d'!A$2:E$333,5,FALSE)</f>
        <v>249</v>
      </c>
      <c r="E274" s="20">
        <f>VLOOKUP(A274,earnings!A$11:H$342,8,FALSE)</f>
        <v>65</v>
      </c>
      <c r="F274" s="20">
        <f>VLOOKUP(A274,fuel!I$4:R$335,6,FALSE)</f>
        <v>315</v>
      </c>
      <c r="G274" s="20">
        <f>VLOOKUP(A274,fuel!I$4:R$335,10,FALSE)</f>
        <v>321</v>
      </c>
      <c r="H274" s="12">
        <f t="shared" si="30"/>
        <v>1253</v>
      </c>
      <c r="I274" s="48">
        <f t="shared" si="31"/>
        <v>250.6</v>
      </c>
      <c r="J274" s="12">
        <f t="shared" si="32"/>
        <v>322</v>
      </c>
      <c r="K274" s="19">
        <f t="shared" si="33"/>
        <v>316</v>
      </c>
      <c r="L274" s="48">
        <f t="shared" si="34"/>
        <v>5</v>
      </c>
      <c r="N274" s="19" t="s">
        <v>271</v>
      </c>
      <c r="O274" s="19">
        <f t="shared" si="28"/>
        <v>150</v>
      </c>
      <c r="P274" s="19">
        <f t="array" ref="P274">INDEX($O$1:$O$326,MATCH(SMALL(COUNTIF($O$1:$O$326,"&lt;"&amp;$O$1:$O$326),ROW($O274:$P274)),COUNTIF($O$1:$O$326,"&lt;"&amp;$O$1:$O$326),0))</f>
        <v>273</v>
      </c>
      <c r="Q274" s="19" t="str">
        <f t="array" ref="Q274">INDEX($N$1:$N$326,SMALL(IF($O$1:$O$326=$P274,ROW($O$1:$O$326)),COUNTIF($P$1:$P274,$P274)),1)</f>
        <v>Stroud</v>
      </c>
      <c r="R274" s="19" t="str">
        <f t="shared" si="29"/>
        <v>R50</v>
      </c>
    </row>
    <row r="275" spans="1:18" x14ac:dyDescent="0.25">
      <c r="A275" s="12" t="s">
        <v>271</v>
      </c>
      <c r="B275" s="12" t="str">
        <f>VLOOKUP(A275,fuel!I$4:J$329,2,FALSE)</f>
        <v>SR</v>
      </c>
      <c r="C275" s="20">
        <f>VLOOKUP(A275,'average house price'!A$2:E$333,5,FALSE)</f>
        <v>175</v>
      </c>
      <c r="D275" s="20">
        <f>VLOOKUP(A275,'average council tax band d'!A$2:E$333,5,FALSE)</f>
        <v>80</v>
      </c>
      <c r="E275" s="20">
        <f>VLOOKUP(A275,earnings!A$11:H$342,8,FALSE)</f>
        <v>177</v>
      </c>
      <c r="F275" s="20">
        <f>VLOOKUP(A275,fuel!I$4:R$335,6,FALSE)</f>
        <v>110</v>
      </c>
      <c r="G275" s="20">
        <f>VLOOKUP(A275,fuel!I$4:R$335,10,FALSE)</f>
        <v>262</v>
      </c>
      <c r="H275" s="12">
        <f t="shared" si="30"/>
        <v>804</v>
      </c>
      <c r="I275" s="48">
        <f t="shared" si="31"/>
        <v>160.80000000000001</v>
      </c>
      <c r="J275" s="12">
        <f t="shared" si="32"/>
        <v>153</v>
      </c>
      <c r="K275" s="19">
        <f t="shared" si="33"/>
        <v>150</v>
      </c>
      <c r="L275" s="48">
        <f t="shared" si="34"/>
        <v>5</v>
      </c>
      <c r="N275" s="19" t="s">
        <v>272</v>
      </c>
      <c r="O275" s="19">
        <f t="shared" si="28"/>
        <v>307</v>
      </c>
      <c r="P275" s="19">
        <f t="array" ref="P275">INDEX($O$1:$O$326,MATCH(SMALL(COUNTIF($O$1:$O$326,"&lt;"&amp;$O$1:$O$326),ROW($O275:$P275)),COUNTIF($O$1:$O$326,"&lt;"&amp;$O$1:$O$326),0))</f>
        <v>275</v>
      </c>
      <c r="Q275" s="19" t="str">
        <f t="array" ref="Q275">INDEX($N$1:$N$326,SMALL(IF($O$1:$O$326=$P275,ROW($O$1:$O$326)),COUNTIF($P$1:$P275,$P275)),1)</f>
        <v>West Somerset</v>
      </c>
      <c r="R275" s="19" t="str">
        <f t="shared" si="29"/>
        <v>R80</v>
      </c>
    </row>
    <row r="276" spans="1:18" x14ac:dyDescent="0.25">
      <c r="A276" s="12" t="s">
        <v>272</v>
      </c>
      <c r="B276" s="12" t="str">
        <f>VLOOKUP(A276,fuel!I$4:J$329,2,FALSE)</f>
        <v>R80</v>
      </c>
      <c r="C276" s="20">
        <f>VLOOKUP(A276,'average house price'!A$2:E$333,5,FALSE)</f>
        <v>202</v>
      </c>
      <c r="D276" s="20">
        <f>VLOOKUP(A276,'average council tax band d'!A$2:E$333,5,FALSE)</f>
        <v>261</v>
      </c>
      <c r="E276" s="20">
        <f>VLOOKUP(A276,earnings!A$11:H$342,8,FALSE)</f>
        <v>310</v>
      </c>
      <c r="F276" s="20">
        <f>VLOOKUP(A276,fuel!I$4:R$335,6,FALSE)</f>
        <v>142</v>
      </c>
      <c r="G276" s="20">
        <f>VLOOKUP(A276,fuel!I$4:R$335,10,FALSE)</f>
        <v>270</v>
      </c>
      <c r="H276" s="12">
        <f t="shared" si="30"/>
        <v>1185</v>
      </c>
      <c r="I276" s="48">
        <f t="shared" si="31"/>
        <v>237</v>
      </c>
      <c r="J276" s="12">
        <f t="shared" si="32"/>
        <v>313</v>
      </c>
      <c r="K276" s="19">
        <f t="shared" si="33"/>
        <v>307</v>
      </c>
      <c r="L276" s="48">
        <f t="shared" si="34"/>
        <v>5</v>
      </c>
      <c r="N276" s="19" t="s">
        <v>273</v>
      </c>
      <c r="O276" s="19">
        <f t="shared" si="28"/>
        <v>68</v>
      </c>
      <c r="P276" s="19">
        <f t="array" ref="P276">INDEX($O$1:$O$326,MATCH(SMALL(COUNTIF($O$1:$O$326,"&lt;"&amp;$O$1:$O$326),ROW($O276:$P276)),COUNTIF($O$1:$O$326,"&lt;"&amp;$O$1:$O$326),0))</f>
        <v>276</v>
      </c>
      <c r="Q276" s="19" t="str">
        <f t="array" ref="Q276">INDEX($N$1:$N$326,SMALL(IF($O$1:$O$326=$P276,ROW($O$1:$O$326)),COUNTIF($P$1:$P276,$P276)),1)</f>
        <v>Rossendale</v>
      </c>
      <c r="R276" s="19" t="str">
        <f t="shared" si="29"/>
        <v>OU</v>
      </c>
    </row>
    <row r="277" spans="1:18" x14ac:dyDescent="0.25">
      <c r="A277" s="12" t="s">
        <v>273</v>
      </c>
      <c r="B277" s="12" t="str">
        <f>VLOOKUP(A277,fuel!I$4:J$329,2,FALSE)</f>
        <v>OU</v>
      </c>
      <c r="C277" s="20">
        <f>VLOOKUP(A277,'average house price'!A$2:E$333,5,FALSE)</f>
        <v>70</v>
      </c>
      <c r="D277" s="20">
        <f>VLOOKUP(A277,'average council tax band d'!A$2:E$333,5,FALSE)</f>
        <v>70</v>
      </c>
      <c r="E277" s="20">
        <f>VLOOKUP(A277,earnings!A$11:H$342,8,FALSE)</f>
        <v>253</v>
      </c>
      <c r="F277" s="20">
        <f>VLOOKUP(A277,fuel!I$4:R$335,6,FALSE)</f>
        <v>78</v>
      </c>
      <c r="G277" s="20">
        <f>VLOOKUP(A277,fuel!I$4:R$335,10,FALSE)</f>
        <v>151</v>
      </c>
      <c r="H277" s="12">
        <f t="shared" si="30"/>
        <v>622</v>
      </c>
      <c r="I277" s="48">
        <f t="shared" si="31"/>
        <v>124.4</v>
      </c>
      <c r="J277" s="12">
        <f t="shared" si="32"/>
        <v>68</v>
      </c>
      <c r="K277" s="19">
        <f t="shared" si="33"/>
        <v>68</v>
      </c>
      <c r="L277" s="48">
        <f t="shared" si="34"/>
        <v>5</v>
      </c>
      <c r="N277" s="19" t="s">
        <v>274</v>
      </c>
      <c r="O277" s="19">
        <f t="shared" si="28"/>
        <v>138</v>
      </c>
      <c r="P277" s="19">
        <f t="array" ref="P277">INDEX($O$1:$O$326,MATCH(SMALL(COUNTIF($O$1:$O$326,"&lt;"&amp;$O$1:$O$326),ROW($O277:$P277)),COUNTIF($O$1:$O$326,"&lt;"&amp;$O$1:$O$326),0))</f>
        <v>277</v>
      </c>
      <c r="Q277" s="19" t="str">
        <f t="array" ref="Q277">INDEX($N$1:$N$326,SMALL(IF($O$1:$O$326=$P277,ROW($O$1:$O$326)),COUNTIF($P$1:$P277,$P277)),1)</f>
        <v>Herefordshire County of</v>
      </c>
      <c r="R277" s="19" t="str">
        <f t="shared" si="29"/>
        <v>R50</v>
      </c>
    </row>
    <row r="278" spans="1:18" x14ac:dyDescent="0.25">
      <c r="A278" s="12" t="s">
        <v>274</v>
      </c>
      <c r="B278" s="12" t="str">
        <f>VLOOKUP(A278,fuel!I$4:J$329,2,FALSE)</f>
        <v>R50</v>
      </c>
      <c r="C278" s="20">
        <f>VLOOKUP(A278,'average house price'!A$2:E$333,5,FALSE)</f>
        <v>119</v>
      </c>
      <c r="D278" s="20">
        <f>VLOOKUP(A278,'average council tax band d'!A$2:E$333,5,FALSE)</f>
        <v>138</v>
      </c>
      <c r="E278" s="20">
        <f>VLOOKUP(A278,earnings!A$11:H$342,8,FALSE)</f>
        <v>194</v>
      </c>
      <c r="F278" s="20">
        <f>VLOOKUP(A278,fuel!I$4:R$335,6,FALSE)</f>
        <v>191</v>
      </c>
      <c r="G278" s="20">
        <f>VLOOKUP(A278,fuel!I$4:R$335,10,FALSE)</f>
        <v>136</v>
      </c>
      <c r="H278" s="12">
        <f t="shared" si="30"/>
        <v>778</v>
      </c>
      <c r="I278" s="48">
        <f t="shared" si="31"/>
        <v>155.6</v>
      </c>
      <c r="J278" s="12">
        <f t="shared" si="32"/>
        <v>141</v>
      </c>
      <c r="K278" s="19">
        <f t="shared" si="33"/>
        <v>138</v>
      </c>
      <c r="L278" s="48">
        <f t="shared" si="34"/>
        <v>5</v>
      </c>
      <c r="N278" s="19" t="s">
        <v>275</v>
      </c>
      <c r="O278" s="19">
        <f t="shared" si="28"/>
        <v>207</v>
      </c>
      <c r="P278" s="19">
        <f t="array" ref="P278">INDEX($O$1:$O$326,MATCH(SMALL(COUNTIF($O$1:$O$326,"&lt;"&amp;$O$1:$O$326),ROW($O278:$P278)),COUNTIF($O$1:$O$326,"&lt;"&amp;$O$1:$O$326),0))</f>
        <v>278</v>
      </c>
      <c r="Q278" s="19" t="str">
        <f t="array" ref="Q278">INDEX($N$1:$N$326,SMALL(IF($O$1:$O$326=$P278,ROW($O$1:$O$326)),COUNTIF($P$1:$P278,$P278)),1)</f>
        <v>Hyndburn</v>
      </c>
      <c r="R278" s="19" t="str">
        <f t="shared" si="29"/>
        <v>OU</v>
      </c>
    </row>
    <row r="279" spans="1:18" x14ac:dyDescent="0.25">
      <c r="A279" s="12" t="s">
        <v>275</v>
      </c>
      <c r="B279" s="12" t="str">
        <f>VLOOKUP(A279,fuel!I$4:J$329,2,FALSE)</f>
        <v>R50</v>
      </c>
      <c r="C279" s="20">
        <f>VLOOKUP(A279,'average house price'!A$2:E$333,5,FALSE)</f>
        <v>265</v>
      </c>
      <c r="D279" s="20">
        <f>VLOOKUP(A279,'average council tax band d'!A$2:E$333,5,FALSE)</f>
        <v>57</v>
      </c>
      <c r="E279" s="20">
        <f>VLOOKUP(A279,earnings!A$11:H$342,8,FALSE)</f>
        <v>106</v>
      </c>
      <c r="F279" s="20">
        <f>VLOOKUP(A279,fuel!I$4:R$335,6,FALSE)</f>
        <v>211</v>
      </c>
      <c r="G279" s="20">
        <f>VLOOKUP(A279,fuel!I$4:R$335,10,FALSE)</f>
        <v>288</v>
      </c>
      <c r="H279" s="12">
        <f t="shared" si="30"/>
        <v>927</v>
      </c>
      <c r="I279" s="48">
        <f t="shared" si="31"/>
        <v>185.4</v>
      </c>
      <c r="J279" s="12">
        <f t="shared" si="32"/>
        <v>211</v>
      </c>
      <c r="K279" s="19">
        <f t="shared" si="33"/>
        <v>207</v>
      </c>
      <c r="L279" s="48">
        <f t="shared" si="34"/>
        <v>5</v>
      </c>
      <c r="N279" s="19" t="s">
        <v>276</v>
      </c>
      <c r="O279" s="19">
        <f t="shared" si="28"/>
        <v>223</v>
      </c>
      <c r="P279" s="19">
        <f t="array" ref="P279">INDEX($O$1:$O$326,MATCH(SMALL(COUNTIF($O$1:$O$326,"&lt;"&amp;$O$1:$O$326),ROW($O279:$P279)),COUNTIF($O$1:$O$326,"&lt;"&amp;$O$1:$O$326),0))</f>
        <v>279</v>
      </c>
      <c r="Q279" s="19" t="str">
        <f t="array" ref="Q279">INDEX($N$1:$N$326,SMALL(IF($O$1:$O$326=$P279,ROW($O$1:$O$326)),COUNTIF($P$1:$P279,$P279)),1)</f>
        <v>Chorley</v>
      </c>
      <c r="R279" s="19" t="str">
        <f t="shared" si="29"/>
        <v>SR</v>
      </c>
    </row>
    <row r="280" spans="1:18" x14ac:dyDescent="0.25">
      <c r="A280" s="12" t="s">
        <v>276</v>
      </c>
      <c r="B280" s="12" t="str">
        <f>VLOOKUP(A280,fuel!I$4:J$329,2,FALSE)</f>
        <v>R50</v>
      </c>
      <c r="C280" s="20">
        <f>VLOOKUP(A280,'average house price'!A$2:E$333,5,FALSE)</f>
        <v>222</v>
      </c>
      <c r="D280" s="20">
        <f>VLOOKUP(A280,'average council tax band d'!A$2:E$333,5,FALSE)</f>
        <v>76</v>
      </c>
      <c r="E280" s="20">
        <f>VLOOKUP(A280,earnings!A$11:H$342,8,FALSE)</f>
        <v>231</v>
      </c>
      <c r="F280" s="20">
        <f>VLOOKUP(A280,fuel!I$4:R$335,6,FALSE)</f>
        <v>115</v>
      </c>
      <c r="G280" s="20">
        <f>VLOOKUP(A280,fuel!I$4:R$335,10,FALSE)</f>
        <v>317</v>
      </c>
      <c r="H280" s="12">
        <f t="shared" si="30"/>
        <v>961</v>
      </c>
      <c r="I280" s="48">
        <f t="shared" si="31"/>
        <v>192.2</v>
      </c>
      <c r="J280" s="12">
        <f t="shared" si="32"/>
        <v>227</v>
      </c>
      <c r="K280" s="19">
        <f t="shared" si="33"/>
        <v>223</v>
      </c>
      <c r="L280" s="48">
        <f t="shared" si="34"/>
        <v>5</v>
      </c>
      <c r="N280" s="19" t="s">
        <v>277</v>
      </c>
      <c r="O280" s="19">
        <f t="shared" si="28"/>
        <v>148</v>
      </c>
      <c r="P280" s="19">
        <f t="array" ref="P280">INDEX($O$1:$O$326,MATCH(SMALL(COUNTIF($O$1:$O$326,"&lt;"&amp;$O$1:$O$326),ROW($O280:$P280)),COUNTIF($O$1:$O$326,"&lt;"&amp;$O$1:$O$326),0))</f>
        <v>279</v>
      </c>
      <c r="Q280" s="19" t="str">
        <f t="array" ref="Q280">INDEX($N$1:$N$326,SMALL(IF($O$1:$O$326=$P280,ROW($O$1:$O$326)),COUNTIF($P$1:$P280,$P280)),1)</f>
        <v>Reigate and Banstead</v>
      </c>
      <c r="R280" s="19" t="str">
        <f t="shared" si="29"/>
        <v>OU</v>
      </c>
    </row>
    <row r="281" spans="1:18" x14ac:dyDescent="0.25">
      <c r="A281" s="12" t="s">
        <v>277</v>
      </c>
      <c r="B281" s="12" t="str">
        <f>VLOOKUP(A281,fuel!I$4:J$329,2,FALSE)</f>
        <v>OU</v>
      </c>
      <c r="C281" s="20">
        <f>VLOOKUP(A281,'average house price'!A$2:E$333,5,FALSE)</f>
        <v>123</v>
      </c>
      <c r="D281" s="20">
        <f>VLOOKUP(A281,'average council tax band d'!A$2:E$333,5,FALSE)</f>
        <v>156</v>
      </c>
      <c r="E281" s="20">
        <f>VLOOKUP(A281,earnings!A$11:H$342,8,FALSE)</f>
        <v>326</v>
      </c>
      <c r="F281" s="20">
        <f>VLOOKUP(A281,fuel!I$4:R$335,6,FALSE)</f>
        <v>157</v>
      </c>
      <c r="G281" s="20">
        <f>VLOOKUP(A281,fuel!I$4:R$335,10,FALSE)</f>
        <v>41</v>
      </c>
      <c r="H281" s="12">
        <f t="shared" si="30"/>
        <v>803</v>
      </c>
      <c r="I281" s="48">
        <f t="shared" si="31"/>
        <v>160.6</v>
      </c>
      <c r="J281" s="12">
        <f t="shared" si="32"/>
        <v>151</v>
      </c>
      <c r="K281" s="19">
        <f t="shared" si="33"/>
        <v>148</v>
      </c>
      <c r="L281" s="48">
        <f t="shared" si="34"/>
        <v>5</v>
      </c>
      <c r="N281" s="19" t="s">
        <v>278</v>
      </c>
      <c r="O281" s="19">
        <f t="shared" si="28"/>
        <v>297</v>
      </c>
      <c r="P281" s="19">
        <f t="array" ref="P281">INDEX($O$1:$O$326,MATCH(SMALL(COUNTIF($O$1:$O$326,"&lt;"&amp;$O$1:$O$326),ROW($O281:$P281)),COUNTIF($O$1:$O$326,"&lt;"&amp;$O$1:$O$326),0))</f>
        <v>281</v>
      </c>
      <c r="Q281" s="19" t="str">
        <f t="array" ref="Q281">INDEX($N$1:$N$326,SMALL(IF($O$1:$O$326=$P281,ROW($O$1:$O$326)),COUNTIF($P$1:$P281,$P281)),1)</f>
        <v>Mole Valley</v>
      </c>
      <c r="R281" s="19" t="str">
        <f t="shared" si="29"/>
        <v>SR</v>
      </c>
    </row>
    <row r="282" spans="1:18" x14ac:dyDescent="0.25">
      <c r="A282" s="12" t="s">
        <v>278</v>
      </c>
      <c r="B282" s="12" t="str">
        <f>VLOOKUP(A282,fuel!I$4:J$329,2,FALSE)</f>
        <v>MU</v>
      </c>
      <c r="C282" s="20">
        <f>VLOOKUP(A282,'average house price'!A$2:E$333,5,FALSE)</f>
        <v>318</v>
      </c>
      <c r="D282" s="20">
        <f>VLOOKUP(A282,'average council tax band d'!A$2:E$333,5,FALSE)</f>
        <v>185</v>
      </c>
      <c r="E282" s="20">
        <f>VLOOKUP(A282,earnings!A$11:H$342,8,FALSE)</f>
        <v>40</v>
      </c>
      <c r="F282" s="20">
        <f>VLOOKUP(A282,fuel!I$4:R$335,6,FALSE)</f>
        <v>310</v>
      </c>
      <c r="G282" s="20">
        <f>VLOOKUP(A282,fuel!I$4:R$335,10,FALSE)</f>
        <v>290</v>
      </c>
      <c r="H282" s="12">
        <f t="shared" si="30"/>
        <v>1143</v>
      </c>
      <c r="I282" s="48">
        <f t="shared" si="31"/>
        <v>228.6</v>
      </c>
      <c r="J282" s="12">
        <f t="shared" si="32"/>
        <v>303</v>
      </c>
      <c r="K282" s="19">
        <f t="shared" si="33"/>
        <v>297</v>
      </c>
      <c r="L282" s="48">
        <f t="shared" si="34"/>
        <v>5</v>
      </c>
      <c r="N282" s="19" t="s">
        <v>279</v>
      </c>
      <c r="O282" s="19">
        <f t="shared" si="28"/>
        <v>31</v>
      </c>
      <c r="P282" s="19">
        <f t="array" ref="P282">INDEX($O$1:$O$326,MATCH(SMALL(COUNTIF($O$1:$O$326,"&lt;"&amp;$O$1:$O$326),ROW($O282:$P282)),COUNTIF($O$1:$O$326,"&lt;"&amp;$O$1:$O$326),0))</f>
        <v>282</v>
      </c>
      <c r="Q282" s="19" t="str">
        <f t="array" ref="Q282">INDEX($N$1:$N$326,SMALL(IF($O$1:$O$326=$P282,ROW($O$1:$O$326)),COUNTIF($P$1:$P282,$P282)),1)</f>
        <v>City of London</v>
      </c>
      <c r="R282" s="19" t="str">
        <f t="shared" si="29"/>
        <v>MU</v>
      </c>
    </row>
    <row r="283" spans="1:18" x14ac:dyDescent="0.25">
      <c r="A283" s="12" t="s">
        <v>279</v>
      </c>
      <c r="B283" s="12" t="str">
        <f>VLOOKUP(A283,fuel!I$4:J$329,2,FALSE)</f>
        <v>OU</v>
      </c>
      <c r="C283" s="20">
        <f>VLOOKUP(A283,'average house price'!A$2:E$333,5,FALSE)</f>
        <v>125</v>
      </c>
      <c r="D283" s="20">
        <f>VLOOKUP(A283,'average council tax band d'!A$2:E$333,5,FALSE)</f>
        <v>13</v>
      </c>
      <c r="E283" s="20">
        <f>VLOOKUP(A283,earnings!A$11:H$342,8,FALSE)</f>
        <v>116</v>
      </c>
      <c r="F283" s="20">
        <f>VLOOKUP(A283,fuel!I$4:R$335,6,FALSE)</f>
        <v>25</v>
      </c>
      <c r="G283" s="20">
        <f>VLOOKUP(A283,fuel!I$4:R$335,10,FALSE)</f>
        <v>240</v>
      </c>
      <c r="H283" s="12">
        <f t="shared" si="30"/>
        <v>519</v>
      </c>
      <c r="I283" s="48">
        <f t="shared" si="31"/>
        <v>103.8</v>
      </c>
      <c r="J283" s="12">
        <f t="shared" si="32"/>
        <v>31</v>
      </c>
      <c r="K283" s="19">
        <f t="shared" si="33"/>
        <v>31</v>
      </c>
      <c r="L283" s="48">
        <f t="shared" si="34"/>
        <v>5</v>
      </c>
      <c r="N283" s="19" t="s">
        <v>280</v>
      </c>
      <c r="O283" s="19">
        <f t="shared" si="28"/>
        <v>189</v>
      </c>
      <c r="P283" s="19">
        <f t="array" ref="P283">INDEX($O$1:$O$326,MATCH(SMALL(COUNTIF($O$1:$O$326,"&lt;"&amp;$O$1:$O$326),ROW($O283:$P283)),COUNTIF($O$1:$O$326,"&lt;"&amp;$O$1:$O$326),0))</f>
        <v>283</v>
      </c>
      <c r="Q283" s="19" t="str">
        <f t="array" ref="Q283">INDEX($N$1:$N$326,SMALL(IF($O$1:$O$326=$P283,ROW($O$1:$O$326)),COUNTIF($P$1:$P283,$P283)),1)</f>
        <v>Wyre</v>
      </c>
      <c r="R283" s="19" t="str">
        <f t="shared" si="29"/>
        <v>SR</v>
      </c>
    </row>
    <row r="284" spans="1:18" x14ac:dyDescent="0.25">
      <c r="A284" s="12" t="s">
        <v>280</v>
      </c>
      <c r="B284" s="12" t="str">
        <f>VLOOKUP(A284,fuel!I$4:J$329,2,FALSE)</f>
        <v>R50</v>
      </c>
      <c r="C284" s="20">
        <f>VLOOKUP(A284,'average house price'!A$2:E$333,5,FALSE)</f>
        <v>266</v>
      </c>
      <c r="D284" s="20">
        <f>VLOOKUP(A284,'average council tax band d'!A$2:E$333,5,FALSE)</f>
        <v>130</v>
      </c>
      <c r="E284" s="20">
        <f>VLOOKUP(A284,earnings!A$11:H$342,8,FALSE)</f>
        <v>70</v>
      </c>
      <c r="F284" s="20">
        <f>VLOOKUP(A284,fuel!I$4:R$335,6,FALSE)</f>
        <v>139</v>
      </c>
      <c r="G284" s="20">
        <f>VLOOKUP(A284,fuel!I$4:R$335,10,FALSE)</f>
        <v>282</v>
      </c>
      <c r="H284" s="12">
        <f t="shared" si="30"/>
        <v>887</v>
      </c>
      <c r="I284" s="48">
        <f t="shared" si="31"/>
        <v>177.4</v>
      </c>
      <c r="J284" s="12">
        <f t="shared" si="32"/>
        <v>192</v>
      </c>
      <c r="K284" s="19">
        <f t="shared" si="33"/>
        <v>189</v>
      </c>
      <c r="L284" s="48">
        <f t="shared" si="34"/>
        <v>5</v>
      </c>
      <c r="N284" s="19" t="s">
        <v>281</v>
      </c>
      <c r="O284" s="19">
        <f t="shared" si="28"/>
        <v>130</v>
      </c>
      <c r="P284" s="19">
        <f t="array" ref="P284">INDEX($O$1:$O$326,MATCH(SMALL(COUNTIF($O$1:$O$326,"&lt;"&amp;$O$1:$O$326),ROW($O284:$P284)),COUNTIF($O$1:$O$326,"&lt;"&amp;$O$1:$O$326),0))</f>
        <v>284</v>
      </c>
      <c r="Q284" s="19" t="str">
        <f t="array" ref="Q284">INDEX($N$1:$N$326,SMALL(IF($O$1:$O$326=$P284,ROW($O$1:$O$326)),COUNTIF($P$1:$P284,$P284)),1)</f>
        <v>Hambleton</v>
      </c>
      <c r="R284" s="19" t="str">
        <f t="shared" si="29"/>
        <v>R80</v>
      </c>
    </row>
    <row r="285" spans="1:18" x14ac:dyDescent="0.25">
      <c r="A285" s="12" t="s">
        <v>281</v>
      </c>
      <c r="B285" s="12" t="str">
        <f>VLOOKUP(A285,fuel!I$4:J$329,2,FALSE)</f>
        <v>OU</v>
      </c>
      <c r="C285" s="20">
        <f>VLOOKUP(A285,'average house price'!A$2:E$333,5,FALSE)</f>
        <v>126</v>
      </c>
      <c r="D285" s="20">
        <f>VLOOKUP(A285,'average council tax band d'!A$2:E$333,5,FALSE)</f>
        <v>167</v>
      </c>
      <c r="E285" s="20">
        <f>VLOOKUP(A285,earnings!A$11:H$342,8,FALSE)</f>
        <v>319</v>
      </c>
      <c r="F285" s="20">
        <f>VLOOKUP(A285,fuel!I$4:R$335,6,FALSE)</f>
        <v>92</v>
      </c>
      <c r="G285" s="20">
        <f>VLOOKUP(A285,fuel!I$4:R$335,10,FALSE)</f>
        <v>55</v>
      </c>
      <c r="H285" s="12">
        <f t="shared" si="30"/>
        <v>759</v>
      </c>
      <c r="I285" s="48">
        <f t="shared" si="31"/>
        <v>151.80000000000001</v>
      </c>
      <c r="J285" s="12">
        <f t="shared" si="32"/>
        <v>133</v>
      </c>
      <c r="K285" s="19">
        <f t="shared" si="33"/>
        <v>130</v>
      </c>
      <c r="L285" s="48">
        <f t="shared" si="34"/>
        <v>5</v>
      </c>
      <c r="N285" s="19" t="s">
        <v>282</v>
      </c>
      <c r="O285" s="19">
        <f t="shared" si="28"/>
        <v>303</v>
      </c>
      <c r="P285" s="19">
        <f t="array" ref="P285">INDEX($O$1:$O$326,MATCH(SMALL(COUNTIF($O$1:$O$326,"&lt;"&amp;$O$1:$O$326),ROW($O285:$P285)),COUNTIF($O$1:$O$326,"&lt;"&amp;$O$1:$O$326),0))</f>
        <v>285</v>
      </c>
      <c r="Q285" s="19" t="str">
        <f t="array" ref="Q285">INDEX($N$1:$N$326,SMALL(IF($O$1:$O$326=$P285,ROW($O$1:$O$326)),COUNTIF($P$1:$P285,$P285)),1)</f>
        <v>South Oxfordshire</v>
      </c>
      <c r="R285" s="19" t="str">
        <f t="shared" si="29"/>
        <v>R80</v>
      </c>
    </row>
    <row r="286" spans="1:18" x14ac:dyDescent="0.25">
      <c r="A286" s="12" t="s">
        <v>282</v>
      </c>
      <c r="B286" s="12" t="str">
        <f>VLOOKUP(A286,fuel!I$4:J$329,2,FALSE)</f>
        <v>R80</v>
      </c>
      <c r="C286" s="20">
        <f>VLOOKUP(A286,'average house price'!A$2:E$333,5,FALSE)</f>
        <v>151</v>
      </c>
      <c r="D286" s="20">
        <f>VLOOKUP(A286,'average council tax band d'!A$2:E$333,5,FALSE)</f>
        <v>248</v>
      </c>
      <c r="E286" s="20">
        <f>VLOOKUP(A286,earnings!A$11:H$342,8,FALSE)</f>
        <v>329</v>
      </c>
      <c r="F286" s="20">
        <f>VLOOKUP(A286,fuel!I$4:R$335,6,FALSE)</f>
        <v>294</v>
      </c>
      <c r="G286" s="20">
        <f>VLOOKUP(A286,fuel!I$4:R$335,10,FALSE)</f>
        <v>139</v>
      </c>
      <c r="H286" s="12">
        <f t="shared" si="30"/>
        <v>1161</v>
      </c>
      <c r="I286" s="48">
        <f t="shared" si="31"/>
        <v>232.2</v>
      </c>
      <c r="J286" s="12">
        <f t="shared" si="32"/>
        <v>309</v>
      </c>
      <c r="K286" s="19">
        <f t="shared" si="33"/>
        <v>303</v>
      </c>
      <c r="L286" s="48">
        <f t="shared" si="34"/>
        <v>5</v>
      </c>
      <c r="N286" s="19" t="s">
        <v>283</v>
      </c>
      <c r="O286" s="19">
        <f t="shared" si="28"/>
        <v>4</v>
      </c>
      <c r="P286" s="19">
        <f t="array" ref="P286">INDEX($O$1:$O$326,MATCH(SMALL(COUNTIF($O$1:$O$326,"&lt;"&amp;$O$1:$O$326),ROW($O286:$P286)),COUNTIF($O$1:$O$326,"&lt;"&amp;$O$1:$O$326),0))</f>
        <v>286</v>
      </c>
      <c r="Q286" s="19" t="str">
        <f t="array" ref="Q286">INDEX($N$1:$N$326,SMALL(IF($O$1:$O$326=$P286,ROW($O$1:$O$326)),COUNTIF($P$1:$P286,$P286)),1)</f>
        <v>Elmbridge</v>
      </c>
      <c r="R286" s="19" t="str">
        <f t="shared" si="29"/>
        <v>MU</v>
      </c>
    </row>
    <row r="287" spans="1:18" x14ac:dyDescent="0.25">
      <c r="A287" s="12" t="s">
        <v>283</v>
      </c>
      <c r="B287" s="12" t="str">
        <f>VLOOKUP(A287,fuel!I$4:J$329,2,FALSE)</f>
        <v>MU</v>
      </c>
      <c r="C287" s="20">
        <f>VLOOKUP(A287,'average house price'!A$2:E$333,5,FALSE)</f>
        <v>290</v>
      </c>
      <c r="D287" s="20">
        <f>VLOOKUP(A287,'average council tax band d'!A$2:E$333,5,FALSE)</f>
        <v>7</v>
      </c>
      <c r="E287" s="20">
        <f>VLOOKUP(A287,earnings!A$11:H$342,8,FALSE)</f>
        <v>12</v>
      </c>
      <c r="F287" s="20">
        <f>VLOOKUP(A287,fuel!I$4:R$335,6,FALSE)</f>
        <v>2</v>
      </c>
      <c r="G287" s="20">
        <f>VLOOKUP(A287,fuel!I$4:R$335,10,FALSE)</f>
        <v>61</v>
      </c>
      <c r="H287" s="12">
        <f t="shared" si="30"/>
        <v>372</v>
      </c>
      <c r="I287" s="48">
        <f t="shared" si="31"/>
        <v>74.400000000000006</v>
      </c>
      <c r="J287" s="12">
        <f t="shared" si="32"/>
        <v>4</v>
      </c>
      <c r="K287" s="19">
        <f t="shared" si="33"/>
        <v>4</v>
      </c>
      <c r="L287" s="48">
        <f t="shared" si="34"/>
        <v>5</v>
      </c>
      <c r="N287" s="19" t="s">
        <v>284</v>
      </c>
      <c r="O287" s="19">
        <f t="shared" si="28"/>
        <v>122</v>
      </c>
      <c r="P287" s="19">
        <f t="array" ref="P287">INDEX($O$1:$O$326,MATCH(SMALL(COUNTIF($O$1:$O$326,"&lt;"&amp;$O$1:$O$326),ROW($O287:$P287)),COUNTIF($O$1:$O$326,"&lt;"&amp;$O$1:$O$326),0))</f>
        <v>287</v>
      </c>
      <c r="Q287" s="19" t="str">
        <f t="array" ref="Q287">INDEX($N$1:$N$326,SMALL(IF($O$1:$O$326=$P287,ROW($O$1:$O$326)),COUNTIF($P$1:$P287,$P287)),1)</f>
        <v>Hertsmere</v>
      </c>
      <c r="R287" s="19" t="str">
        <f t="shared" si="29"/>
        <v>SR</v>
      </c>
    </row>
    <row r="288" spans="1:18" x14ac:dyDescent="0.25">
      <c r="A288" s="12" t="s">
        <v>284</v>
      </c>
      <c r="B288" s="12" t="str">
        <f>VLOOKUP(A288,fuel!I$4:J$329,2,FALSE)</f>
        <v>MU</v>
      </c>
      <c r="C288" s="20">
        <f>VLOOKUP(A288,'average house price'!A$2:E$333,5,FALSE)</f>
        <v>225</v>
      </c>
      <c r="D288" s="20">
        <f>VLOOKUP(A288,'average council tax band d'!A$2:E$333,5,FALSE)</f>
        <v>15</v>
      </c>
      <c r="E288" s="20">
        <f>VLOOKUP(A288,earnings!A$11:H$342,8,FALSE)</f>
        <v>98</v>
      </c>
      <c r="F288" s="20">
        <f>VLOOKUP(A288,fuel!I$4:R$335,6,FALSE)</f>
        <v>286</v>
      </c>
      <c r="G288" s="20">
        <f>VLOOKUP(A288,fuel!I$4:R$335,10,FALSE)</f>
        <v>120</v>
      </c>
      <c r="H288" s="12">
        <f t="shared" si="30"/>
        <v>744</v>
      </c>
      <c r="I288" s="48">
        <f t="shared" si="31"/>
        <v>148.80000000000001</v>
      </c>
      <c r="J288" s="12">
        <f t="shared" si="32"/>
        <v>124</v>
      </c>
      <c r="K288" s="19">
        <f t="shared" si="33"/>
        <v>122</v>
      </c>
      <c r="L288" s="48">
        <f t="shared" si="34"/>
        <v>5</v>
      </c>
      <c r="N288" s="19" t="s">
        <v>285</v>
      </c>
      <c r="O288" s="19">
        <f t="shared" si="28"/>
        <v>82</v>
      </c>
      <c r="P288" s="19">
        <f t="array" ref="P288">INDEX($O$1:$O$326,MATCH(SMALL(COUNTIF($O$1:$O$326,"&lt;"&amp;$O$1:$O$326),ROW($O288:$P288)),COUNTIF($O$1:$O$326,"&lt;"&amp;$O$1:$O$326),0))</f>
        <v>288</v>
      </c>
      <c r="Q288" s="19" t="str">
        <f t="array" ref="Q288">INDEX($N$1:$N$326,SMALL(IF($O$1:$O$326=$P288,ROW($O$1:$O$326)),COUNTIF($P$1:$P288,$P288)),1)</f>
        <v>St Albans</v>
      </c>
      <c r="R288" s="19" t="str">
        <f t="shared" si="29"/>
        <v>SR</v>
      </c>
    </row>
    <row r="289" spans="1:18" x14ac:dyDescent="0.25">
      <c r="A289" s="12" t="s">
        <v>285</v>
      </c>
      <c r="B289" s="12" t="str">
        <f>VLOOKUP(A289,fuel!I$4:J$329,2,FALSE)</f>
        <v>SR</v>
      </c>
      <c r="C289" s="20">
        <f>VLOOKUP(A289,'average house price'!A$2:E$333,5,FALSE)</f>
        <v>298</v>
      </c>
      <c r="D289" s="20">
        <f>VLOOKUP(A289,'average council tax band d'!A$2:E$333,5,FALSE)</f>
        <v>82</v>
      </c>
      <c r="E289" s="20">
        <f>VLOOKUP(A289,earnings!A$11:H$342,8,FALSE)</f>
        <v>33</v>
      </c>
      <c r="F289" s="20">
        <f>VLOOKUP(A289,fuel!I$4:R$335,6,FALSE)</f>
        <v>137</v>
      </c>
      <c r="G289" s="20">
        <f>VLOOKUP(A289,fuel!I$4:R$335,10,FALSE)</f>
        <v>111</v>
      </c>
      <c r="H289" s="12">
        <f t="shared" si="30"/>
        <v>661</v>
      </c>
      <c r="I289" s="48">
        <f t="shared" si="31"/>
        <v>132.19999999999999</v>
      </c>
      <c r="J289" s="12">
        <f t="shared" si="32"/>
        <v>82</v>
      </c>
      <c r="K289" s="19">
        <f t="shared" si="33"/>
        <v>82</v>
      </c>
      <c r="L289" s="48">
        <f t="shared" si="34"/>
        <v>5</v>
      </c>
      <c r="N289" s="19" t="s">
        <v>286</v>
      </c>
      <c r="O289" s="19">
        <f t="shared" si="28"/>
        <v>249</v>
      </c>
      <c r="P289" s="19">
        <f t="array" ref="P289">INDEX($O$1:$O$326,MATCH(SMALL(COUNTIF($O$1:$O$326,"&lt;"&amp;$O$1:$O$326),ROW($O289:$P289)),COUNTIF($O$1:$O$326,"&lt;"&amp;$O$1:$O$326),0))</f>
        <v>289</v>
      </c>
      <c r="Q289" s="19" t="str">
        <f t="array" ref="Q289">INDEX($N$1:$N$326,SMALL(IF($O$1:$O$326=$P289,ROW($O$1:$O$326)),COUNTIF($P$1:$P289,$P289)),1)</f>
        <v>Surrey Heath</v>
      </c>
      <c r="R289" s="19" t="str">
        <f t="shared" si="29"/>
        <v>OU</v>
      </c>
    </row>
    <row r="290" spans="1:18" x14ac:dyDescent="0.25">
      <c r="A290" s="12" t="s">
        <v>286</v>
      </c>
      <c r="B290" s="12" t="str">
        <f>VLOOKUP(A290,fuel!I$4:J$329,2,FALSE)</f>
        <v>R80</v>
      </c>
      <c r="C290" s="20">
        <f>VLOOKUP(A290,'average house price'!A$2:E$333,5,FALSE)</f>
        <v>295</v>
      </c>
      <c r="D290" s="20">
        <f>VLOOKUP(A290,'average council tax band d'!A$2:E$333,5,FALSE)</f>
        <v>193</v>
      </c>
      <c r="E290" s="20">
        <f>VLOOKUP(A290,earnings!A$11:H$342,8,FALSE)</f>
        <v>59</v>
      </c>
      <c r="F290" s="20">
        <f>VLOOKUP(A290,fuel!I$4:R$335,6,FALSE)</f>
        <v>131</v>
      </c>
      <c r="G290" s="20">
        <f>VLOOKUP(A290,fuel!I$4:R$335,10,FALSE)</f>
        <v>326</v>
      </c>
      <c r="H290" s="12">
        <f t="shared" si="30"/>
        <v>1004</v>
      </c>
      <c r="I290" s="48">
        <f t="shared" si="31"/>
        <v>200.8</v>
      </c>
      <c r="J290" s="12">
        <f t="shared" si="32"/>
        <v>254</v>
      </c>
      <c r="K290" s="19">
        <f t="shared" si="33"/>
        <v>249</v>
      </c>
      <c r="L290" s="48">
        <f t="shared" si="34"/>
        <v>5</v>
      </c>
      <c r="N290" s="19" t="s">
        <v>287</v>
      </c>
      <c r="O290" s="19">
        <f t="shared" si="28"/>
        <v>252</v>
      </c>
      <c r="P290" s="19">
        <f t="array" ref="P290">INDEX($O$1:$O$326,MATCH(SMALL(COUNTIF($O$1:$O$326,"&lt;"&amp;$O$1:$O$326),ROW($O290:$P290)),COUNTIF($O$1:$O$326,"&lt;"&amp;$O$1:$O$326),0))</f>
        <v>290</v>
      </c>
      <c r="Q290" s="19" t="str">
        <f t="array" ref="Q290">INDEX($N$1:$N$326,SMALL(IF($O$1:$O$326=$P290,ROW($O$1:$O$326)),COUNTIF($P$1:$P290,$P290)),1)</f>
        <v>Christchurch</v>
      </c>
      <c r="R290" s="19" t="str">
        <f t="shared" si="29"/>
        <v>LU</v>
      </c>
    </row>
    <row r="291" spans="1:18" x14ac:dyDescent="0.25">
      <c r="A291" s="12" t="s">
        <v>287</v>
      </c>
      <c r="B291" s="12" t="str">
        <f>VLOOKUP(A291,fuel!I$4:J$329,2,FALSE)</f>
        <v>R50</v>
      </c>
      <c r="C291" s="20">
        <f>VLOOKUP(A291,'average house price'!A$2:E$333,5,FALSE)</f>
        <v>280</v>
      </c>
      <c r="D291" s="20">
        <f>VLOOKUP(A291,'average council tax band d'!A$2:E$333,5,FALSE)</f>
        <v>159</v>
      </c>
      <c r="E291" s="20">
        <f>VLOOKUP(A291,earnings!A$11:H$342,8,FALSE)</f>
        <v>46</v>
      </c>
      <c r="F291" s="20">
        <f>VLOOKUP(A291,fuel!I$4:R$335,6,FALSE)</f>
        <v>231</v>
      </c>
      <c r="G291" s="20">
        <f>VLOOKUP(A291,fuel!I$4:R$335,10,FALSE)</f>
        <v>291</v>
      </c>
      <c r="H291" s="12">
        <f t="shared" si="30"/>
        <v>1007</v>
      </c>
      <c r="I291" s="48">
        <f t="shared" si="31"/>
        <v>201.4</v>
      </c>
      <c r="J291" s="12">
        <f t="shared" si="32"/>
        <v>257</v>
      </c>
      <c r="K291" s="19">
        <f t="shared" si="33"/>
        <v>252</v>
      </c>
      <c r="L291" s="48">
        <f t="shared" si="34"/>
        <v>5</v>
      </c>
      <c r="N291" s="19" t="s">
        <v>288</v>
      </c>
      <c r="O291" s="19">
        <f t="shared" si="28"/>
        <v>128</v>
      </c>
      <c r="P291" s="19">
        <f t="array" ref="P291">INDEX($O$1:$O$326,MATCH(SMALL(COUNTIF($O$1:$O$326,"&lt;"&amp;$O$1:$O$326),ROW($O291:$P291)),COUNTIF($O$1:$O$326,"&lt;"&amp;$O$1:$O$326),0))</f>
        <v>291</v>
      </c>
      <c r="Q291" s="19" t="str">
        <f t="array" ref="Q291">INDEX($N$1:$N$326,SMALL(IF($O$1:$O$326=$P291,ROW($O$1:$O$326)),COUNTIF($P$1:$P291,$P291)),1)</f>
        <v>Allerdale</v>
      </c>
      <c r="R291" s="19" t="str">
        <f t="shared" si="29"/>
        <v>R80</v>
      </c>
    </row>
    <row r="292" spans="1:18" x14ac:dyDescent="0.25">
      <c r="A292" s="12" t="s">
        <v>288</v>
      </c>
      <c r="B292" s="12" t="str">
        <f>VLOOKUP(A292,fuel!I$4:J$329,2,FALSE)</f>
        <v>SR</v>
      </c>
      <c r="C292" s="20">
        <f>VLOOKUP(A292,'average house price'!A$2:E$333,5,FALSE)</f>
        <v>37</v>
      </c>
      <c r="D292" s="20">
        <f>VLOOKUP(A292,'average council tax band d'!A$2:E$333,5,FALSE)</f>
        <v>17</v>
      </c>
      <c r="E292" s="20">
        <f>VLOOKUP(A292,earnings!A$11:H$342,8,FALSE)</f>
        <v>287</v>
      </c>
      <c r="F292" s="20">
        <f>VLOOKUP(A292,fuel!I$4:R$335,6,FALSE)</f>
        <v>212</v>
      </c>
      <c r="G292" s="20">
        <f>VLOOKUP(A292,fuel!I$4:R$335,10,FALSE)</f>
        <v>199</v>
      </c>
      <c r="H292" s="12">
        <f t="shared" si="30"/>
        <v>752</v>
      </c>
      <c r="I292" s="48">
        <f t="shared" si="31"/>
        <v>150.4</v>
      </c>
      <c r="J292" s="12">
        <f t="shared" si="32"/>
        <v>130</v>
      </c>
      <c r="K292" s="19">
        <f t="shared" si="33"/>
        <v>128</v>
      </c>
      <c r="L292" s="48">
        <f t="shared" si="34"/>
        <v>5</v>
      </c>
      <c r="N292" s="19" t="s">
        <v>289</v>
      </c>
      <c r="O292" s="19">
        <f t="shared" si="28"/>
        <v>147</v>
      </c>
      <c r="P292" s="19">
        <f t="array" ref="P292">INDEX($O$1:$O$326,MATCH(SMALL(COUNTIF($O$1:$O$326,"&lt;"&amp;$O$1:$O$326),ROW($O292:$P292)),COUNTIF($O$1:$O$326,"&lt;"&amp;$O$1:$O$326),0))</f>
        <v>291</v>
      </c>
      <c r="Q292" s="19" t="str">
        <f t="array" ref="Q292">INDEX($N$1:$N$326,SMALL(IF($O$1:$O$326=$P292,ROW($O$1:$O$326)),COUNTIF($P$1:$P292,$P292)),1)</f>
        <v>Stratford-on-Avon</v>
      </c>
      <c r="R292" s="19" t="str">
        <f t="shared" si="29"/>
        <v>R80</v>
      </c>
    </row>
    <row r="293" spans="1:18" x14ac:dyDescent="0.25">
      <c r="A293" s="12" t="s">
        <v>289</v>
      </c>
      <c r="B293" s="12" t="str">
        <f>VLOOKUP(A293,fuel!I$4:J$329,2,FALSE)</f>
        <v>MU</v>
      </c>
      <c r="C293" s="20">
        <f>VLOOKUP(A293,'average house price'!A$2:E$333,5,FALSE)</f>
        <v>47</v>
      </c>
      <c r="D293" s="20">
        <f>VLOOKUP(A293,'average council tax band d'!A$2:E$333,5,FALSE)</f>
        <v>233</v>
      </c>
      <c r="E293" s="20">
        <f>VLOOKUP(A293,earnings!A$11:H$342,8,FALSE)</f>
        <v>301</v>
      </c>
      <c r="F293" s="20">
        <f>VLOOKUP(A293,fuel!I$4:R$335,6,FALSE)</f>
        <v>122</v>
      </c>
      <c r="G293" s="20">
        <f>VLOOKUP(A293,fuel!I$4:R$335,10,FALSE)</f>
        <v>99</v>
      </c>
      <c r="H293" s="12">
        <f t="shared" si="30"/>
        <v>802</v>
      </c>
      <c r="I293" s="48">
        <f t="shared" si="31"/>
        <v>160.4</v>
      </c>
      <c r="J293" s="12">
        <f t="shared" si="32"/>
        <v>150</v>
      </c>
      <c r="K293" s="19">
        <f t="shared" si="33"/>
        <v>147</v>
      </c>
      <c r="L293" s="48">
        <f t="shared" si="34"/>
        <v>5</v>
      </c>
      <c r="N293" s="19" t="s">
        <v>290</v>
      </c>
      <c r="O293" s="19">
        <f t="shared" si="28"/>
        <v>34</v>
      </c>
      <c r="P293" s="19">
        <f t="array" ref="P293">INDEX($O$1:$O$326,MATCH(SMALL(COUNTIF($O$1:$O$326,"&lt;"&amp;$O$1:$O$326),ROW($O293:$P293)),COUNTIF($O$1:$O$326,"&lt;"&amp;$O$1:$O$326),0))</f>
        <v>293</v>
      </c>
      <c r="Q293" s="19" t="str">
        <f t="array" ref="Q293">INDEX($N$1:$N$326,SMALL(IF($O$1:$O$326=$P293,ROW($O$1:$O$326)),COUNTIF($P$1:$P293,$P293)),1)</f>
        <v>Rutland</v>
      </c>
      <c r="R293" s="19" t="str">
        <f t="shared" si="29"/>
        <v>R80</v>
      </c>
    </row>
    <row r="294" spans="1:18" x14ac:dyDescent="0.25">
      <c r="A294" s="12" t="s">
        <v>290</v>
      </c>
      <c r="B294" s="12" t="str">
        <f>VLOOKUP(A294,fuel!I$4:J$329,2,FALSE)</f>
        <v>MU</v>
      </c>
      <c r="C294" s="20">
        <f>VLOOKUP(A294,'average house price'!A$2:E$333,5,FALSE)</f>
        <v>235</v>
      </c>
      <c r="D294" s="20">
        <f>VLOOKUP(A294,'average council tax band d'!A$2:E$333,5,FALSE)</f>
        <v>200</v>
      </c>
      <c r="E294" s="20">
        <f>VLOOKUP(A294,earnings!A$11:H$342,8,FALSE)</f>
        <v>66</v>
      </c>
      <c r="F294" s="20">
        <f>VLOOKUP(A294,fuel!I$4:R$335,6,FALSE)</f>
        <v>17</v>
      </c>
      <c r="G294" s="20">
        <f>VLOOKUP(A294,fuel!I$4:R$335,10,FALSE)</f>
        <v>7</v>
      </c>
      <c r="H294" s="12">
        <f t="shared" si="30"/>
        <v>525</v>
      </c>
      <c r="I294" s="48">
        <f t="shared" si="31"/>
        <v>105</v>
      </c>
      <c r="J294" s="12">
        <f t="shared" si="32"/>
        <v>34</v>
      </c>
      <c r="K294" s="19">
        <f t="shared" si="33"/>
        <v>34</v>
      </c>
      <c r="L294" s="48">
        <f t="shared" si="34"/>
        <v>5</v>
      </c>
      <c r="N294" s="19" t="s">
        <v>291</v>
      </c>
      <c r="O294" s="19">
        <f t="shared" si="28"/>
        <v>11</v>
      </c>
      <c r="P294" s="19">
        <f t="array" ref="P294">INDEX($O$1:$O$326,MATCH(SMALL(COUNTIF($O$1:$O$326,"&lt;"&amp;$O$1:$O$326),ROW($O294:$P294)),COUNTIF($O$1:$O$326,"&lt;"&amp;$O$1:$O$326),0))</f>
        <v>294</v>
      </c>
      <c r="Q294" s="19" t="str">
        <f t="array" ref="Q294">INDEX($N$1:$N$326,SMALL(IF($O$1:$O$326=$P294,ROW($O$1:$O$326)),COUNTIF($P$1:$P294,$P294)),1)</f>
        <v>East Devon</v>
      </c>
      <c r="R294" s="19" t="str">
        <f t="shared" si="29"/>
        <v>R50</v>
      </c>
    </row>
    <row r="295" spans="1:18" x14ac:dyDescent="0.25">
      <c r="A295" s="12" t="s">
        <v>291</v>
      </c>
      <c r="B295" s="12" t="str">
        <f>VLOOKUP(A295,fuel!I$4:J$329,2,FALSE)</f>
        <v>MU</v>
      </c>
      <c r="C295" s="20">
        <f>VLOOKUP(A295,'average house price'!A$2:E$333,5,FALSE)</f>
        <v>324</v>
      </c>
      <c r="D295" s="20">
        <f>VLOOKUP(A295,'average council tax band d'!A$2:E$333,5,FALSE)</f>
        <v>1</v>
      </c>
      <c r="E295" s="20">
        <f>VLOOKUP(A295,earnings!A$11:H$342,8,FALSE)</f>
        <v>4</v>
      </c>
      <c r="F295" s="20">
        <f>VLOOKUP(A295,fuel!I$4:R$335,6,FALSE)</f>
        <v>57</v>
      </c>
      <c r="G295" s="20">
        <f>VLOOKUP(A295,fuel!I$4:R$335,10,FALSE)</f>
        <v>14</v>
      </c>
      <c r="H295" s="12">
        <f t="shared" si="30"/>
        <v>400</v>
      </c>
      <c r="I295" s="48">
        <f t="shared" si="31"/>
        <v>80</v>
      </c>
      <c r="J295" s="12">
        <f t="shared" si="32"/>
        <v>11</v>
      </c>
      <c r="K295" s="19">
        <f t="shared" si="33"/>
        <v>11</v>
      </c>
      <c r="L295" s="48">
        <f t="shared" si="34"/>
        <v>5</v>
      </c>
      <c r="N295" s="19" t="s">
        <v>292</v>
      </c>
      <c r="O295" s="19">
        <f t="shared" si="28"/>
        <v>144</v>
      </c>
      <c r="P295" s="19">
        <f t="array" ref="P295">INDEX($O$1:$O$326,MATCH(SMALL(COUNTIF($O$1:$O$326,"&lt;"&amp;$O$1:$O$326),ROW($O295:$P295)),COUNTIF($O$1:$O$326,"&lt;"&amp;$O$1:$O$326),0))</f>
        <v>294</v>
      </c>
      <c r="Q295" s="19" t="str">
        <f t="array" ref="Q295">INDEX($N$1:$N$326,SMALL(IF($O$1:$O$326=$P295,ROW($O$1:$O$326)),COUNTIF($P$1:$P295,$P295)),1)</f>
        <v>Rother</v>
      </c>
      <c r="R295" s="19" t="str">
        <f t="shared" si="29"/>
        <v>R50</v>
      </c>
    </row>
    <row r="296" spans="1:18" x14ac:dyDescent="0.25">
      <c r="A296" s="12" t="s">
        <v>292</v>
      </c>
      <c r="B296" s="12" t="str">
        <f>VLOOKUP(A296,fuel!I$4:J$329,2,FALSE)</f>
        <v>OU</v>
      </c>
      <c r="C296" s="20">
        <f>VLOOKUP(A296,'average house price'!A$2:E$333,5,FALSE)</f>
        <v>128</v>
      </c>
      <c r="D296" s="20">
        <f>VLOOKUP(A296,'average council tax band d'!A$2:E$333,5,FALSE)</f>
        <v>40</v>
      </c>
      <c r="E296" s="20">
        <f>VLOOKUP(A296,earnings!A$11:H$342,8,FALSE)</f>
        <v>132</v>
      </c>
      <c r="F296" s="20">
        <f>VLOOKUP(A296,fuel!I$4:R$335,6,FALSE)</f>
        <v>216</v>
      </c>
      <c r="G296" s="20">
        <f>VLOOKUP(A296,fuel!I$4:R$335,10,FALSE)</f>
        <v>280</v>
      </c>
      <c r="H296" s="12">
        <f t="shared" si="30"/>
        <v>796</v>
      </c>
      <c r="I296" s="48">
        <f t="shared" si="31"/>
        <v>159.19999999999999</v>
      </c>
      <c r="J296" s="12">
        <f t="shared" si="32"/>
        <v>147</v>
      </c>
      <c r="K296" s="19">
        <f t="shared" si="33"/>
        <v>144</v>
      </c>
      <c r="L296" s="48">
        <f t="shared" si="34"/>
        <v>5</v>
      </c>
      <c r="N296" s="19" t="s">
        <v>293</v>
      </c>
      <c r="O296" s="19">
        <f t="shared" si="28"/>
        <v>216</v>
      </c>
      <c r="P296" s="19">
        <f t="array" ref="P296">INDEX($O$1:$O$326,MATCH(SMALL(COUNTIF($O$1:$O$326,"&lt;"&amp;$O$1:$O$326),ROW($O296:$P296)),COUNTIF($O$1:$O$326,"&lt;"&amp;$O$1:$O$326),0))</f>
        <v>296</v>
      </c>
      <c r="Q296" s="19" t="str">
        <f t="array" ref="Q296">INDEX($N$1:$N$326,SMALL(IF($O$1:$O$326=$P296,ROW($O$1:$O$326)),COUNTIF($P$1:$P296,$P296)),1)</f>
        <v>Wiltshire</v>
      </c>
      <c r="R296" s="19" t="str">
        <f t="shared" si="29"/>
        <v>R50</v>
      </c>
    </row>
    <row r="297" spans="1:18" x14ac:dyDescent="0.25">
      <c r="A297" s="12" t="s">
        <v>293</v>
      </c>
      <c r="B297" s="12" t="str">
        <f>VLOOKUP(A297,fuel!I$4:J$329,2,FALSE)</f>
        <v>SR</v>
      </c>
      <c r="C297" s="20">
        <f>VLOOKUP(A297,'average house price'!A$2:E$333,5,FALSE)</f>
        <v>224</v>
      </c>
      <c r="D297" s="20">
        <f>VLOOKUP(A297,'average council tax band d'!A$2:E$333,5,FALSE)</f>
        <v>202</v>
      </c>
      <c r="E297" s="20">
        <f>VLOOKUP(A297,earnings!A$11:H$342,8,FALSE)</f>
        <v>95</v>
      </c>
      <c r="F297" s="20">
        <f>VLOOKUP(A297,fuel!I$4:R$335,6,FALSE)</f>
        <v>147</v>
      </c>
      <c r="G297" s="20">
        <f>VLOOKUP(A297,fuel!I$4:R$335,10,FALSE)</f>
        <v>276</v>
      </c>
      <c r="H297" s="12">
        <f t="shared" si="30"/>
        <v>944</v>
      </c>
      <c r="I297" s="48">
        <f t="shared" si="31"/>
        <v>188.8</v>
      </c>
      <c r="J297" s="12">
        <f t="shared" si="32"/>
        <v>220</v>
      </c>
      <c r="K297" s="19">
        <f t="shared" si="33"/>
        <v>216</v>
      </c>
      <c r="L297" s="48">
        <f t="shared" si="34"/>
        <v>5</v>
      </c>
      <c r="N297" s="19" t="s">
        <v>294</v>
      </c>
      <c r="O297" s="19">
        <f t="shared" si="28"/>
        <v>105</v>
      </c>
      <c r="P297" s="19">
        <f t="array" ref="P297">INDEX($O$1:$O$326,MATCH(SMALL(COUNTIF($O$1:$O$326,"&lt;"&amp;$O$1:$O$326),ROW($O297:$P297)),COUNTIF($O$1:$O$326,"&lt;"&amp;$O$1:$O$326),0))</f>
        <v>297</v>
      </c>
      <c r="Q297" s="19" t="str">
        <f t="array" ref="Q297">INDEX($N$1:$N$326,SMALL(IF($O$1:$O$326=$P297,ROW($O$1:$O$326)),COUNTIF($P$1:$P297,$P297)),1)</f>
        <v>Three Rivers</v>
      </c>
      <c r="R297" s="19" t="str">
        <f t="shared" si="29"/>
        <v>MU</v>
      </c>
    </row>
    <row r="298" spans="1:18" x14ac:dyDescent="0.25">
      <c r="A298" s="12" t="s">
        <v>294</v>
      </c>
      <c r="B298" s="12" t="str">
        <f>VLOOKUP(A298,fuel!I$4:J$329,2,FALSE)</f>
        <v>MU</v>
      </c>
      <c r="C298" s="20">
        <f>VLOOKUP(A298,'average house price'!A$2:E$333,5,FALSE)</f>
        <v>243</v>
      </c>
      <c r="D298" s="20">
        <f>VLOOKUP(A298,'average council tax band d'!A$2:E$333,5,FALSE)</f>
        <v>281</v>
      </c>
      <c r="E298" s="20">
        <f>VLOOKUP(A298,earnings!A$11:H$342,8,FALSE)</f>
        <v>38</v>
      </c>
      <c r="F298" s="20">
        <f>VLOOKUP(A298,fuel!I$4:R$335,6,FALSE)</f>
        <v>102</v>
      </c>
      <c r="G298" s="20">
        <f>VLOOKUP(A298,fuel!I$4:R$335,10,FALSE)</f>
        <v>52</v>
      </c>
      <c r="H298" s="12">
        <f t="shared" si="30"/>
        <v>716</v>
      </c>
      <c r="I298" s="48">
        <f t="shared" si="31"/>
        <v>143.19999999999999</v>
      </c>
      <c r="J298" s="12">
        <f t="shared" si="32"/>
        <v>106</v>
      </c>
      <c r="K298" s="19">
        <f t="shared" si="33"/>
        <v>105</v>
      </c>
      <c r="L298" s="48">
        <f t="shared" si="34"/>
        <v>5</v>
      </c>
      <c r="N298" s="19" t="s">
        <v>295</v>
      </c>
      <c r="O298" s="19">
        <f t="shared" si="28"/>
        <v>87</v>
      </c>
      <c r="P298" s="19">
        <f t="array" ref="P298">INDEX($O$1:$O$326,MATCH(SMALL(COUNTIF($O$1:$O$326,"&lt;"&amp;$O$1:$O$326),ROW($O298:$P298)),COUNTIF($O$1:$O$326,"&lt;"&amp;$O$1:$O$326),0))</f>
        <v>298</v>
      </c>
      <c r="Q298" s="19" t="str">
        <f t="array" ref="Q298">INDEX($N$1:$N$326,SMALL(IF($O$1:$O$326=$P298,ROW($O$1:$O$326)),COUNTIF($P$1:$P298,$P298)),1)</f>
        <v>Wealden</v>
      </c>
      <c r="R298" s="19" t="str">
        <f t="shared" si="29"/>
        <v>R80</v>
      </c>
    </row>
    <row r="299" spans="1:18" x14ac:dyDescent="0.25">
      <c r="A299" s="12" t="s">
        <v>295</v>
      </c>
      <c r="B299" s="12" t="str">
        <f>VLOOKUP(A299,fuel!I$4:J$329,2,FALSE)</f>
        <v>SR</v>
      </c>
      <c r="C299" s="20">
        <f>VLOOKUP(A299,'average house price'!A$2:E$333,5,FALSE)</f>
        <v>100</v>
      </c>
      <c r="D299" s="20">
        <f>VLOOKUP(A299,'average council tax band d'!A$2:E$333,5,FALSE)</f>
        <v>98</v>
      </c>
      <c r="E299" s="20">
        <f>VLOOKUP(A299,earnings!A$11:H$342,8,FALSE)</f>
        <v>293</v>
      </c>
      <c r="F299" s="20">
        <f>VLOOKUP(A299,fuel!I$4:R$335,6,FALSE)</f>
        <v>97</v>
      </c>
      <c r="G299" s="20">
        <f>VLOOKUP(A299,fuel!I$4:R$335,10,FALSE)</f>
        <v>81</v>
      </c>
      <c r="H299" s="12">
        <f t="shared" si="30"/>
        <v>669</v>
      </c>
      <c r="I299" s="48">
        <f t="shared" si="31"/>
        <v>133.80000000000001</v>
      </c>
      <c r="J299" s="12">
        <f t="shared" si="32"/>
        <v>88</v>
      </c>
      <c r="K299" s="19">
        <f t="shared" si="33"/>
        <v>87</v>
      </c>
      <c r="L299" s="48">
        <f t="shared" si="34"/>
        <v>5</v>
      </c>
      <c r="N299" s="19" t="s">
        <v>296</v>
      </c>
      <c r="O299" s="19">
        <f t="shared" si="28"/>
        <v>272</v>
      </c>
      <c r="P299" s="19">
        <f t="array" ref="P299">INDEX($O$1:$O$326,MATCH(SMALL(COUNTIF($O$1:$O$326,"&lt;"&amp;$O$1:$O$326),ROW($O299:$P299)),COUNTIF($O$1:$O$326,"&lt;"&amp;$O$1:$O$326),0))</f>
        <v>299</v>
      </c>
      <c r="Q299" s="19" t="str">
        <f t="array" ref="Q299">INDEX($N$1:$N$326,SMALL(IF($O$1:$O$326=$P299,ROW($O$1:$O$326)),COUNTIF($P$1:$P299,$P299)),1)</f>
        <v>North Devon</v>
      </c>
      <c r="R299" s="19" t="str">
        <f t="shared" si="29"/>
        <v>R50</v>
      </c>
    </row>
    <row r="300" spans="1:18" x14ac:dyDescent="0.25">
      <c r="A300" s="12" t="s">
        <v>296</v>
      </c>
      <c r="B300" s="12" t="str">
        <f>VLOOKUP(A300,fuel!I$4:J$329,2,FALSE)</f>
        <v>R50</v>
      </c>
      <c r="C300" s="20">
        <f>VLOOKUP(A300,'average house price'!A$2:E$333,5,FALSE)</f>
        <v>314</v>
      </c>
      <c r="D300" s="20">
        <f>VLOOKUP(A300,'average council tax band d'!A$2:E$333,5,FALSE)</f>
        <v>242</v>
      </c>
      <c r="E300" s="20">
        <f>VLOOKUP(A300,earnings!A$11:H$342,8,FALSE)</f>
        <v>31</v>
      </c>
      <c r="F300" s="20">
        <f>VLOOKUP(A300,fuel!I$4:R$335,6,FALSE)</f>
        <v>325</v>
      </c>
      <c r="G300" s="20">
        <f>VLOOKUP(A300,fuel!I$4:R$335,10,FALSE)</f>
        <v>155</v>
      </c>
      <c r="H300" s="12">
        <f t="shared" si="30"/>
        <v>1067</v>
      </c>
      <c r="I300" s="48">
        <f t="shared" si="31"/>
        <v>213.4</v>
      </c>
      <c r="J300" s="12">
        <f t="shared" si="32"/>
        <v>278</v>
      </c>
      <c r="K300" s="19">
        <f t="shared" si="33"/>
        <v>272</v>
      </c>
      <c r="L300" s="48">
        <f t="shared" si="34"/>
        <v>5</v>
      </c>
      <c r="N300" s="19" t="s">
        <v>297</v>
      </c>
      <c r="O300" s="19">
        <f t="shared" si="28"/>
        <v>298</v>
      </c>
      <c r="P300" s="19">
        <f t="array" ref="P300">INDEX($O$1:$O$326,MATCH(SMALL(COUNTIF($O$1:$O$326,"&lt;"&amp;$O$1:$O$326),ROW($O300:$P300)),COUNTIF($O$1:$O$326,"&lt;"&amp;$O$1:$O$326),0))</f>
        <v>300</v>
      </c>
      <c r="Q300" s="19" t="str">
        <f t="array" ref="Q300">INDEX($N$1:$N$326,SMALL(IF($O$1:$O$326=$P300,ROW($O$1:$O$326)),COUNTIF($P$1:$P300,$P300)),1)</f>
        <v>West Berkshire</v>
      </c>
      <c r="R300" s="19" t="str">
        <f t="shared" si="29"/>
        <v>SR</v>
      </c>
    </row>
    <row r="301" spans="1:18" x14ac:dyDescent="0.25">
      <c r="A301" s="12" t="s">
        <v>297</v>
      </c>
      <c r="B301" s="12" t="str">
        <f>VLOOKUP(A301,fuel!I$4:J$329,2,FALSE)</f>
        <v>R80</v>
      </c>
      <c r="C301" s="20">
        <f>VLOOKUP(A301,'average house price'!A$2:E$333,5,FALSE)</f>
        <v>279</v>
      </c>
      <c r="D301" s="20">
        <f>VLOOKUP(A301,'average council tax band d'!A$2:E$333,5,FALSE)</f>
        <v>320</v>
      </c>
      <c r="E301" s="20">
        <f>VLOOKUP(A301,earnings!A$11:H$342,8,FALSE)</f>
        <v>155</v>
      </c>
      <c r="F301" s="20">
        <f>VLOOKUP(A301,fuel!I$4:R$335,6,FALSE)</f>
        <v>167</v>
      </c>
      <c r="G301" s="20">
        <f>VLOOKUP(A301,fuel!I$4:R$335,10,FALSE)</f>
        <v>224</v>
      </c>
      <c r="H301" s="12">
        <f t="shared" si="30"/>
        <v>1145</v>
      </c>
      <c r="I301" s="48">
        <f t="shared" si="31"/>
        <v>229</v>
      </c>
      <c r="J301" s="12">
        <f t="shared" si="32"/>
        <v>304</v>
      </c>
      <c r="K301" s="19">
        <f t="shared" si="33"/>
        <v>298</v>
      </c>
      <c r="L301" s="48">
        <f t="shared" si="34"/>
        <v>5</v>
      </c>
      <c r="N301" s="19" t="s">
        <v>298</v>
      </c>
      <c r="O301" s="19">
        <f t="shared" si="28"/>
        <v>101</v>
      </c>
      <c r="P301" s="19">
        <f t="array" ref="P301">INDEX($O$1:$O$326,MATCH(SMALL(COUNTIF($O$1:$O$326,"&lt;"&amp;$O$1:$O$326),ROW($O301:$P301)),COUNTIF($O$1:$O$326,"&lt;"&amp;$O$1:$O$326),0))</f>
        <v>301</v>
      </c>
      <c r="Q301" s="19" t="str">
        <f t="array" ref="Q301">INDEX($N$1:$N$326,SMALL(IF($O$1:$O$326=$P301,ROW($O$1:$O$326)),COUNTIF($P$1:$P301,$P301)),1)</f>
        <v>Epping Forest</v>
      </c>
      <c r="R301" s="19" t="str">
        <f t="shared" si="29"/>
        <v>SR</v>
      </c>
    </row>
    <row r="302" spans="1:18" x14ac:dyDescent="0.25">
      <c r="A302" s="12" t="s">
        <v>298</v>
      </c>
      <c r="B302" s="12" t="str">
        <f>VLOOKUP(A302,fuel!I$4:J$329,2,FALSE)</f>
        <v>SR</v>
      </c>
      <c r="C302" s="20">
        <f>VLOOKUP(A302,'average house price'!A$2:E$333,5,FALSE)</f>
        <v>90</v>
      </c>
      <c r="D302" s="20">
        <f>VLOOKUP(A302,'average council tax band d'!A$2:E$333,5,FALSE)</f>
        <v>31</v>
      </c>
      <c r="E302" s="20">
        <f>VLOOKUP(A302,earnings!A$11:H$342,8,FALSE)</f>
        <v>216</v>
      </c>
      <c r="F302" s="20">
        <f>VLOOKUP(A302,fuel!I$4:R$335,6,FALSE)</f>
        <v>158</v>
      </c>
      <c r="G302" s="20">
        <f>VLOOKUP(A302,fuel!I$4:R$335,10,FALSE)</f>
        <v>214</v>
      </c>
      <c r="H302" s="12">
        <f t="shared" si="30"/>
        <v>709</v>
      </c>
      <c r="I302" s="48">
        <f t="shared" si="31"/>
        <v>141.80000000000001</v>
      </c>
      <c r="J302" s="12">
        <f t="shared" si="32"/>
        <v>102</v>
      </c>
      <c r="K302" s="19">
        <f t="shared" si="33"/>
        <v>101</v>
      </c>
      <c r="L302" s="48">
        <f t="shared" si="34"/>
        <v>5</v>
      </c>
      <c r="N302" s="19" t="s">
        <v>299</v>
      </c>
      <c r="O302" s="19">
        <f t="shared" si="28"/>
        <v>218</v>
      </c>
      <c r="P302" s="19">
        <f t="array" ref="P302">INDEX($O$1:$O$326,MATCH(SMALL(COUNTIF($O$1:$O$326,"&lt;"&amp;$O$1:$O$326),ROW($O302:$P302)),COUNTIF($O$1:$O$326,"&lt;"&amp;$O$1:$O$326),0))</f>
        <v>302</v>
      </c>
      <c r="Q302" s="19" t="str">
        <f t="array" ref="Q302">INDEX($N$1:$N$326,SMALL(IF($O$1:$O$326=$P302,ROW($O$1:$O$326)),COUNTIF($P$1:$P302,$P302)),1)</f>
        <v>Derbyshire Dales</v>
      </c>
      <c r="R302" s="19" t="str">
        <f t="shared" si="29"/>
        <v>R80</v>
      </c>
    </row>
    <row r="303" spans="1:18" x14ac:dyDescent="0.25">
      <c r="A303" s="12" t="s">
        <v>299</v>
      </c>
      <c r="B303" s="12" t="str">
        <f>VLOOKUP(A303,fuel!I$4:J$329,2,FALSE)</f>
        <v>OU</v>
      </c>
      <c r="C303" s="20">
        <f>VLOOKUP(A303,'average house price'!A$2:E$333,5,FALSE)</f>
        <v>270</v>
      </c>
      <c r="D303" s="20">
        <f>VLOOKUP(A303,'average council tax band d'!A$2:E$333,5,FALSE)</f>
        <v>260</v>
      </c>
      <c r="E303" s="20">
        <f>VLOOKUP(A303,earnings!A$11:H$342,8,FALSE)</f>
        <v>58</v>
      </c>
      <c r="F303" s="20">
        <f>VLOOKUP(A303,fuel!I$4:R$335,6,FALSE)</f>
        <v>149</v>
      </c>
      <c r="G303" s="20">
        <f>VLOOKUP(A303,fuel!I$4:R$335,10,FALSE)</f>
        <v>218</v>
      </c>
      <c r="H303" s="12">
        <f t="shared" si="30"/>
        <v>955</v>
      </c>
      <c r="I303" s="48">
        <f t="shared" si="31"/>
        <v>191</v>
      </c>
      <c r="J303" s="12">
        <f t="shared" si="32"/>
        <v>222</v>
      </c>
      <c r="K303" s="19">
        <f t="shared" si="33"/>
        <v>218</v>
      </c>
      <c r="L303" s="48">
        <f t="shared" si="34"/>
        <v>5</v>
      </c>
      <c r="N303" s="19" t="s">
        <v>300</v>
      </c>
      <c r="O303" s="19">
        <f t="shared" si="28"/>
        <v>300</v>
      </c>
      <c r="P303" s="19">
        <f t="array" ref="P303">INDEX($O$1:$O$326,MATCH(SMALL(COUNTIF($O$1:$O$326,"&lt;"&amp;$O$1:$O$326),ROW($O303:$P303)),COUNTIF($O$1:$O$326,"&lt;"&amp;$O$1:$O$326),0))</f>
        <v>303</v>
      </c>
      <c r="Q303" s="19" t="str">
        <f t="array" ref="Q303">INDEX($N$1:$N$326,SMALL(IF($O$1:$O$326=$P303,ROW($O$1:$O$326)),COUNTIF($P$1:$P303,$P303)),1)</f>
        <v>Torridge</v>
      </c>
      <c r="R303" s="19" t="str">
        <f t="shared" si="29"/>
        <v>R80</v>
      </c>
    </row>
    <row r="304" spans="1:18" x14ac:dyDescent="0.25">
      <c r="A304" s="12" t="s">
        <v>300</v>
      </c>
      <c r="B304" s="12" t="str">
        <f>VLOOKUP(A304,fuel!I$4:J$329,2,FALSE)</f>
        <v>SR</v>
      </c>
      <c r="C304" s="20">
        <f>VLOOKUP(A304,'average house price'!A$2:E$333,5,FALSE)</f>
        <v>268</v>
      </c>
      <c r="D304" s="20">
        <f>VLOOKUP(A304,'average council tax band d'!A$2:E$333,5,FALSE)</f>
        <v>221</v>
      </c>
      <c r="E304" s="20">
        <f>VLOOKUP(A304,earnings!A$11:H$342,8,FALSE)</f>
        <v>61</v>
      </c>
      <c r="F304" s="20">
        <f>VLOOKUP(A304,fuel!I$4:R$335,6,FALSE)</f>
        <v>276</v>
      </c>
      <c r="G304" s="20">
        <f>VLOOKUP(A304,fuel!I$4:R$335,10,FALSE)</f>
        <v>325</v>
      </c>
      <c r="H304" s="12">
        <f t="shared" si="30"/>
        <v>1151</v>
      </c>
      <c r="I304" s="48">
        <f t="shared" si="31"/>
        <v>230.2</v>
      </c>
      <c r="J304" s="12">
        <f t="shared" si="32"/>
        <v>306</v>
      </c>
      <c r="K304" s="19">
        <f t="shared" si="33"/>
        <v>300</v>
      </c>
      <c r="L304" s="48">
        <f t="shared" si="34"/>
        <v>5</v>
      </c>
      <c r="N304" s="19" t="s">
        <v>301</v>
      </c>
      <c r="O304" s="19">
        <f t="shared" si="28"/>
        <v>324</v>
      </c>
      <c r="P304" s="19">
        <f t="array" ref="P304">INDEX($O$1:$O$326,MATCH(SMALL(COUNTIF($O$1:$O$326,"&lt;"&amp;$O$1:$O$326),ROW($O304:$P304)),COUNTIF($O$1:$O$326,"&lt;"&amp;$O$1:$O$326),0))</f>
        <v>304</v>
      </c>
      <c r="Q304" s="19" t="str">
        <f t="array" ref="Q304">INDEX($N$1:$N$326,SMALL(IF($O$1:$O$326=$P304,ROW($O$1:$O$326)),COUNTIF($P$1:$P304,$P304)),1)</f>
        <v>Newark and Sherwood</v>
      </c>
      <c r="R304" s="19" t="str">
        <f t="shared" si="29"/>
        <v>R50</v>
      </c>
    </row>
    <row r="305" spans="1:19" x14ac:dyDescent="0.25">
      <c r="A305" s="12" t="s">
        <v>301</v>
      </c>
      <c r="B305" s="12" t="str">
        <f>VLOOKUP(A305,fuel!I$4:J$329,2,FALSE)</f>
        <v>R80</v>
      </c>
      <c r="C305" s="20">
        <f>VLOOKUP(A305,'average house price'!A$2:E$333,5,FALSE)</f>
        <v>189</v>
      </c>
      <c r="D305" s="20">
        <f>VLOOKUP(A305,'average council tax band d'!A$2:E$333,5,FALSE)</f>
        <v>305</v>
      </c>
      <c r="E305" s="20">
        <f>VLOOKUP(A305,earnings!A$11:H$342,8,FALSE)</f>
        <v>304</v>
      </c>
      <c r="F305" s="20">
        <f>VLOOKUP(A305,fuel!I$4:R$335,6,FALSE)</f>
        <v>306</v>
      </c>
      <c r="G305" s="20">
        <f>VLOOKUP(A305,fuel!I$4:R$335,10,FALSE)</f>
        <v>286</v>
      </c>
      <c r="H305" s="12">
        <f t="shared" si="30"/>
        <v>1390</v>
      </c>
      <c r="I305" s="48">
        <f t="shared" si="31"/>
        <v>278</v>
      </c>
      <c r="J305" s="12">
        <f t="shared" si="32"/>
        <v>330</v>
      </c>
      <c r="K305" s="19">
        <f t="shared" si="33"/>
        <v>324</v>
      </c>
      <c r="L305" s="48">
        <f t="shared" si="34"/>
        <v>5</v>
      </c>
      <c r="N305" s="19" t="s">
        <v>302</v>
      </c>
      <c r="O305" s="19">
        <f t="shared" si="28"/>
        <v>310</v>
      </c>
      <c r="P305" s="19">
        <f t="array" ref="P305">INDEX($O$1:$O$326,MATCH(SMALL(COUNTIF($O$1:$O$326,"&lt;"&amp;$O$1:$O$326),ROW($O305:$P305)),COUNTIF($O$1:$O$326,"&lt;"&amp;$O$1:$O$326),0))</f>
        <v>305</v>
      </c>
      <c r="Q305" s="19" t="str">
        <f t="array" ref="Q305">INDEX($N$1:$N$326,SMALL(IF($O$1:$O$326=$P305,ROW($O$1:$O$326)),COUNTIF($P$1:$P305,$P305)),1)</f>
        <v>Carlisle</v>
      </c>
      <c r="R305" s="19" t="str">
        <f t="shared" si="29"/>
        <v>SR</v>
      </c>
    </row>
    <row r="306" spans="1:19" x14ac:dyDescent="0.25">
      <c r="A306" s="12" t="s">
        <v>302</v>
      </c>
      <c r="B306" s="12" t="str">
        <f>VLOOKUP(A306,fuel!I$4:J$329,2,FALSE)</f>
        <v>R80</v>
      </c>
      <c r="C306" s="20">
        <f>VLOOKUP(A306,'average house price'!A$2:E$333,5,FALSE)</f>
        <v>244</v>
      </c>
      <c r="D306" s="20">
        <f>VLOOKUP(A306,'average council tax band d'!A$2:E$333,5,FALSE)</f>
        <v>306</v>
      </c>
      <c r="E306" s="20">
        <f>VLOOKUP(A306,earnings!A$11:H$342,8,FALSE)</f>
        <v>151</v>
      </c>
      <c r="F306" s="20">
        <f>VLOOKUP(A306,fuel!I$4:R$335,6,FALSE)</f>
        <v>283</v>
      </c>
      <c r="G306" s="20">
        <f>VLOOKUP(A306,fuel!I$4:R$335,10,FALSE)</f>
        <v>230</v>
      </c>
      <c r="H306" s="12">
        <f t="shared" si="30"/>
        <v>1214</v>
      </c>
      <c r="I306" s="48">
        <f t="shared" si="31"/>
        <v>242.8</v>
      </c>
      <c r="J306" s="12">
        <f t="shared" si="32"/>
        <v>316</v>
      </c>
      <c r="K306" s="19">
        <f t="shared" si="33"/>
        <v>310</v>
      </c>
      <c r="L306" s="48">
        <f t="shared" si="34"/>
        <v>5</v>
      </c>
      <c r="N306" s="19" t="s">
        <v>303</v>
      </c>
      <c r="O306" s="19">
        <f t="shared" si="28"/>
        <v>248</v>
      </c>
      <c r="P306" s="19">
        <f t="array" ref="P306">INDEX($O$1:$O$326,MATCH(SMALL(COUNTIF($O$1:$O$326,"&lt;"&amp;$O$1:$O$326),ROW($O306:$P306)),COUNTIF($O$1:$O$326,"&lt;"&amp;$O$1:$O$326),0))</f>
        <v>306</v>
      </c>
      <c r="Q306" s="19" t="str">
        <f t="array" ref="Q306">INDEX($N$1:$N$326,SMALL(IF($O$1:$O$326=$P306,ROW($O$1:$O$326)),COUNTIF($P$1:$P306,$P306)),1)</f>
        <v>North Dorset</v>
      </c>
      <c r="R306" s="19" t="str">
        <f t="shared" si="29"/>
        <v>R80</v>
      </c>
    </row>
    <row r="307" spans="1:19" x14ac:dyDescent="0.25">
      <c r="A307" s="12" t="s">
        <v>303</v>
      </c>
      <c r="B307" s="12" t="str">
        <f>VLOOKUP(A307,fuel!I$4:J$329,2,FALSE)</f>
        <v>R50</v>
      </c>
      <c r="C307" s="20">
        <f>VLOOKUP(A307,'average house price'!A$2:E$333,5,FALSE)</f>
        <v>134</v>
      </c>
      <c r="D307" s="20">
        <f>VLOOKUP(A307,'average council tax band d'!A$2:E$333,5,FALSE)</f>
        <v>270</v>
      </c>
      <c r="E307" s="20">
        <f>VLOOKUP(A307,earnings!A$11:H$342,8,FALSE)</f>
        <v>129</v>
      </c>
      <c r="F307" s="20">
        <f>VLOOKUP(A307,fuel!I$4:R$335,6,FALSE)</f>
        <v>268</v>
      </c>
      <c r="G307" s="20">
        <f>VLOOKUP(A307,fuel!I$4:R$335,10,FALSE)</f>
        <v>200</v>
      </c>
      <c r="H307" s="12">
        <f t="shared" si="30"/>
        <v>1001</v>
      </c>
      <c r="I307" s="48">
        <f t="shared" si="31"/>
        <v>200.2</v>
      </c>
      <c r="J307" s="12">
        <f t="shared" si="32"/>
        <v>253</v>
      </c>
      <c r="K307" s="19">
        <f t="shared" si="33"/>
        <v>248</v>
      </c>
      <c r="L307" s="48">
        <f t="shared" si="34"/>
        <v>5</v>
      </c>
      <c r="N307" s="19" t="s">
        <v>304</v>
      </c>
      <c r="O307" s="19">
        <f t="shared" si="28"/>
        <v>194</v>
      </c>
      <c r="P307" s="19">
        <f t="array" ref="P307">INDEX($O$1:$O$326,MATCH(SMALL(COUNTIF($O$1:$O$326,"&lt;"&amp;$O$1:$O$326),ROW($O307:$P307)),COUNTIF($O$1:$O$326,"&lt;"&amp;$O$1:$O$326),0))</f>
        <v>307</v>
      </c>
      <c r="Q307" s="19" t="str">
        <f t="array" ref="Q307">INDEX($N$1:$N$326,SMALL(IF($O$1:$O$326=$P307,ROW($O$1:$O$326)),COUNTIF($P$1:$P307,$P307)),1)</f>
        <v>Teignbridge</v>
      </c>
      <c r="R307" s="19" t="str">
        <f t="shared" si="29"/>
        <v>R80</v>
      </c>
    </row>
    <row r="308" spans="1:19" x14ac:dyDescent="0.25">
      <c r="A308" s="12" t="s">
        <v>304</v>
      </c>
      <c r="B308" s="12" t="str">
        <f>VLOOKUP(A308,fuel!I$4:J$329,2,FALSE)</f>
        <v>R80</v>
      </c>
      <c r="C308" s="20">
        <f>VLOOKUP(A308,'average house price'!A$2:E$333,5,FALSE)</f>
        <v>75</v>
      </c>
      <c r="D308" s="20">
        <f>VLOOKUP(A308,'average council tax band d'!A$2:E$333,5,FALSE)</f>
        <v>143</v>
      </c>
      <c r="E308" s="20">
        <f>VLOOKUP(A308,earnings!A$11:H$342,8,FALSE)</f>
        <v>219</v>
      </c>
      <c r="F308" s="20">
        <f>VLOOKUP(A308,fuel!I$4:R$335,6,FALSE)</f>
        <v>237</v>
      </c>
      <c r="G308" s="20">
        <f>VLOOKUP(A308,fuel!I$4:R$335,10,FALSE)</f>
        <v>222</v>
      </c>
      <c r="H308" s="12">
        <f t="shared" si="30"/>
        <v>896</v>
      </c>
      <c r="I308" s="48">
        <f t="shared" si="31"/>
        <v>179.2</v>
      </c>
      <c r="J308" s="12">
        <f t="shared" si="32"/>
        <v>197</v>
      </c>
      <c r="K308" s="19">
        <f t="shared" si="33"/>
        <v>194</v>
      </c>
      <c r="L308" s="48">
        <f t="shared" si="34"/>
        <v>5</v>
      </c>
      <c r="N308" s="19" t="s">
        <v>305</v>
      </c>
      <c r="O308" s="19">
        <f t="shared" si="28"/>
        <v>182</v>
      </c>
      <c r="P308" s="19">
        <f t="array" ref="P308">INDEX($O$1:$O$326,MATCH(SMALL(COUNTIF($O$1:$O$326,"&lt;"&amp;$O$1:$O$326),ROW($O308:$P308)),COUNTIF($O$1:$O$326,"&lt;"&amp;$O$1:$O$326),0))</f>
        <v>308</v>
      </c>
      <c r="Q308" s="19" t="str">
        <f t="array" ref="Q308">INDEX($N$1:$N$326,SMALL(IF($O$1:$O$326=$P308,ROW($O$1:$O$326)),COUNTIF($P$1:$P308,$P308)),1)</f>
        <v>Bromsgrove</v>
      </c>
      <c r="R308" s="19" t="str">
        <f t="shared" si="29"/>
        <v>SR</v>
      </c>
    </row>
    <row r="309" spans="1:19" x14ac:dyDescent="0.25">
      <c r="A309" s="12" t="s">
        <v>305</v>
      </c>
      <c r="B309" s="12" t="str">
        <f>VLOOKUP(A309,fuel!I$4:J$329,2,FALSE)</f>
        <v>R80</v>
      </c>
      <c r="C309" s="20">
        <f>VLOOKUP(A309,'average house price'!A$2:E$333,5,FALSE)</f>
        <v>269</v>
      </c>
      <c r="D309" s="20">
        <f>VLOOKUP(A309,'average council tax band d'!A$2:E$333,5,FALSE)</f>
        <v>106</v>
      </c>
      <c r="E309" s="20">
        <f>VLOOKUP(A309,earnings!A$11:H$342,8,FALSE)</f>
        <v>71</v>
      </c>
      <c r="F309" s="20">
        <f>VLOOKUP(A309,fuel!I$4:R$335,6,FALSE)</f>
        <v>258</v>
      </c>
      <c r="G309" s="20">
        <f>VLOOKUP(A309,fuel!I$4:R$335,10,FALSE)</f>
        <v>170</v>
      </c>
      <c r="H309" s="12">
        <f t="shared" si="30"/>
        <v>874</v>
      </c>
      <c r="I309" s="48">
        <f t="shared" si="31"/>
        <v>174.8</v>
      </c>
      <c r="J309" s="12">
        <f t="shared" si="32"/>
        <v>185</v>
      </c>
      <c r="K309" s="19">
        <f t="shared" si="33"/>
        <v>182</v>
      </c>
      <c r="L309" s="48">
        <f t="shared" si="34"/>
        <v>5</v>
      </c>
      <c r="N309" s="19" t="s">
        <v>306</v>
      </c>
      <c r="O309" s="19">
        <f t="shared" si="28"/>
        <v>275</v>
      </c>
      <c r="P309" s="19">
        <f t="array" ref="P309">INDEX($O$1:$O$326,MATCH(SMALL(COUNTIF($O$1:$O$326,"&lt;"&amp;$O$1:$O$326),ROW($O309:$P309)),COUNTIF($O$1:$O$326,"&lt;"&amp;$O$1:$O$326),0))</f>
        <v>309</v>
      </c>
      <c r="Q309" s="19" t="str">
        <f t="array" ref="Q309">INDEX($N$1:$N$326,SMALL(IF($O$1:$O$326=$P309,ROW($O$1:$O$326)),COUNTIF($P$1:$P309,$P309)),1)</f>
        <v>South Bucks</v>
      </c>
      <c r="R309" s="19" t="str">
        <f t="shared" si="29"/>
        <v>R50</v>
      </c>
    </row>
    <row r="310" spans="1:19" x14ac:dyDescent="0.25">
      <c r="A310" s="12" t="s">
        <v>306</v>
      </c>
      <c r="B310" s="12" t="str">
        <f>VLOOKUP(A310,fuel!I$4:J$329,2,FALSE)</f>
        <v>R80</v>
      </c>
      <c r="C310" s="20">
        <f>VLOOKUP(A310,'average house price'!A$2:E$333,5,FALSE)</f>
        <v>203</v>
      </c>
      <c r="D310" s="20">
        <f>VLOOKUP(A310,'average council tax band d'!A$2:E$333,5,FALSE)</f>
        <v>134</v>
      </c>
      <c r="E310" s="20" t="str">
        <f>VLOOKUP(A310,earnings!A$11:H$342,8,FALSE)</f>
        <v/>
      </c>
      <c r="F310" s="20">
        <f>VLOOKUP(A310,fuel!I$4:R$335,6,FALSE)</f>
        <v>292</v>
      </c>
      <c r="G310" s="20">
        <f>VLOOKUP(A310,fuel!I$4:R$335,10,FALSE)</f>
        <v>227</v>
      </c>
      <c r="H310" s="12">
        <f t="shared" si="30"/>
        <v>856</v>
      </c>
      <c r="I310" s="48">
        <f t="shared" si="31"/>
        <v>214</v>
      </c>
      <c r="J310" s="12">
        <f t="shared" si="32"/>
        <v>281</v>
      </c>
      <c r="K310" s="19">
        <f t="shared" si="33"/>
        <v>275</v>
      </c>
      <c r="L310" s="48">
        <f t="shared" si="34"/>
        <v>4</v>
      </c>
      <c r="N310" s="19" t="s">
        <v>307</v>
      </c>
      <c r="O310" s="19">
        <f t="shared" si="28"/>
        <v>29</v>
      </c>
      <c r="P310" s="19">
        <f t="array" ref="P310">INDEX($O$1:$O$326,MATCH(SMALL(COUNTIF($O$1:$O$326,"&lt;"&amp;$O$1:$O$326),ROW($O310:$P310)),COUNTIF($O$1:$O$326,"&lt;"&amp;$O$1:$O$326),0))</f>
        <v>310</v>
      </c>
      <c r="Q310" s="19" t="str">
        <f t="array" ref="Q310">INDEX($N$1:$N$326,SMALL(IF($O$1:$O$326=$P310,ROW($O$1:$O$326)),COUNTIF($P$1:$P310,$P310)),1)</f>
        <v>West Dorset</v>
      </c>
      <c r="R310" s="19" t="str">
        <f t="shared" si="29"/>
        <v>R80</v>
      </c>
    </row>
    <row r="311" spans="1:19" x14ac:dyDescent="0.25">
      <c r="A311" s="12" t="s">
        <v>307</v>
      </c>
      <c r="B311" s="12" t="str">
        <f>VLOOKUP(A311,fuel!I$4:J$329,2,FALSE)</f>
        <v>MU</v>
      </c>
      <c r="C311" s="20">
        <f>VLOOKUP(A311,'average house price'!A$2:E$333,5,FALSE)</f>
        <v>330</v>
      </c>
      <c r="D311" s="20">
        <f>VLOOKUP(A311,'average council tax band d'!A$2:E$333,5,FALSE)</f>
        <v>2</v>
      </c>
      <c r="E311" s="20">
        <f>VLOOKUP(A311,earnings!A$11:H$342,8,FALSE)</f>
        <v>1</v>
      </c>
      <c r="F311" s="20">
        <f>VLOOKUP(A311,fuel!I$4:R$335,6,FALSE)</f>
        <v>80</v>
      </c>
      <c r="G311" s="20">
        <f>VLOOKUP(A311,fuel!I$4:R$335,10,FALSE)</f>
        <v>102</v>
      </c>
      <c r="H311" s="12">
        <f t="shared" si="30"/>
        <v>515</v>
      </c>
      <c r="I311" s="48">
        <f t="shared" si="31"/>
        <v>103</v>
      </c>
      <c r="J311" s="12">
        <f t="shared" si="32"/>
        <v>29</v>
      </c>
      <c r="K311" s="19">
        <f t="shared" si="33"/>
        <v>29</v>
      </c>
      <c r="L311" s="48">
        <f t="shared" si="34"/>
        <v>5</v>
      </c>
      <c r="N311" s="19" t="s">
        <v>308</v>
      </c>
      <c r="O311" s="19">
        <f t="shared" si="28"/>
        <v>168</v>
      </c>
      <c r="P311" s="19">
        <f t="array" ref="P311">INDEX($O$1:$O$326,MATCH(SMALL(COUNTIF($O$1:$O$326,"&lt;"&amp;$O$1:$O$326),ROW($O311:$P311)),COUNTIF($O$1:$O$326,"&lt;"&amp;$O$1:$O$326),0))</f>
        <v>311</v>
      </c>
      <c r="Q311" s="19" t="str">
        <f t="array" ref="Q311">INDEX($N$1:$N$326,SMALL(IF($O$1:$O$326=$P311,ROW($O$1:$O$326)),COUNTIF($P$1:$P311,$P311)),1)</f>
        <v>Sevenoaks</v>
      </c>
      <c r="R311" s="19" t="str">
        <f t="shared" si="29"/>
        <v>R50</v>
      </c>
    </row>
    <row r="312" spans="1:19" x14ac:dyDescent="0.25">
      <c r="A312" s="12" t="s">
        <v>308</v>
      </c>
      <c r="B312" s="12" t="str">
        <f>VLOOKUP(A312,fuel!I$4:J$329,2,FALSE)</f>
        <v>OU</v>
      </c>
      <c r="C312" s="20">
        <f>VLOOKUP(A312,'average house price'!A$2:E$333,5,FALSE)</f>
        <v>148</v>
      </c>
      <c r="D312" s="20">
        <f>VLOOKUP(A312,'average council tax band d'!A$2:E$333,5,FALSE)</f>
        <v>329</v>
      </c>
      <c r="E312" s="20">
        <f>VLOOKUP(A312,earnings!A$11:H$342,8,FALSE)</f>
        <v>262</v>
      </c>
      <c r="F312" s="20">
        <f>VLOOKUP(A312,fuel!I$4:R$335,6,FALSE)</f>
        <v>46</v>
      </c>
      <c r="G312" s="20">
        <f>VLOOKUP(A312,fuel!I$4:R$335,10,FALSE)</f>
        <v>49</v>
      </c>
      <c r="H312" s="12">
        <f t="shared" si="30"/>
        <v>834</v>
      </c>
      <c r="I312" s="48">
        <f t="shared" si="31"/>
        <v>166.8</v>
      </c>
      <c r="J312" s="12">
        <f t="shared" si="32"/>
        <v>171</v>
      </c>
      <c r="K312" s="19">
        <f t="shared" si="33"/>
        <v>168</v>
      </c>
      <c r="L312" s="48">
        <f t="shared" si="34"/>
        <v>5</v>
      </c>
      <c r="N312" s="19" t="s">
        <v>309</v>
      </c>
      <c r="O312" s="19">
        <f t="shared" si="28"/>
        <v>53</v>
      </c>
      <c r="P312" s="19">
        <f t="array" ref="P312">INDEX($O$1:$O$326,MATCH(SMALL(COUNTIF($O$1:$O$326,"&lt;"&amp;$O$1:$O$326),ROW($O312:$P312)),COUNTIF($O$1:$O$326,"&lt;"&amp;$O$1:$O$326),0))</f>
        <v>312</v>
      </c>
      <c r="Q312" s="19" t="str">
        <f t="array" ref="Q312">INDEX($N$1:$N$326,SMALL(IF($O$1:$O$326=$P312,ROW($O$1:$O$326)),COUNTIF($P$1:$P312,$P312)),1)</f>
        <v>Chichester</v>
      </c>
      <c r="R312" s="19" t="str">
        <f t="shared" si="29"/>
        <v>R80</v>
      </c>
    </row>
    <row r="313" spans="1:19" x14ac:dyDescent="0.25">
      <c r="A313" s="12" t="s">
        <v>309</v>
      </c>
      <c r="B313" s="12" t="str">
        <f>VLOOKUP(A313,fuel!I$4:J$329,2,FALSE)</f>
        <v>MU</v>
      </c>
      <c r="C313" s="20">
        <f>VLOOKUP(A313,'average house price'!A$2:E$333,5,FALSE)</f>
        <v>19</v>
      </c>
      <c r="D313" s="20">
        <f>VLOOKUP(A313,'average council tax band d'!A$2:E$333,5,FALSE)</f>
        <v>43</v>
      </c>
      <c r="E313" s="20">
        <f>VLOOKUP(A313,earnings!A$11:H$342,8,FALSE)</f>
        <v>223</v>
      </c>
      <c r="F313" s="20">
        <f>VLOOKUP(A313,fuel!I$4:R$335,6,FALSE)</f>
        <v>170</v>
      </c>
      <c r="G313" s="20">
        <f>VLOOKUP(A313,fuel!I$4:R$335,10,FALSE)</f>
        <v>118</v>
      </c>
      <c r="H313" s="12">
        <f t="shared" si="30"/>
        <v>573</v>
      </c>
      <c r="I313" s="48">
        <f t="shared" si="31"/>
        <v>114.6</v>
      </c>
      <c r="J313" s="12">
        <f t="shared" si="32"/>
        <v>53</v>
      </c>
      <c r="K313" s="19">
        <f t="shared" si="33"/>
        <v>53</v>
      </c>
      <c r="L313" s="48">
        <f t="shared" si="34"/>
        <v>5</v>
      </c>
      <c r="N313" s="19" t="s">
        <v>405</v>
      </c>
      <c r="O313" s="19">
        <f t="shared" si="28"/>
        <v>296</v>
      </c>
      <c r="P313" s="19">
        <f t="array" ref="P313">INDEX($O$1:$O$326,MATCH(SMALL(COUNTIF($O$1:$O$326,"&lt;"&amp;$O$1:$O$326),ROW($O313:$P313)),COUNTIF($O$1:$O$326,"&lt;"&amp;$O$1:$O$326),0))</f>
        <v>313</v>
      </c>
      <c r="Q313" s="19" t="str">
        <f t="array" ref="Q313">INDEX($N$1:$N$326,SMALL(IF($O$1:$O$326=$P313,ROW($O$1:$O$326)),COUNTIF($P$1:$P313,$P313)),1)</f>
        <v>Richmondshire</v>
      </c>
      <c r="R313" s="19" t="str">
        <f t="shared" si="29"/>
        <v>R80</v>
      </c>
    </row>
    <row r="314" spans="1:19" x14ac:dyDescent="0.25">
      <c r="A314" s="12" t="s">
        <v>405</v>
      </c>
      <c r="B314" s="12" t="str">
        <f>VLOOKUP(A314,fuel!I$4:J$329,2,FALSE)</f>
        <v>R50</v>
      </c>
      <c r="C314" s="20">
        <f>VLOOKUP(A314,'average house price'!A$2:E$333,5,FALSE)</f>
        <v>231</v>
      </c>
      <c r="D314" s="20">
        <f>VLOOKUP(A314,'average council tax band d'!A$2:E$333,5,FALSE)</f>
        <v>226</v>
      </c>
      <c r="E314" s="20">
        <f>VLOOKUP(A314,earnings!A$11:H$342,8,FALSE)</f>
        <v>210</v>
      </c>
      <c r="F314" s="20">
        <f>VLOOKUP(A314,fuel!I$4:R$335,6,FALSE)</f>
        <v>225</v>
      </c>
      <c r="G314" s="20">
        <f>VLOOKUP(A314,fuel!I$4:R$335,10,FALSE)</f>
        <v>246</v>
      </c>
      <c r="H314" s="12">
        <f t="shared" si="30"/>
        <v>1138</v>
      </c>
      <c r="I314" s="48">
        <f t="shared" si="31"/>
        <v>227.6</v>
      </c>
      <c r="J314" s="12">
        <f t="shared" si="32"/>
        <v>302</v>
      </c>
      <c r="K314" s="19">
        <f t="shared" si="33"/>
        <v>296</v>
      </c>
      <c r="L314" s="48">
        <f t="shared" si="34"/>
        <v>5</v>
      </c>
      <c r="N314" s="19" t="s">
        <v>310</v>
      </c>
      <c r="O314" s="19">
        <f t="shared" si="28"/>
        <v>228</v>
      </c>
      <c r="P314" s="19">
        <f t="array" ref="P314">INDEX($O$1:$O$326,MATCH(SMALL(COUNTIF($O$1:$O$326,"&lt;"&amp;$O$1:$O$326),ROW($O314:$P314)),COUNTIF($O$1:$O$326,"&lt;"&amp;$O$1:$O$326),0))</f>
        <v>314</v>
      </c>
      <c r="Q314" s="19" t="str">
        <f t="array" ref="Q314">INDEX($N$1:$N$326,SMALL(IF($O$1:$O$326=$P314,ROW($O$1:$O$326)),COUNTIF($P$1:$P314,$P314)),1)</f>
        <v>Mid Devon</v>
      </c>
      <c r="R314" s="19" t="str">
        <f t="shared" si="29"/>
        <v>R80</v>
      </c>
    </row>
    <row r="315" spans="1:19" x14ac:dyDescent="0.25">
      <c r="A315" s="12" t="s">
        <v>310</v>
      </c>
      <c r="B315" s="12" t="str">
        <f>VLOOKUP(A315,fuel!I$4:J$329,2,FALSE)</f>
        <v>R50</v>
      </c>
      <c r="C315" s="20">
        <f>VLOOKUP(A315,'average house price'!A$2:E$333,5,FALSE)</f>
        <v>301</v>
      </c>
      <c r="D315" s="20">
        <f>VLOOKUP(A315,'average council tax band d'!A$2:E$333,5,FALSE)</f>
        <v>90</v>
      </c>
      <c r="E315" s="20">
        <f>VLOOKUP(A315,earnings!A$11:H$342,8,FALSE)</f>
        <v>43</v>
      </c>
      <c r="F315" s="20">
        <f>VLOOKUP(A315,fuel!I$4:R$335,6,FALSE)</f>
        <v>228</v>
      </c>
      <c r="G315" s="20">
        <f>VLOOKUP(A315,fuel!I$4:R$335,10,FALSE)</f>
        <v>306</v>
      </c>
      <c r="H315" s="12">
        <f t="shared" si="30"/>
        <v>968</v>
      </c>
      <c r="I315" s="48">
        <f t="shared" si="31"/>
        <v>193.6</v>
      </c>
      <c r="J315" s="12">
        <f t="shared" si="32"/>
        <v>232</v>
      </c>
      <c r="K315" s="19">
        <f t="shared" si="33"/>
        <v>228</v>
      </c>
      <c r="L315" s="48">
        <f t="shared" si="34"/>
        <v>5</v>
      </c>
      <c r="N315" s="19" t="s">
        <v>311</v>
      </c>
      <c r="O315" s="19">
        <f t="shared" si="28"/>
        <v>205</v>
      </c>
      <c r="P315" s="19">
        <f t="array" ref="P315">INDEX($O$1:$O$326,MATCH(SMALL(COUNTIF($O$1:$O$326,"&lt;"&amp;$O$1:$O$326),ROW($O315:$P315)),COUNTIF($O$1:$O$326,"&lt;"&amp;$O$1:$O$326),0))</f>
        <v>315</v>
      </c>
      <c r="Q315" s="19" t="str">
        <f t="array" ref="Q315">INDEX($N$1:$N$326,SMALL(IF($O$1:$O$326=$P315,ROW($O$1:$O$326)),COUNTIF($P$1:$P315,$P315)),1)</f>
        <v>Craven</v>
      </c>
      <c r="R315" s="19" t="str">
        <f t="shared" si="29"/>
        <v>R80</v>
      </c>
    </row>
    <row r="316" spans="1:19" x14ac:dyDescent="0.25">
      <c r="A316" s="12" t="s">
        <v>311</v>
      </c>
      <c r="B316" s="12" t="str">
        <f>VLOOKUP(A316,fuel!I$4:J$329,2,FALSE)</f>
        <v>OU</v>
      </c>
      <c r="C316" s="20">
        <f>VLOOKUP(A316,'average house price'!A$2:E$333,5,FALSE)</f>
        <v>311</v>
      </c>
      <c r="D316" s="20">
        <f>VLOOKUP(A316,'average council tax band d'!A$2:E$333,5,FALSE)</f>
        <v>18</v>
      </c>
      <c r="E316" s="20">
        <f>VLOOKUP(A316,earnings!A$11:H$342,8,FALSE)</f>
        <v>7</v>
      </c>
      <c r="F316" s="20">
        <f>VLOOKUP(A316,fuel!I$4:R$335,6,FALSE)</f>
        <v>324</v>
      </c>
      <c r="G316" s="20">
        <f>VLOOKUP(A316,fuel!I$4:R$335,10,FALSE)</f>
        <v>265</v>
      </c>
      <c r="H316" s="12">
        <f t="shared" si="30"/>
        <v>925</v>
      </c>
      <c r="I316" s="48">
        <f t="shared" si="31"/>
        <v>185</v>
      </c>
      <c r="J316" s="12">
        <f t="shared" si="32"/>
        <v>209</v>
      </c>
      <c r="K316" s="19">
        <f t="shared" si="33"/>
        <v>205</v>
      </c>
      <c r="L316" s="48">
        <f t="shared" si="34"/>
        <v>5</v>
      </c>
      <c r="N316" s="19" t="s">
        <v>312</v>
      </c>
      <c r="O316" s="19">
        <f t="shared" si="28"/>
        <v>131</v>
      </c>
      <c r="P316" s="19">
        <f t="array" ref="P316">INDEX($O$1:$O$326,MATCH(SMALL(COUNTIF($O$1:$O$326,"&lt;"&amp;$O$1:$O$326),ROW($O316:$P316)),COUNTIF($O$1:$O$326,"&lt;"&amp;$O$1:$O$326),0))</f>
        <v>316</v>
      </c>
      <c r="Q316" s="19" t="str">
        <f t="array" ref="Q316">INDEX($N$1:$N$326,SMALL(IF($O$1:$O$326=$P316,ROW($O$1:$O$326)),COUNTIF($P$1:$P316,$P316)),1)</f>
        <v>Tandridge</v>
      </c>
      <c r="R316" s="19" t="str">
        <f t="shared" si="29"/>
        <v>R50</v>
      </c>
    </row>
    <row r="317" spans="1:19" x14ac:dyDescent="0.25">
      <c r="A317" s="12" t="s">
        <v>312</v>
      </c>
      <c r="B317" s="12" t="str">
        <f>VLOOKUP(A317,fuel!I$4:J$329,2,FALSE)</f>
        <v>LU</v>
      </c>
      <c r="C317" s="20">
        <f>VLOOKUP(A317,'average house price'!A$2:E$333,5,FALSE)</f>
        <v>103</v>
      </c>
      <c r="D317" s="20">
        <f>VLOOKUP(A317,'average council tax band d'!A$2:E$333,5,FALSE)</f>
        <v>144</v>
      </c>
      <c r="E317" s="20">
        <f>VLOOKUP(A317,earnings!A$11:H$342,8,FALSE)</f>
        <v>164</v>
      </c>
      <c r="F317" s="20">
        <f>VLOOKUP(A317,fuel!I$4:R$335,6,FALSE)</f>
        <v>265</v>
      </c>
      <c r="G317" s="20">
        <f>VLOOKUP(A317,fuel!I$4:R$335,10,FALSE)</f>
        <v>84</v>
      </c>
      <c r="H317" s="12">
        <f t="shared" si="30"/>
        <v>760</v>
      </c>
      <c r="I317" s="48">
        <f t="shared" si="31"/>
        <v>152</v>
      </c>
      <c r="J317" s="12">
        <f t="shared" si="32"/>
        <v>134</v>
      </c>
      <c r="K317" s="19">
        <f t="shared" si="33"/>
        <v>131</v>
      </c>
      <c r="L317" s="48">
        <f t="shared" si="34"/>
        <v>5</v>
      </c>
      <c r="N317" s="19" t="s">
        <v>313</v>
      </c>
      <c r="O317" s="19">
        <f t="shared" si="28"/>
        <v>186</v>
      </c>
      <c r="P317" s="19">
        <f t="array" ref="P317">INDEX($O$1:$O$326,MATCH(SMALL(COUNTIF($O$1:$O$326,"&lt;"&amp;$O$1:$O$326),ROW($O317:$P317)),COUNTIF($O$1:$O$326,"&lt;"&amp;$O$1:$O$326),0))</f>
        <v>317</v>
      </c>
      <c r="Q317" s="19" t="str">
        <f t="array" ref="Q317">INDEX($N$1:$N$326,SMALL(IF($O$1:$O$326=$P317,ROW($O$1:$O$326)),COUNTIF($P$1:$P317,$P317)),1)</f>
        <v>Purbeck</v>
      </c>
      <c r="R317" s="19" t="str">
        <f t="shared" si="29"/>
        <v>R80</v>
      </c>
      <c r="S317" s="19">
        <f t="shared" ref="S317:S326" si="35">327-P317</f>
        <v>10</v>
      </c>
    </row>
    <row r="318" spans="1:19" x14ac:dyDescent="0.25">
      <c r="A318" s="12" t="s">
        <v>313</v>
      </c>
      <c r="B318" s="12" t="str">
        <f>VLOOKUP(A318,fuel!I$4:J$329,2,FALSE)</f>
        <v>MU</v>
      </c>
      <c r="C318" s="20">
        <f>VLOOKUP(A318,'average house price'!A$2:E$333,5,FALSE)</f>
        <v>291</v>
      </c>
      <c r="D318" s="20">
        <f>VLOOKUP(A318,'average council tax band d'!A$2:E$333,5,FALSE)</f>
        <v>243</v>
      </c>
      <c r="E318" s="20">
        <f>VLOOKUP(A318,earnings!A$11:H$342,8,FALSE)</f>
        <v>60</v>
      </c>
      <c r="F318" s="20">
        <f>VLOOKUP(A318,fuel!I$4:R$335,6,FALSE)</f>
        <v>189</v>
      </c>
      <c r="G318" s="20">
        <f>VLOOKUP(A318,fuel!I$4:R$335,10,FALSE)</f>
        <v>93</v>
      </c>
      <c r="H318" s="12">
        <f t="shared" si="30"/>
        <v>876</v>
      </c>
      <c r="I318" s="48">
        <f t="shared" si="31"/>
        <v>175.2</v>
      </c>
      <c r="J318" s="12">
        <f t="shared" si="32"/>
        <v>189</v>
      </c>
      <c r="K318" s="19">
        <f t="shared" si="33"/>
        <v>186</v>
      </c>
      <c r="L318" s="48">
        <f t="shared" si="34"/>
        <v>5</v>
      </c>
      <c r="N318" s="19" t="s">
        <v>314</v>
      </c>
      <c r="O318" s="19">
        <f t="shared" si="28"/>
        <v>202</v>
      </c>
      <c r="P318" s="19">
        <f t="array" ref="P318">INDEX($O$1:$O$326,MATCH(SMALL(COUNTIF($O$1:$O$326,"&lt;"&amp;$O$1:$O$326),ROW($O318:$P318)),COUNTIF($O$1:$O$326,"&lt;"&amp;$O$1:$O$326),0))</f>
        <v>318</v>
      </c>
      <c r="Q318" s="19" t="str">
        <f t="array" ref="Q318">INDEX($N$1:$N$326,SMALL(IF($O$1:$O$326=$P318,ROW($O$1:$O$326)),COUNTIF($P$1:$P318,$P318)),1)</f>
        <v>East Dorset</v>
      </c>
      <c r="R318" s="19" t="str">
        <f t="shared" si="29"/>
        <v>R50</v>
      </c>
      <c r="S318" s="19">
        <f t="shared" si="35"/>
        <v>9</v>
      </c>
    </row>
    <row r="319" spans="1:19" x14ac:dyDescent="0.25">
      <c r="A319" s="12" t="s">
        <v>314</v>
      </c>
      <c r="B319" s="12" t="str">
        <f>VLOOKUP(A319,fuel!I$4:J$329,2,FALSE)</f>
        <v>LU</v>
      </c>
      <c r="C319" s="20">
        <f>VLOOKUP(A319,'average house price'!A$2:E$333,5,FALSE)</f>
        <v>277</v>
      </c>
      <c r="D319" s="20">
        <f>VLOOKUP(A319,'average council tax band d'!A$2:E$333,5,FALSE)</f>
        <v>135</v>
      </c>
      <c r="E319" s="20">
        <f>VLOOKUP(A319,earnings!A$11:H$342,8,FALSE)</f>
        <v>21</v>
      </c>
      <c r="F319" s="20">
        <f>VLOOKUP(A319,fuel!I$4:R$335,6,FALSE)</f>
        <v>256</v>
      </c>
      <c r="G319" s="20">
        <f>VLOOKUP(A319,fuel!I$4:R$335,10,FALSE)</f>
        <v>232</v>
      </c>
      <c r="H319" s="12">
        <f t="shared" si="30"/>
        <v>921</v>
      </c>
      <c r="I319" s="48">
        <f t="shared" si="31"/>
        <v>184.2</v>
      </c>
      <c r="J319" s="12">
        <f t="shared" si="32"/>
        <v>206</v>
      </c>
      <c r="K319" s="19">
        <f t="shared" si="33"/>
        <v>202</v>
      </c>
      <c r="L319" s="48">
        <f t="shared" si="34"/>
        <v>5</v>
      </c>
      <c r="N319" s="19" t="s">
        <v>315</v>
      </c>
      <c r="O319" s="19">
        <f t="shared" si="28"/>
        <v>121</v>
      </c>
      <c r="P319" s="19">
        <f t="array" ref="P319">INDEX($O$1:$O$326,MATCH(SMALL(COUNTIF($O$1:$O$326,"&lt;"&amp;$O$1:$O$326),ROW($O319:$P319)),COUNTIF($O$1:$O$326,"&lt;"&amp;$O$1:$O$326),0))</f>
        <v>319</v>
      </c>
      <c r="Q319" s="19" t="str">
        <f t="array" ref="Q319">INDEX($N$1:$N$326,SMALL(IF($O$1:$O$326=$P319,ROW($O$1:$O$326)),COUNTIF($P$1:$P319,$P319)),1)</f>
        <v>Malvern Hills</v>
      </c>
      <c r="R319" s="19" t="str">
        <f t="shared" si="29"/>
        <v>R50</v>
      </c>
      <c r="S319" s="19">
        <f t="shared" si="35"/>
        <v>8</v>
      </c>
    </row>
    <row r="320" spans="1:19" x14ac:dyDescent="0.25">
      <c r="A320" s="12" t="s">
        <v>315</v>
      </c>
      <c r="B320" s="12" t="str">
        <f>VLOOKUP(A320,fuel!I$4:J$329,2,FALSE)</f>
        <v>MU</v>
      </c>
      <c r="C320" s="20">
        <f>VLOOKUP(A320,'average house price'!A$2:E$333,5,FALSE)</f>
        <v>39</v>
      </c>
      <c r="D320" s="20">
        <f>VLOOKUP(A320,'average council tax band d'!A$2:E$333,5,FALSE)</f>
        <v>199</v>
      </c>
      <c r="E320" s="20">
        <f>VLOOKUP(A320,earnings!A$11:H$342,8,FALSE)</f>
        <v>303</v>
      </c>
      <c r="F320" s="20">
        <f>VLOOKUP(A320,fuel!I$4:R$335,6,FALSE)</f>
        <v>125</v>
      </c>
      <c r="G320" s="20">
        <f>VLOOKUP(A320,fuel!I$4:R$335,10,FALSE)</f>
        <v>71</v>
      </c>
      <c r="H320" s="12">
        <f t="shared" si="30"/>
        <v>737</v>
      </c>
      <c r="I320" s="48">
        <f t="shared" si="31"/>
        <v>147.4</v>
      </c>
      <c r="J320" s="12">
        <f t="shared" si="32"/>
        <v>123</v>
      </c>
      <c r="K320" s="19">
        <f t="shared" si="33"/>
        <v>121</v>
      </c>
      <c r="L320" s="48">
        <f t="shared" si="34"/>
        <v>5</v>
      </c>
      <c r="N320" s="19" t="s">
        <v>316</v>
      </c>
      <c r="O320" s="19">
        <f t="shared" si="28"/>
        <v>41</v>
      </c>
      <c r="P320" s="19">
        <f t="array" ref="P320">INDEX($O$1:$O$326,MATCH(SMALL(COUNTIF($O$1:$O$326,"&lt;"&amp;$O$1:$O$326),ROW($O320:$P320)),COUNTIF($O$1:$O$326,"&lt;"&amp;$O$1:$O$326),0))</f>
        <v>320</v>
      </c>
      <c r="Q320" s="19" t="str">
        <f t="array" ref="Q320">INDEX($N$1:$N$326,SMALL(IF($O$1:$O$326=$P320,ROW($O$1:$O$326)),COUNTIF($P$1:$P320,$P320)),1)</f>
        <v>Harrogate</v>
      </c>
      <c r="R320" s="19" t="str">
        <f t="shared" si="29"/>
        <v>SR</v>
      </c>
      <c r="S320" s="19">
        <f t="shared" si="35"/>
        <v>7</v>
      </c>
    </row>
    <row r="321" spans="1:19" x14ac:dyDescent="0.25">
      <c r="A321" s="12" t="s">
        <v>316</v>
      </c>
      <c r="B321" s="12" t="str">
        <f>VLOOKUP(A321,fuel!I$4:J$329,2,FALSE)</f>
        <v>OU</v>
      </c>
      <c r="C321" s="20">
        <f>VLOOKUP(A321,'average house price'!A$2:E$333,5,FALSE)</f>
        <v>118</v>
      </c>
      <c r="D321" s="20">
        <f>VLOOKUP(A321,'average council tax band d'!A$2:E$333,5,FALSE)</f>
        <v>110</v>
      </c>
      <c r="E321" s="20">
        <f>VLOOKUP(A321,earnings!A$11:H$342,8,FALSE)</f>
        <v>170</v>
      </c>
      <c r="F321" s="20">
        <f>VLOOKUP(A321,fuel!I$4:R$335,6,FALSE)</f>
        <v>95</v>
      </c>
      <c r="G321" s="20">
        <f>VLOOKUP(A321,fuel!I$4:R$335,10,FALSE)</f>
        <v>50</v>
      </c>
      <c r="H321" s="12">
        <f t="shared" si="30"/>
        <v>543</v>
      </c>
      <c r="I321" s="48">
        <f t="shared" si="31"/>
        <v>108.6</v>
      </c>
      <c r="J321" s="12">
        <f t="shared" si="32"/>
        <v>41</v>
      </c>
      <c r="K321" s="19">
        <f t="shared" si="33"/>
        <v>41</v>
      </c>
      <c r="L321" s="48">
        <f t="shared" si="34"/>
        <v>5</v>
      </c>
      <c r="N321" s="19" t="s">
        <v>317</v>
      </c>
      <c r="O321" s="19">
        <f t="shared" si="28"/>
        <v>97</v>
      </c>
      <c r="P321" s="19">
        <f t="array" ref="P321">INDEX($O$1:$O$326,MATCH(SMALL(COUNTIF($O$1:$O$326,"&lt;"&amp;$O$1:$O$326),ROW($O321:$P321)),COUNTIF($O$1:$O$326,"&lt;"&amp;$O$1:$O$326),0))</f>
        <v>321</v>
      </c>
      <c r="Q321" s="19" t="str">
        <f t="array" ref="Q321">INDEX($N$1:$N$326,SMALL(IF($O$1:$O$326=$P321,ROW($O$1:$O$326)),COUNTIF($P$1:$P321,$P321)),1)</f>
        <v>South Hams</v>
      </c>
      <c r="R321" s="19" t="str">
        <f t="shared" si="29"/>
        <v>R80</v>
      </c>
      <c r="S321" s="19">
        <f t="shared" si="35"/>
        <v>6</v>
      </c>
    </row>
    <row r="322" spans="1:19" x14ac:dyDescent="0.25">
      <c r="A322" s="12" t="s">
        <v>317</v>
      </c>
      <c r="B322" s="12" t="str">
        <f>VLOOKUP(A322,fuel!I$4:J$329,2,FALSE)</f>
        <v>LU</v>
      </c>
      <c r="C322" s="20">
        <f>VLOOKUP(A322,'average house price'!A$2:E$333,5,FALSE)</f>
        <v>182</v>
      </c>
      <c r="D322" s="20">
        <f>VLOOKUP(A322,'average council tax band d'!A$2:E$333,5,FALSE)</f>
        <v>234</v>
      </c>
      <c r="E322" s="20">
        <f>VLOOKUP(A322,earnings!A$11:H$342,8,FALSE)</f>
        <v>128</v>
      </c>
      <c r="F322" s="20">
        <f>VLOOKUP(A322,fuel!I$4:R$335,6,FALSE)</f>
        <v>108</v>
      </c>
      <c r="G322" s="20">
        <f>VLOOKUP(A322,fuel!I$4:R$335,10,FALSE)</f>
        <v>47</v>
      </c>
      <c r="H322" s="12">
        <f t="shared" si="30"/>
        <v>699</v>
      </c>
      <c r="I322" s="48">
        <f t="shared" si="31"/>
        <v>139.80000000000001</v>
      </c>
      <c r="J322" s="12">
        <f t="shared" si="32"/>
        <v>98</v>
      </c>
      <c r="K322" s="19">
        <f t="shared" si="33"/>
        <v>97</v>
      </c>
      <c r="L322" s="48">
        <f t="shared" si="34"/>
        <v>5</v>
      </c>
      <c r="N322" s="19" t="s">
        <v>318</v>
      </c>
      <c r="O322" s="19">
        <f t="shared" ref="O322:O326" si="36">LOOKUP(N322,$A$2:$A$327,K$2:K$327)</f>
        <v>237</v>
      </c>
      <c r="P322" s="19">
        <f t="array" ref="P322">INDEX($O$1:$O$326,MATCH(SMALL(COUNTIF($O$1:$O$326,"&lt;"&amp;$O$1:$O$326),ROW($O322:$P322)),COUNTIF($O$1:$O$326,"&lt;"&amp;$O$1:$O$326),0))</f>
        <v>322</v>
      </c>
      <c r="Q322" s="19" t="str">
        <f t="array" ref="Q322">INDEX($N$1:$N$326,SMALL(IF($O$1:$O$326=$P322,ROW($O$1:$O$326)),COUNTIF($P$1:$P322,$P322)),1)</f>
        <v>Ryedale</v>
      </c>
      <c r="R322" s="19" t="str">
        <f t="shared" ref="R322:R326" si="37">LOOKUP(Q322,$A$2:$A$327,$B$2:$B$327)</f>
        <v>R80</v>
      </c>
      <c r="S322" s="19">
        <f t="shared" si="35"/>
        <v>5</v>
      </c>
    </row>
    <row r="323" spans="1:19" x14ac:dyDescent="0.25">
      <c r="A323" s="12" t="s">
        <v>318</v>
      </c>
      <c r="B323" s="12" t="str">
        <f>VLOOKUP(A323,fuel!I$4:J$329,2,FALSE)</f>
        <v>R80</v>
      </c>
      <c r="C323" s="20">
        <f>VLOOKUP(A323,'average house price'!A$2:E$333,5,FALSE)</f>
        <v>220</v>
      </c>
      <c r="D323" s="20">
        <f>VLOOKUP(A323,'average council tax band d'!A$2:E$333,5,FALSE)</f>
        <v>92</v>
      </c>
      <c r="E323" s="20">
        <f>VLOOKUP(A323,earnings!A$11:H$342,8,FALSE)</f>
        <v>152</v>
      </c>
      <c r="F323" s="20">
        <f>VLOOKUP(A323,fuel!I$4:R$335,6,FALSE)</f>
        <v>200</v>
      </c>
      <c r="G323" s="20">
        <f>VLOOKUP(A323,fuel!I$4:R$335,10,FALSE)</f>
        <v>319</v>
      </c>
      <c r="H323" s="12">
        <f t="shared" ref="H323:H327" si="38">SUM(C323:G323)</f>
        <v>983</v>
      </c>
      <c r="I323" s="48">
        <f t="shared" ref="I323:I327" si="39">H323/L323</f>
        <v>196.6</v>
      </c>
      <c r="J323" s="12">
        <f t="shared" ref="J323:J333" si="40">RANK(I323,I$2:I$333,1)</f>
        <v>242</v>
      </c>
      <c r="K323" s="19">
        <f t="shared" ref="K323:K327" si="41">IF(I323="","9999",RANK(I323,I$2:I$327,1))</f>
        <v>237</v>
      </c>
      <c r="L323" s="48">
        <f t="shared" ref="L323:L327" si="42">COUNT(C323,D323,F323,G323,E323)</f>
        <v>5</v>
      </c>
      <c r="N323" s="19" t="s">
        <v>319</v>
      </c>
      <c r="O323" s="19">
        <f t="shared" si="36"/>
        <v>206</v>
      </c>
      <c r="P323" s="19">
        <f t="array" ref="P323">INDEX($O$1:$O$326,MATCH(SMALL(COUNTIF($O$1:$O$326,"&lt;"&amp;$O$1:$O$326),ROW($O323:$P323)),COUNTIF($O$1:$O$326,"&lt;"&amp;$O$1:$O$326),0))</f>
        <v>323</v>
      </c>
      <c r="Q323" s="19" t="str">
        <f t="array" ref="Q323">INDEX($N$1:$N$326,SMALL(IF($O$1:$O$326=$P323,ROW($O$1:$O$326)),COUNTIF($P$1:$P323,$P323)),1)</f>
        <v>South Lakeland</v>
      </c>
      <c r="R323" s="19" t="str">
        <f t="shared" si="37"/>
        <v>R80</v>
      </c>
      <c r="S323" s="19">
        <f t="shared" si="35"/>
        <v>4</v>
      </c>
    </row>
    <row r="324" spans="1:19" x14ac:dyDescent="0.25">
      <c r="A324" s="12" t="s">
        <v>319</v>
      </c>
      <c r="B324" s="12" t="str">
        <f>VLOOKUP(A324,fuel!I$4:J$329,2,FALSE)</f>
        <v>SR</v>
      </c>
      <c r="C324" s="20">
        <f>VLOOKUP(A324,'average house price'!A$2:E$333,5,FALSE)</f>
        <v>285</v>
      </c>
      <c r="D324" s="20">
        <f>VLOOKUP(A324,'average council tax band d'!A$2:E$333,5,FALSE)</f>
        <v>128</v>
      </c>
      <c r="E324" s="20">
        <f>VLOOKUP(A324,earnings!A$11:H$342,8,FALSE)</f>
        <v>48</v>
      </c>
      <c r="F324" s="20">
        <f>VLOOKUP(A324,fuel!I$4:R$335,6,FALSE)</f>
        <v>246</v>
      </c>
      <c r="G324" s="20">
        <f>VLOOKUP(A324,fuel!I$4:R$335,10,FALSE)</f>
        <v>219</v>
      </c>
      <c r="H324" s="12">
        <f t="shared" si="38"/>
        <v>926</v>
      </c>
      <c r="I324" s="48">
        <f t="shared" si="39"/>
        <v>185.2</v>
      </c>
      <c r="J324" s="12">
        <f t="shared" si="40"/>
        <v>210</v>
      </c>
      <c r="K324" s="19">
        <f t="shared" si="41"/>
        <v>206</v>
      </c>
      <c r="L324" s="48">
        <f t="shared" si="42"/>
        <v>5</v>
      </c>
      <c r="N324" s="19" t="s">
        <v>320</v>
      </c>
      <c r="O324" s="19">
        <f t="shared" si="36"/>
        <v>283</v>
      </c>
      <c r="P324" s="19">
        <f t="array" ref="P324">INDEX($O$1:$O$326,MATCH(SMALL(COUNTIF($O$1:$O$326,"&lt;"&amp;$O$1:$O$326),ROW($O324:$P324)),COUNTIF($O$1:$O$326,"&lt;"&amp;$O$1:$O$326),0))</f>
        <v>324</v>
      </c>
      <c r="Q324" s="19" t="str">
        <f t="array" ref="Q324">INDEX($N$1:$N$326,SMALL(IF($O$1:$O$326=$P324,ROW($O$1:$O$326)),COUNTIF($P$1:$P324,$P324)),1)</f>
        <v>West Devon</v>
      </c>
      <c r="R324" s="19" t="str">
        <f t="shared" si="37"/>
        <v>R80</v>
      </c>
      <c r="S324" s="19">
        <f t="shared" si="35"/>
        <v>3</v>
      </c>
    </row>
    <row r="325" spans="1:19" x14ac:dyDescent="0.25">
      <c r="A325" s="12" t="s">
        <v>320</v>
      </c>
      <c r="B325" s="12" t="str">
        <f>VLOOKUP(A325,fuel!I$4:J$329,2,FALSE)</f>
        <v>SR</v>
      </c>
      <c r="C325" s="20">
        <f>VLOOKUP(A325,'average house price'!A$2:E$333,5,FALSE)</f>
        <v>79</v>
      </c>
      <c r="D325" s="20">
        <f>VLOOKUP(A325,'average council tax band d'!A$2:E$333,5,FALSE)</f>
        <v>254</v>
      </c>
      <c r="E325" s="20">
        <f>VLOOKUP(A325,earnings!A$11:H$342,8,FALSE)</f>
        <v>292</v>
      </c>
      <c r="F325" s="20">
        <f>VLOOKUP(A325,fuel!I$4:R$335,6,FALSE)</f>
        <v>288</v>
      </c>
      <c r="G325" s="20">
        <f>VLOOKUP(A325,fuel!I$4:R$335,10,FALSE)</f>
        <v>194</v>
      </c>
      <c r="H325" s="12">
        <f t="shared" si="38"/>
        <v>1107</v>
      </c>
      <c r="I325" s="48">
        <f t="shared" si="39"/>
        <v>221.4</v>
      </c>
      <c r="J325" s="12">
        <f t="shared" si="40"/>
        <v>289</v>
      </c>
      <c r="K325" s="19">
        <f t="shared" si="41"/>
        <v>283</v>
      </c>
      <c r="L325" s="48">
        <f t="shared" si="42"/>
        <v>5</v>
      </c>
      <c r="N325" s="19" t="s">
        <v>321</v>
      </c>
      <c r="O325" s="19">
        <f t="shared" si="36"/>
        <v>233</v>
      </c>
      <c r="P325" s="19">
        <f t="array" ref="P325">INDEX($O$1:$O$326,MATCH(SMALL(COUNTIF($O$1:$O$326,"&lt;"&amp;$O$1:$O$326),ROW($O325:$P325)),COUNTIF($O$1:$O$326,"&lt;"&amp;$O$1:$O$326),0))</f>
        <v>325</v>
      </c>
      <c r="Q325" s="19" t="str">
        <f t="array" ref="Q325">INDEX($N$1:$N$326,SMALL(IF($O$1:$O$326=$P325,ROW($O$1:$O$326)),COUNTIF($P$1:$P325,$P325)),1)</f>
        <v>Cotswold</v>
      </c>
      <c r="R325" s="19" t="str">
        <f t="shared" si="37"/>
        <v>R80</v>
      </c>
      <c r="S325" s="19">
        <f t="shared" si="35"/>
        <v>2</v>
      </c>
    </row>
    <row r="326" spans="1:19" x14ac:dyDescent="0.25">
      <c r="A326" s="12" t="s">
        <v>321</v>
      </c>
      <c r="B326" s="12" t="str">
        <f>VLOOKUP(A326,fuel!I$4:J$329,2,FALSE)</f>
        <v>SR</v>
      </c>
      <c r="C326" s="20">
        <f>VLOOKUP(A326,'average house price'!A$2:E$333,5,FALSE)</f>
        <v>120</v>
      </c>
      <c r="D326" s="20">
        <f>VLOOKUP(A326,'average council tax band d'!A$2:E$333,5,FALSE)</f>
        <v>209</v>
      </c>
      <c r="E326" s="20">
        <f>VLOOKUP(A326,earnings!A$11:H$342,8,FALSE)</f>
        <v>318</v>
      </c>
      <c r="F326" s="20">
        <f>VLOOKUP(A326,fuel!I$4:R$335,6,FALSE)</f>
        <v>223</v>
      </c>
      <c r="G326" s="20">
        <f>VLOOKUP(A326,fuel!I$4:R$335,10,FALSE)</f>
        <v>108</v>
      </c>
      <c r="H326" s="12">
        <f t="shared" si="38"/>
        <v>978</v>
      </c>
      <c r="I326" s="48">
        <f t="shared" si="39"/>
        <v>195.6</v>
      </c>
      <c r="J326" s="12">
        <f t="shared" si="40"/>
        <v>238</v>
      </c>
      <c r="K326" s="19">
        <f t="shared" si="41"/>
        <v>233</v>
      </c>
      <c r="L326" s="48">
        <f t="shared" si="42"/>
        <v>5</v>
      </c>
      <c r="N326" s="19" t="s">
        <v>322</v>
      </c>
      <c r="O326" s="19">
        <f t="shared" si="36"/>
        <v>67</v>
      </c>
      <c r="P326" s="19">
        <f t="array" ref="P326">INDEX($O$1:$O$326,MATCH(SMALL(COUNTIF($O$1:$O$326,"&lt;"&amp;$O$1:$O$326),ROW($O326:$P326)),COUNTIF($O$1:$O$326,"&lt;"&amp;$O$1:$O$326),0))</f>
        <v>326</v>
      </c>
      <c r="Q326" s="19" t="str">
        <f t="array" ref="Q326">INDEX($N$1:$N$326,SMALL(IF($O$1:$O$326=$P326,ROW($O$1:$O$326)),COUNTIF($P$1:$P326,$P326)),1)</f>
        <v>Eden</v>
      </c>
      <c r="R326" s="19" t="str">
        <f t="shared" si="37"/>
        <v>R80</v>
      </c>
      <c r="S326">
        <f t="shared" si="35"/>
        <v>1</v>
      </c>
    </row>
    <row r="327" spans="1:19" x14ac:dyDescent="0.25">
      <c r="A327" s="12" t="s">
        <v>322</v>
      </c>
      <c r="B327" s="12" t="str">
        <f>VLOOKUP(A327,fuel!I$4:J$329,2,FALSE)</f>
        <v>OU</v>
      </c>
      <c r="C327" s="20">
        <f>VLOOKUP(A327,'average house price'!A$2:E$333,5,FALSE)</f>
        <v>168</v>
      </c>
      <c r="D327" s="20">
        <f>VLOOKUP(A327,'average council tax band d'!A$2:E$333,5,FALSE)</f>
        <v>36</v>
      </c>
      <c r="E327" s="20">
        <f>VLOOKUP(A327,earnings!A$11:H$342,8,FALSE)</f>
        <v>161</v>
      </c>
      <c r="F327" s="20">
        <f>VLOOKUP(A327,fuel!I$4:R$335,6,FALSE)</f>
        <v>148</v>
      </c>
      <c r="G327" s="20">
        <f>VLOOKUP(A327,fuel!I$4:R$335,10,FALSE)</f>
        <v>107</v>
      </c>
      <c r="H327" s="12">
        <f t="shared" si="38"/>
        <v>620</v>
      </c>
      <c r="I327" s="48">
        <f t="shared" si="39"/>
        <v>124</v>
      </c>
      <c r="J327" s="12">
        <f t="shared" si="40"/>
        <v>67</v>
      </c>
      <c r="K327" s="19">
        <f t="shared" si="41"/>
        <v>67</v>
      </c>
      <c r="L327" s="48">
        <f t="shared" si="42"/>
        <v>5</v>
      </c>
      <c r="M327" s="12"/>
      <c r="N327" s="12"/>
      <c r="O327" s="12"/>
      <c r="P327" s="12"/>
    </row>
    <row r="328" spans="1:19" s="12" customFormat="1" x14ac:dyDescent="0.25">
      <c r="A328" s="12" t="s">
        <v>326</v>
      </c>
      <c r="B328" s="12">
        <f t="shared" ref="B328:B333" si="43">COUNTIF(B$2:B$327,A328)</f>
        <v>55</v>
      </c>
      <c r="I328" s="12">
        <f>(SUMIF(B$2:B$327,A328,I$2:I$327))/B328</f>
        <v>201.42787878787877</v>
      </c>
      <c r="J328" s="12">
        <f t="shared" si="40"/>
        <v>258</v>
      </c>
    </row>
    <row r="329" spans="1:19" s="12" customFormat="1" x14ac:dyDescent="0.25">
      <c r="A329" s="12" t="s">
        <v>329</v>
      </c>
      <c r="B329" s="12">
        <f t="shared" si="43"/>
        <v>48</v>
      </c>
      <c r="I329" s="12">
        <f t="shared" ref="I329:I333" si="44">(SUMIF(B$2:B$327,A329,I$2:I$327))/B329</f>
        <v>193.90000000000006</v>
      </c>
      <c r="J329" s="12">
        <f t="shared" si="40"/>
        <v>235</v>
      </c>
    </row>
    <row r="330" spans="1:19" s="12" customFormat="1" x14ac:dyDescent="0.25">
      <c r="A330" s="12" t="s">
        <v>327</v>
      </c>
      <c r="B330" s="12">
        <f t="shared" si="43"/>
        <v>55</v>
      </c>
      <c r="I330" s="12">
        <f t="shared" si="44"/>
        <v>182.57090909090908</v>
      </c>
      <c r="J330" s="12">
        <f t="shared" si="40"/>
        <v>203</v>
      </c>
    </row>
    <row r="331" spans="1:19" s="12" customFormat="1" x14ac:dyDescent="0.25">
      <c r="A331" s="12" t="s">
        <v>325</v>
      </c>
      <c r="B331" s="12">
        <f t="shared" si="43"/>
        <v>39</v>
      </c>
      <c r="I331" s="12">
        <f t="shared" si="44"/>
        <v>151.35897435897439</v>
      </c>
      <c r="J331" s="12">
        <f t="shared" si="40"/>
        <v>132</v>
      </c>
    </row>
    <row r="332" spans="1:19" s="12" customFormat="1" x14ac:dyDescent="0.25">
      <c r="A332" s="12" t="s">
        <v>328</v>
      </c>
      <c r="B332" s="12">
        <f t="shared" si="43"/>
        <v>58</v>
      </c>
      <c r="I332" s="12">
        <f t="shared" si="44"/>
        <v>144.1</v>
      </c>
      <c r="J332" s="12">
        <f t="shared" si="40"/>
        <v>110</v>
      </c>
    </row>
    <row r="333" spans="1:19" s="12" customFormat="1" x14ac:dyDescent="0.25">
      <c r="A333" s="12" t="s">
        <v>330</v>
      </c>
      <c r="B333" s="12">
        <f t="shared" si="43"/>
        <v>71</v>
      </c>
      <c r="I333" s="12">
        <f t="shared" si="44"/>
        <v>133.12816901408451</v>
      </c>
      <c r="J333" s="12">
        <f t="shared" si="40"/>
        <v>86</v>
      </c>
      <c r="M333"/>
      <c r="N333"/>
      <c r="O333"/>
      <c r="P333"/>
    </row>
    <row r="334" spans="1:19" x14ac:dyDescent="0.25">
      <c r="J334">
        <f>QUARTILE(J$2:J$333,1)</f>
        <v>83.75</v>
      </c>
    </row>
    <row r="335" spans="1:19" x14ac:dyDescent="0.25">
      <c r="J335" s="12">
        <f>QUARTILE(J$2:J$333,2)</f>
        <v>165</v>
      </c>
    </row>
    <row r="336" spans="1:19" x14ac:dyDescent="0.25">
      <c r="J336" s="12">
        <f>QUARTILE(J$2:J$333,3)</f>
        <v>248.5</v>
      </c>
    </row>
    <row r="340" spans="10:10" x14ac:dyDescent="0.25">
      <c r="J340">
        <f>MAX(J2:J336)</f>
        <v>332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C1:E327"/>
  <sheetViews>
    <sheetView workbookViewId="0">
      <selection activeCell="D2" sqref="D2"/>
    </sheetView>
  </sheetViews>
  <sheetFormatPr defaultRowHeight="15" x14ac:dyDescent="0.25"/>
  <sheetData>
    <row r="1" spans="3:5" x14ac:dyDescent="0.25">
      <c r="D1" s="18" t="s">
        <v>459</v>
      </c>
      <c r="E1" s="18" t="s">
        <v>460</v>
      </c>
    </row>
    <row r="2" spans="3:5" x14ac:dyDescent="0.25">
      <c r="C2" s="18" t="s">
        <v>1</v>
      </c>
      <c r="D2">
        <f>VLOOKUP(C2,rurality!A$2:E$327,3,FALSE)</f>
        <v>0.76379446374913973</v>
      </c>
      <c r="E2">
        <f>VLOOKUP(C2,'overall ranking'!A$2:J$327,10,FALSE)</f>
        <v>248</v>
      </c>
    </row>
    <row r="3" spans="3:5" x14ac:dyDescent="0.25">
      <c r="C3" s="18" t="s">
        <v>2</v>
      </c>
      <c r="D3" s="18">
        <f>VLOOKUP(C3,rurality!A$2:E$327,3,FALSE)</f>
        <v>100</v>
      </c>
      <c r="E3" s="18">
        <f>VLOOKUP(C3,'overall ranking'!A$2:J$327,10,FALSE)</f>
        <v>297</v>
      </c>
    </row>
    <row r="4" spans="3:5" x14ac:dyDescent="0.25">
      <c r="C4" s="18" t="s">
        <v>3</v>
      </c>
      <c r="D4" s="18">
        <f>VLOOKUP(C4,rurality!A$2:E$327,3,FALSE)</f>
        <v>43.285773153394459</v>
      </c>
      <c r="E4" s="18">
        <f>VLOOKUP(C4,'overall ranking'!A$2:J$327,10,FALSE)</f>
        <v>193</v>
      </c>
    </row>
    <row r="5" spans="3:5" x14ac:dyDescent="0.25">
      <c r="C5" s="18" t="s">
        <v>4</v>
      </c>
      <c r="D5" s="18">
        <f>VLOOKUP(C5,rurality!A$2:E$327,3,FALSE)</f>
        <v>7.2365291356920212</v>
      </c>
      <c r="E5" s="18">
        <f>VLOOKUP(C5,'overall ranking'!A$2:J$327,10,FALSE)</f>
        <v>275</v>
      </c>
    </row>
    <row r="6" spans="3:5" x14ac:dyDescent="0.25">
      <c r="C6" s="18" t="s">
        <v>5</v>
      </c>
      <c r="D6" s="18">
        <f>VLOOKUP(C6,rurality!A$2:E$327,3,FALSE)</f>
        <v>1.4457073543285861</v>
      </c>
      <c r="E6" s="18">
        <f>VLOOKUP(C6,'overall ranking'!A$2:J$327,10,FALSE)</f>
        <v>232</v>
      </c>
    </row>
    <row r="7" spans="3:5" x14ac:dyDescent="0.25">
      <c r="C7" s="18" t="s">
        <v>6</v>
      </c>
      <c r="D7" s="18">
        <f>VLOOKUP(C7,rurality!A$2:E$327,3,FALSE)</f>
        <v>42.697922050061919</v>
      </c>
      <c r="E7" s="18">
        <f>VLOOKUP(C7,'overall ranking'!A$2:J$327,10,FALSE)</f>
        <v>120</v>
      </c>
    </row>
    <row r="8" spans="3:5" x14ac:dyDescent="0.25">
      <c r="C8" s="18" t="s">
        <v>7</v>
      </c>
      <c r="D8" s="18">
        <f>VLOOKUP(C8,rurality!A$2:E$327,3,FALSE)</f>
        <v>58.408318698362692</v>
      </c>
      <c r="E8" s="18">
        <f>VLOOKUP(C8,'overall ranking'!A$2:J$327,10,FALSE)</f>
        <v>165</v>
      </c>
    </row>
    <row r="9" spans="3:5" x14ac:dyDescent="0.25">
      <c r="C9" s="18" t="s">
        <v>8</v>
      </c>
      <c r="D9" s="18">
        <f>VLOOKUP(C9,rurality!A$2:E$327,3,FALSE)</f>
        <v>94.680507165690884</v>
      </c>
      <c r="E9" s="18">
        <f>VLOOKUP(C9,'overall ranking'!A$2:J$327,10,FALSE)</f>
        <v>183</v>
      </c>
    </row>
    <row r="10" spans="3:5" x14ac:dyDescent="0.25">
      <c r="C10" s="18" t="s">
        <v>9</v>
      </c>
      <c r="D10" s="18">
        <f>VLOOKUP(C10,rurality!A$2:E$327,3,FALSE)</f>
        <v>0</v>
      </c>
      <c r="E10" s="18">
        <f>VLOOKUP(C10,'overall ranking'!A$2:J$327,10,FALSE)</f>
        <v>1</v>
      </c>
    </row>
    <row r="11" spans="3:5" x14ac:dyDescent="0.25">
      <c r="C11" s="18" t="s">
        <v>10</v>
      </c>
      <c r="D11" s="18">
        <f>VLOOKUP(C11,rurality!A$2:E$327,3,FALSE)</f>
        <v>0.11748418726344401</v>
      </c>
      <c r="E11" s="18">
        <f>VLOOKUP(C11,'overall ranking'!A$2:J$327,10,FALSE)</f>
        <v>145</v>
      </c>
    </row>
    <row r="12" spans="3:5" x14ac:dyDescent="0.25">
      <c r="C12" s="18" t="s">
        <v>11</v>
      </c>
      <c r="D12" s="18">
        <f>VLOOKUP(C12,rurality!A$2:E$327,3,FALSE)</f>
        <v>19.998074286683693</v>
      </c>
      <c r="E12" s="18">
        <f>VLOOKUP(C12,'overall ranking'!A$2:J$327,10,FALSE)</f>
        <v>99</v>
      </c>
    </row>
    <row r="13" spans="3:5" x14ac:dyDescent="0.25">
      <c r="C13" s="18" t="s">
        <v>12</v>
      </c>
      <c r="D13" s="18">
        <f>VLOOKUP(C13,rurality!A$2:E$327,3,FALSE)</f>
        <v>20.438616009345274</v>
      </c>
      <c r="E13" s="18">
        <f>VLOOKUP(C13,'overall ranking'!A$2:J$327,10,FALSE)</f>
        <v>131</v>
      </c>
    </row>
    <row r="14" spans="3:5" x14ac:dyDescent="0.25">
      <c r="C14" s="18" t="s">
        <v>13</v>
      </c>
      <c r="D14" s="18">
        <f>VLOOKUP(C14,rurality!A$2:E$327,3,FALSE)</f>
        <v>1.4616813860334925</v>
      </c>
      <c r="E14" s="18">
        <f>VLOOKUP(C14,'overall ranking'!A$2:J$327,10,FALSE)</f>
        <v>165</v>
      </c>
    </row>
    <row r="15" spans="3:5" x14ac:dyDescent="0.25">
      <c r="C15" s="18" t="s">
        <v>14</v>
      </c>
      <c r="D15" s="18">
        <f>VLOOKUP(C15,rurality!A$2:E$327,3,FALSE)</f>
        <v>28.167896896673788</v>
      </c>
      <c r="E15" s="18">
        <f>VLOOKUP(C15,'overall ranking'!A$2:J$327,10,FALSE)</f>
        <v>148</v>
      </c>
    </row>
    <row r="16" spans="3:5" x14ac:dyDescent="0.25">
      <c r="C16" s="18" t="s">
        <v>15</v>
      </c>
      <c r="D16" s="18">
        <f>VLOOKUP(C16,rurality!A$2:E$327,3,FALSE)</f>
        <v>63.750615837957923</v>
      </c>
      <c r="E16" s="18">
        <f>VLOOKUP(C16,'overall ranking'!A$2:J$327,10,FALSE)</f>
        <v>267</v>
      </c>
    </row>
    <row r="17" spans="3:5" x14ac:dyDescent="0.25">
      <c r="C17" s="18" t="s">
        <v>16</v>
      </c>
      <c r="D17" s="18">
        <f>VLOOKUP(C17,rurality!A$2:E$327,3,FALSE)</f>
        <v>45.897845643939391</v>
      </c>
      <c r="E17" s="18">
        <f>VLOOKUP(C17,'overall ranking'!A$2:J$327,10,FALSE)</f>
        <v>163</v>
      </c>
    </row>
    <row r="18" spans="3:5" x14ac:dyDescent="0.25">
      <c r="C18" s="18" t="s">
        <v>17</v>
      </c>
      <c r="D18" s="18">
        <f>VLOOKUP(C18,rurality!A$2:E$327,3,FALSE)</f>
        <v>30.489223030532493</v>
      </c>
      <c r="E18" s="18">
        <f>VLOOKUP(C18,'overall ranking'!A$2:J$327,10,FALSE)</f>
        <v>161</v>
      </c>
    </row>
    <row r="19" spans="3:5" x14ac:dyDescent="0.25">
      <c r="C19" s="18" t="s">
        <v>18</v>
      </c>
      <c r="D19" s="18">
        <f>VLOOKUP(C19,rurality!A$2:E$327,3,FALSE)</f>
        <v>5.44786983711327E-2</v>
      </c>
      <c r="E19" s="18">
        <f>VLOOKUP(C19,'overall ranking'!A$2:J$327,10,FALSE)</f>
        <v>32</v>
      </c>
    </row>
    <row r="20" spans="3:5" x14ac:dyDescent="0.25">
      <c r="C20" s="18" t="s">
        <v>19</v>
      </c>
      <c r="D20" s="18">
        <f>VLOOKUP(C20,rurality!A$2:E$327,3,FALSE)</f>
        <v>3.4071236509632036E-2</v>
      </c>
      <c r="E20" s="18">
        <f>VLOOKUP(C20,'overall ranking'!A$2:J$327,10,FALSE)</f>
        <v>19</v>
      </c>
    </row>
    <row r="21" spans="3:5" x14ac:dyDescent="0.25">
      <c r="C21" s="18" t="s">
        <v>20</v>
      </c>
      <c r="D21" s="18">
        <f>VLOOKUP(C21,rurality!A$2:E$327,3,FALSE)</f>
        <v>20.665035808768998</v>
      </c>
      <c r="E21" s="18">
        <f>VLOOKUP(C21,'overall ranking'!A$2:J$327,10,FALSE)</f>
        <v>204</v>
      </c>
    </row>
    <row r="22" spans="3:5" x14ac:dyDescent="0.25">
      <c r="C22" s="18" t="s">
        <v>21</v>
      </c>
      <c r="D22" s="18">
        <f>VLOOKUP(C22,rurality!A$2:E$327,3,FALSE)</f>
        <v>5.0269169212861922</v>
      </c>
      <c r="E22" s="18">
        <f>VLOOKUP(C22,'overall ranking'!A$2:J$327,10,FALSE)</f>
        <v>104</v>
      </c>
    </row>
    <row r="23" spans="3:5" x14ac:dyDescent="0.25">
      <c r="C23" s="18" t="s">
        <v>22</v>
      </c>
      <c r="D23" s="18">
        <f>VLOOKUP(C23,rurality!A$2:E$327,3,FALSE)</f>
        <v>0</v>
      </c>
      <c r="E23" s="18">
        <f>VLOOKUP(C23,'overall ranking'!A$2:J$327,10,FALSE)</f>
        <v>177</v>
      </c>
    </row>
    <row r="24" spans="3:5" x14ac:dyDescent="0.25">
      <c r="C24" s="18" t="s">
        <v>23</v>
      </c>
      <c r="D24" s="18">
        <f>VLOOKUP(C24,rurality!A$2:E$327,3,FALSE)</f>
        <v>47.121038989994709</v>
      </c>
      <c r="E24" s="18">
        <f>VLOOKUP(C24,'overall ranking'!A$2:J$327,10,FALSE)</f>
        <v>250</v>
      </c>
    </row>
    <row r="25" spans="3:5" x14ac:dyDescent="0.25">
      <c r="C25" s="18" t="s">
        <v>24</v>
      </c>
      <c r="D25" s="18">
        <f>VLOOKUP(C25,rurality!A$2:E$327,3,FALSE)</f>
        <v>3.6972350212764327</v>
      </c>
      <c r="E25" s="18">
        <f>VLOOKUP(C25,'overall ranking'!A$2:J$327,10,FALSE)</f>
        <v>115</v>
      </c>
    </row>
    <row r="26" spans="3:5" x14ac:dyDescent="0.25">
      <c r="C26" s="18" t="s">
        <v>25</v>
      </c>
      <c r="D26" s="18">
        <f>VLOOKUP(C26,rurality!A$2:E$327,3,FALSE)</f>
        <v>37.200230108222776</v>
      </c>
      <c r="E26" s="18">
        <f>VLOOKUP(C26,'overall ranking'!A$2:J$327,10,FALSE)</f>
        <v>73</v>
      </c>
    </row>
    <row r="27" spans="3:5" x14ac:dyDescent="0.25">
      <c r="C27" s="18" t="s">
        <v>26</v>
      </c>
      <c r="D27" s="18">
        <f>VLOOKUP(C27,rurality!A$2:E$327,3,FALSE)</f>
        <v>0.14073217443447084</v>
      </c>
      <c r="E27" s="18">
        <f>VLOOKUP(C27,'overall ranking'!A$2:J$327,10,FALSE)</f>
        <v>84</v>
      </c>
    </row>
    <row r="28" spans="3:5" x14ac:dyDescent="0.25">
      <c r="C28" s="18" t="s">
        <v>27</v>
      </c>
      <c r="D28" s="18">
        <f>VLOOKUP(C28,rurality!A$2:E$327,3,FALSE)</f>
        <v>6.5075289961945337</v>
      </c>
      <c r="E28" s="18">
        <f>VLOOKUP(C28,'overall ranking'!A$2:J$327,10,FALSE)</f>
        <v>50</v>
      </c>
    </row>
    <row r="29" spans="3:5" x14ac:dyDescent="0.25">
      <c r="C29" s="18" t="s">
        <v>28</v>
      </c>
      <c r="D29" s="18">
        <f>VLOOKUP(C29,rurality!A$2:E$327,3,FALSE)</f>
        <v>12.62384818512923</v>
      </c>
      <c r="E29" s="18">
        <f>VLOOKUP(C29,'overall ranking'!A$2:J$327,10,FALSE)</f>
        <v>55</v>
      </c>
    </row>
    <row r="30" spans="3:5" x14ac:dyDescent="0.25">
      <c r="C30" s="18" t="s">
        <v>29</v>
      </c>
      <c r="D30" s="18">
        <f>VLOOKUP(C30,rurality!A$2:E$327,3,FALSE)</f>
        <v>67.955454414866679</v>
      </c>
      <c r="E30" s="18">
        <f>VLOOKUP(C30,'overall ranking'!A$2:J$327,10,FALSE)</f>
        <v>118</v>
      </c>
    </row>
    <row r="31" spans="3:5" x14ac:dyDescent="0.25">
      <c r="C31" s="18" t="s">
        <v>30</v>
      </c>
      <c r="D31" s="18">
        <f>VLOOKUP(C31,rurality!A$2:E$327,3,FALSE)</f>
        <v>100</v>
      </c>
      <c r="E31" s="18">
        <f>VLOOKUP(C31,'overall ranking'!A$2:J$327,10,FALSE)</f>
        <v>178</v>
      </c>
    </row>
    <row r="32" spans="3:5" x14ac:dyDescent="0.25">
      <c r="C32" s="18" t="s">
        <v>31</v>
      </c>
      <c r="D32" s="18">
        <f>VLOOKUP(C32,rurality!A$2:E$327,3,FALSE)</f>
        <v>0</v>
      </c>
      <c r="E32" s="18">
        <f>VLOOKUP(C32,'overall ranking'!A$2:J$327,10,FALSE)</f>
        <v>36</v>
      </c>
    </row>
    <row r="33" spans="3:5" x14ac:dyDescent="0.25">
      <c r="C33" s="18" t="s">
        <v>32</v>
      </c>
      <c r="D33" s="18">
        <f>VLOOKUP(C33,rurality!A$2:E$327,3,FALSE)</f>
        <v>30.031276490017834</v>
      </c>
      <c r="E33" s="18">
        <f>VLOOKUP(C33,'overall ranking'!A$2:J$327,10,FALSE)</f>
        <v>272</v>
      </c>
    </row>
    <row r="34" spans="3:5" x14ac:dyDescent="0.25">
      <c r="C34" s="18" t="s">
        <v>33</v>
      </c>
      <c r="D34" s="18">
        <f>VLOOKUP(C34,rurality!A$2:E$327,3,FALSE)</f>
        <v>1.2071394831505129</v>
      </c>
      <c r="E34" s="18">
        <f>VLOOKUP(C34,'overall ranking'!A$2:J$327,10,FALSE)</f>
        <v>71</v>
      </c>
    </row>
    <row r="35" spans="3:5" x14ac:dyDescent="0.25">
      <c r="C35" s="18" t="s">
        <v>34</v>
      </c>
      <c r="D35" s="18">
        <f>VLOOKUP(C35,rurality!A$2:E$327,3,FALSE)</f>
        <v>0</v>
      </c>
      <c r="E35" s="18">
        <f>VLOOKUP(C35,'overall ranking'!A$2:J$327,10,FALSE)</f>
        <v>122</v>
      </c>
    </row>
    <row r="36" spans="3:5" x14ac:dyDescent="0.25">
      <c r="C36" s="18" t="s">
        <v>35</v>
      </c>
      <c r="D36" s="18">
        <f>VLOOKUP(C36,rurality!A$2:E$327,3,FALSE)</f>
        <v>48.257930755486633</v>
      </c>
      <c r="E36" s="18">
        <f>VLOOKUP(C36,'overall ranking'!A$2:J$327,10,FALSE)</f>
        <v>168</v>
      </c>
    </row>
    <row r="37" spans="3:5" x14ac:dyDescent="0.25">
      <c r="C37" s="18" t="s">
        <v>36</v>
      </c>
      <c r="D37" s="18">
        <f>VLOOKUP(C37,rurality!A$2:E$327,3,FALSE)</f>
        <v>1.0562570202860893</v>
      </c>
      <c r="E37" s="18">
        <f>VLOOKUP(C37,'overall ranking'!A$2:J$327,10,FALSE)</f>
        <v>92</v>
      </c>
    </row>
    <row r="38" spans="3:5" x14ac:dyDescent="0.25">
      <c r="C38" s="18" t="s">
        <v>37</v>
      </c>
      <c r="D38" s="18">
        <f>VLOOKUP(C38,rurality!A$2:E$327,3,FALSE)</f>
        <v>30.590926159833408</v>
      </c>
      <c r="E38" s="18">
        <f>VLOOKUP(C38,'overall ranking'!A$2:J$327,10,FALSE)</f>
        <v>314</v>
      </c>
    </row>
    <row r="39" spans="3:5" x14ac:dyDescent="0.25">
      <c r="C39" s="18" t="s">
        <v>38</v>
      </c>
      <c r="D39" s="18">
        <f>VLOOKUP(C39,rurality!A$2:E$327,3,FALSE)</f>
        <v>2.0205270840277221</v>
      </c>
      <c r="E39" s="18">
        <f>VLOOKUP(C39,'overall ranking'!A$2:J$327,10,FALSE)</f>
        <v>46</v>
      </c>
    </row>
    <row r="40" spans="3:5" x14ac:dyDescent="0.25">
      <c r="C40" s="18" t="s">
        <v>39</v>
      </c>
      <c r="D40" s="18">
        <f>VLOOKUP(C40,rurality!A$2:E$327,3,FALSE)</f>
        <v>2.9607863193818056</v>
      </c>
      <c r="E40" s="18">
        <f>VLOOKUP(C40,'overall ranking'!A$2:J$327,10,FALSE)</f>
        <v>248</v>
      </c>
    </row>
    <row r="41" spans="3:5" x14ac:dyDescent="0.25">
      <c r="C41" s="18" t="s">
        <v>40</v>
      </c>
      <c r="D41" s="18">
        <f>VLOOKUP(C41,rurality!A$2:E$327,3,FALSE)</f>
        <v>6.0886474887681885</v>
      </c>
      <c r="E41" s="18">
        <f>VLOOKUP(C41,'overall ranking'!A$2:J$327,10,FALSE)</f>
        <v>228</v>
      </c>
    </row>
    <row r="42" spans="3:5" x14ac:dyDescent="0.25">
      <c r="C42" s="18" t="s">
        <v>41</v>
      </c>
      <c r="D42" s="18">
        <f>VLOOKUP(C42,rurality!A$2:E$327,3,FALSE)</f>
        <v>2.8663936240867836</v>
      </c>
      <c r="E42" s="18">
        <f>VLOOKUP(C42,'overall ranking'!A$2:J$327,10,FALSE)</f>
        <v>128</v>
      </c>
    </row>
    <row r="43" spans="3:5" x14ac:dyDescent="0.25">
      <c r="C43" s="18" t="s">
        <v>42</v>
      </c>
      <c r="D43" s="18">
        <f>VLOOKUP(C43,rurality!A$2:E$327,3,FALSE)</f>
        <v>29.59008926944799</v>
      </c>
      <c r="E43" s="18">
        <f>VLOOKUP(C43,'overall ranking'!A$2:J$327,10,FALSE)</f>
        <v>172</v>
      </c>
    </row>
    <row r="44" spans="3:5" x14ac:dyDescent="0.25">
      <c r="C44" s="18" t="s">
        <v>43</v>
      </c>
      <c r="D44" s="18">
        <f>VLOOKUP(C44,rurality!A$2:E$327,3,FALSE)</f>
        <v>0</v>
      </c>
      <c r="E44" s="18">
        <f>VLOOKUP(C44,'overall ranking'!A$2:J$327,10,FALSE)</f>
        <v>21</v>
      </c>
    </row>
    <row r="45" spans="3:5" x14ac:dyDescent="0.25">
      <c r="C45" s="18" t="s">
        <v>44</v>
      </c>
      <c r="D45" s="18">
        <f>VLOOKUP(C45,rurality!A$2:E$327,3,FALSE)</f>
        <v>0</v>
      </c>
      <c r="E45" s="18">
        <f>VLOOKUP(C45,'overall ranking'!A$2:J$327,10,FALSE)</f>
        <v>9</v>
      </c>
    </row>
    <row r="46" spans="3:5" x14ac:dyDescent="0.25">
      <c r="C46" s="18" t="s">
        <v>45</v>
      </c>
      <c r="D46" s="18">
        <f>VLOOKUP(C46,rurality!A$2:E$327,3,FALSE)</f>
        <v>33.929886900376999</v>
      </c>
      <c r="E46" s="18">
        <f>VLOOKUP(C46,'overall ranking'!A$2:J$327,10,FALSE)</f>
        <v>135</v>
      </c>
    </row>
    <row r="47" spans="3:5" x14ac:dyDescent="0.25">
      <c r="C47" s="18" t="s">
        <v>46</v>
      </c>
      <c r="D47" s="18">
        <f>VLOOKUP(C47,rurality!A$2:E$327,3,FALSE)</f>
        <v>18.569516442722236</v>
      </c>
      <c r="E47" s="18">
        <f>VLOOKUP(C47,'overall ranking'!A$2:J$327,10,FALSE)</f>
        <v>117</v>
      </c>
    </row>
    <row r="48" spans="3:5" x14ac:dyDescent="0.25">
      <c r="C48" s="18" t="s">
        <v>47</v>
      </c>
      <c r="D48" s="18">
        <f>VLOOKUP(C48,rurality!A$2:E$327,3,FALSE)</f>
        <v>28.765681025834581</v>
      </c>
      <c r="E48" s="18">
        <f>VLOOKUP(C48,'overall ranking'!A$2:J$327,10,FALSE)</f>
        <v>311</v>
      </c>
    </row>
    <row r="49" spans="3:5" x14ac:dyDescent="0.25">
      <c r="C49" s="18" t="s">
        <v>48</v>
      </c>
      <c r="D49" s="18">
        <f>VLOOKUP(C49,rurality!A$2:E$327,3,FALSE)</f>
        <v>0.66930542252789738</v>
      </c>
      <c r="E49" s="18">
        <f>VLOOKUP(C49,'overall ranking'!A$2:J$327,10,FALSE)</f>
        <v>181</v>
      </c>
    </row>
    <row r="50" spans="3:5" x14ac:dyDescent="0.25">
      <c r="C50" s="18" t="s">
        <v>49</v>
      </c>
      <c r="D50" s="18">
        <f>VLOOKUP(C50,rurality!A$2:E$327,3,FALSE)</f>
        <v>53.888083105503426</v>
      </c>
      <c r="E50" s="18">
        <f>VLOOKUP(C50,'overall ranking'!A$2:J$327,10,FALSE)</f>
        <v>243</v>
      </c>
    </row>
    <row r="51" spans="3:5" x14ac:dyDescent="0.25">
      <c r="C51" s="18" t="s">
        <v>50</v>
      </c>
      <c r="D51" s="18">
        <f>VLOOKUP(C51,rurality!A$2:E$327,3,FALSE)</f>
        <v>25.920537578288101</v>
      </c>
      <c r="E51" s="18">
        <f>VLOOKUP(C51,'overall ranking'!A$2:J$327,10,FALSE)</f>
        <v>111</v>
      </c>
    </row>
    <row r="52" spans="3:5" x14ac:dyDescent="0.25">
      <c r="C52" s="18" t="s">
        <v>51</v>
      </c>
      <c r="D52" s="18">
        <f>VLOOKUP(C52,rurality!A$2:E$327,3,FALSE)</f>
        <v>23.760054046474867</v>
      </c>
      <c r="E52" s="18">
        <f>VLOOKUP(C52,'overall ranking'!A$2:J$327,10,FALSE)</f>
        <v>146</v>
      </c>
    </row>
    <row r="53" spans="3:5" x14ac:dyDescent="0.25">
      <c r="C53" s="18" t="s">
        <v>52</v>
      </c>
      <c r="D53" s="18">
        <f>VLOOKUP(C53,rurality!A$2:E$327,3,FALSE)</f>
        <v>0</v>
      </c>
      <c r="E53" s="18">
        <f>VLOOKUP(C53,'overall ranking'!A$2:J$327,10,FALSE)</f>
        <v>72</v>
      </c>
    </row>
    <row r="54" spans="3:5" x14ac:dyDescent="0.25">
      <c r="C54" s="18" t="s">
        <v>53</v>
      </c>
      <c r="D54" s="18">
        <f>VLOOKUP(C54,rurality!A$2:E$327,3,FALSE)</f>
        <v>43.118206882932427</v>
      </c>
      <c r="E54" s="18">
        <f>VLOOKUP(C54,'overall ranking'!A$2:J$327,10,FALSE)</f>
        <v>262</v>
      </c>
    </row>
    <row r="55" spans="3:5" x14ac:dyDescent="0.25">
      <c r="C55" s="18" t="s">
        <v>359</v>
      </c>
      <c r="D55" s="18">
        <f>VLOOKUP(C55,rurality!A$2:E$327,3,FALSE)</f>
        <v>50.879522731667372</v>
      </c>
      <c r="E55" s="18">
        <f>VLOOKUP(C55,'overall ranking'!A$2:J$327,10,FALSE)</f>
        <v>279</v>
      </c>
    </row>
    <row r="56" spans="3:5" x14ac:dyDescent="0.25">
      <c r="C56" s="18" t="s">
        <v>54</v>
      </c>
      <c r="D56" s="18">
        <f>VLOOKUP(C56,rurality!A$2:E$327,3,FALSE)</f>
        <v>40.427156027070382</v>
      </c>
      <c r="E56" s="18">
        <f>VLOOKUP(C56,'overall ranking'!A$2:J$327,10,FALSE)</f>
        <v>244</v>
      </c>
    </row>
    <row r="57" spans="3:5" x14ac:dyDescent="0.25">
      <c r="C57" s="18" t="s">
        <v>55</v>
      </c>
      <c r="D57" s="18">
        <f>VLOOKUP(C57,rurality!A$2:E$327,3,FALSE)</f>
        <v>1.8558454575828449</v>
      </c>
      <c r="E57" s="18">
        <f>VLOOKUP(C57,'overall ranking'!A$2:J$327,10,FALSE)</f>
        <v>96</v>
      </c>
    </row>
    <row r="58" spans="3:5" x14ac:dyDescent="0.25">
      <c r="C58" s="18" t="s">
        <v>56</v>
      </c>
      <c r="D58" s="18">
        <f>VLOOKUP(C58,rurality!A$2:E$327,3,FALSE)</f>
        <v>100</v>
      </c>
      <c r="E58" s="18">
        <f>VLOOKUP(C58,'overall ranking'!A$2:J$327,10,FALSE)</f>
        <v>318</v>
      </c>
    </row>
    <row r="59" spans="3:5" x14ac:dyDescent="0.25">
      <c r="C59" s="18" t="s">
        <v>57</v>
      </c>
      <c r="D59" s="18">
        <f>VLOOKUP(C59,rurality!A$2:E$327,3,FALSE)</f>
        <v>46.598887010267717</v>
      </c>
      <c r="E59" s="18">
        <f>VLOOKUP(C59,'overall ranking'!A$2:J$327,10,FALSE)</f>
        <v>265</v>
      </c>
    </row>
    <row r="60" spans="3:5" x14ac:dyDescent="0.25">
      <c r="C60" s="18" t="s">
        <v>58</v>
      </c>
      <c r="D60" s="18">
        <f>VLOOKUP(C60,rurality!A$2:E$327,3,FALSE)</f>
        <v>39.891369344229624</v>
      </c>
      <c r="E60" s="18">
        <f>VLOOKUP(C60,'overall ranking'!A$2:J$327,10,FALSE)</f>
        <v>285</v>
      </c>
    </row>
    <row r="61" spans="3:5" x14ac:dyDescent="0.25">
      <c r="C61" s="18" t="s">
        <v>59</v>
      </c>
      <c r="D61" s="18">
        <f>VLOOKUP(C61,rurality!A$2:E$327,3,FALSE)</f>
        <v>1.3971654949224417</v>
      </c>
      <c r="E61" s="18">
        <f>VLOOKUP(C61,'overall ranking'!A$2:J$327,10,FALSE)</f>
        <v>296</v>
      </c>
    </row>
    <row r="62" spans="3:5" x14ac:dyDescent="0.25">
      <c r="C62" s="18" t="s">
        <v>60</v>
      </c>
      <c r="D62" s="18">
        <f>VLOOKUP(C62,rurality!A$2:E$327,3,FALSE)</f>
        <v>0</v>
      </c>
      <c r="E62" s="18">
        <f>VLOOKUP(C62,'overall ranking'!A$2:J$327,10,FALSE)</f>
        <v>288</v>
      </c>
    </row>
    <row r="63" spans="3:5" x14ac:dyDescent="0.25">
      <c r="C63" s="18" t="s">
        <v>61</v>
      </c>
      <c r="D63" s="18">
        <f>VLOOKUP(C63,rurality!A$2:E$327,3,FALSE)</f>
        <v>33.09534052020264</v>
      </c>
      <c r="E63" s="18">
        <f>VLOOKUP(C63,'overall ranking'!A$2:J$327,10,FALSE)</f>
        <v>93</v>
      </c>
    </row>
    <row r="64" spans="3:5" x14ac:dyDescent="0.25">
      <c r="C64" s="18" t="s">
        <v>62</v>
      </c>
      <c r="D64" s="18">
        <f>VLOOKUP(C64,rurality!A$2:E$327,3,FALSE)</f>
        <v>100</v>
      </c>
      <c r="E64" s="18">
        <f>VLOOKUP(C64,'overall ranking'!A$2:J$327,10,FALSE)</f>
        <v>112</v>
      </c>
    </row>
    <row r="65" spans="3:5" x14ac:dyDescent="0.25">
      <c r="C65" s="18" t="s">
        <v>63</v>
      </c>
      <c r="D65" s="18">
        <f>VLOOKUP(C65,rurality!A$2:E$327,3,FALSE)</f>
        <v>7.3705965241897609</v>
      </c>
      <c r="E65" s="18">
        <f>VLOOKUP(C65,'overall ranking'!A$2:J$327,10,FALSE)</f>
        <v>65</v>
      </c>
    </row>
    <row r="66" spans="3:5" x14ac:dyDescent="0.25">
      <c r="C66" s="18" t="s">
        <v>64</v>
      </c>
      <c r="D66" s="18">
        <f>VLOOKUP(C66,rurality!A$2:E$327,3,FALSE)</f>
        <v>92.018606364850555</v>
      </c>
      <c r="E66" s="18">
        <f>VLOOKUP(C66,'overall ranking'!A$2:J$327,10,FALSE)</f>
        <v>205</v>
      </c>
    </row>
    <row r="67" spans="3:5" x14ac:dyDescent="0.25">
      <c r="C67" s="18" t="s">
        <v>65</v>
      </c>
      <c r="D67" s="18">
        <f>VLOOKUP(C67,rurality!A$2:E$327,3,FALSE)</f>
        <v>100</v>
      </c>
      <c r="E67" s="18">
        <f>VLOOKUP(C67,'overall ranking'!A$2:J$327,10,FALSE)</f>
        <v>331</v>
      </c>
    </row>
    <row r="68" spans="3:5" x14ac:dyDescent="0.25">
      <c r="C68" s="18" t="s">
        <v>66</v>
      </c>
      <c r="D68" s="18">
        <f>VLOOKUP(C68,rurality!A$2:E$327,3,FALSE)</f>
        <v>0.74688328163709905</v>
      </c>
      <c r="E68" s="18">
        <f>VLOOKUP(C68,'overall ranking'!A$2:J$327,10,FALSE)</f>
        <v>34</v>
      </c>
    </row>
    <row r="69" spans="3:5" x14ac:dyDescent="0.25">
      <c r="C69" s="18" t="s">
        <v>67</v>
      </c>
      <c r="D69" s="18">
        <f>VLOOKUP(C69,rurality!A$2:E$327,3,FALSE)</f>
        <v>86.464593676509011</v>
      </c>
      <c r="E69" s="18">
        <f>VLOOKUP(C69,'overall ranking'!A$2:J$327,10,FALSE)</f>
        <v>321</v>
      </c>
    </row>
    <row r="70" spans="3:5" x14ac:dyDescent="0.25">
      <c r="C70" s="18" t="s">
        <v>68</v>
      </c>
      <c r="D70" s="18">
        <f>VLOOKUP(C70,rurality!A$2:E$327,3,FALSE)</f>
        <v>0</v>
      </c>
      <c r="E70" s="18">
        <f>VLOOKUP(C70,'overall ranking'!A$2:J$327,10,FALSE)</f>
        <v>74</v>
      </c>
    </row>
    <row r="71" spans="3:5" x14ac:dyDescent="0.25">
      <c r="C71" s="18" t="s">
        <v>69</v>
      </c>
      <c r="D71" s="18">
        <f>VLOOKUP(C71,rurality!A$2:E$327,3,FALSE)</f>
        <v>0</v>
      </c>
      <c r="E71" s="18">
        <f>VLOOKUP(C71,'overall ranking'!A$2:J$327,10,FALSE)</f>
        <v>69</v>
      </c>
    </row>
    <row r="72" spans="3:5" x14ac:dyDescent="0.25">
      <c r="C72" s="18" t="s">
        <v>70</v>
      </c>
      <c r="D72" s="18">
        <f>VLOOKUP(C72,rurality!A$2:E$327,3,FALSE)</f>
        <v>35.672884162817049</v>
      </c>
      <c r="E72" s="18">
        <f>VLOOKUP(C72,'overall ranking'!A$2:J$327,10,FALSE)</f>
        <v>188</v>
      </c>
    </row>
    <row r="73" spans="3:5" x14ac:dyDescent="0.25">
      <c r="C73" s="18" t="s">
        <v>71</v>
      </c>
      <c r="D73" s="18">
        <f>VLOOKUP(C73,rurality!A$2:E$327,3,FALSE)</f>
        <v>12.071188799738005</v>
      </c>
      <c r="E73" s="18">
        <f>VLOOKUP(C73,'overall ranking'!A$2:J$327,10,FALSE)</f>
        <v>179</v>
      </c>
    </row>
    <row r="74" spans="3:5" x14ac:dyDescent="0.25">
      <c r="C74" s="18" t="s">
        <v>72</v>
      </c>
      <c r="D74" s="18">
        <f>VLOOKUP(C74,rurality!A$2:E$327,3,FALSE)</f>
        <v>12.322655794991263</v>
      </c>
      <c r="E74" s="18">
        <f>VLOOKUP(C74,'overall ranking'!A$2:J$327,10,FALSE)</f>
        <v>100</v>
      </c>
    </row>
    <row r="75" spans="3:5" x14ac:dyDescent="0.25">
      <c r="C75" s="18" t="s">
        <v>73</v>
      </c>
      <c r="D75" s="18">
        <f>VLOOKUP(C75,rurality!A$2:E$327,3,FALSE)</f>
        <v>94.34807406067857</v>
      </c>
      <c r="E75" s="18">
        <f>VLOOKUP(C75,'overall ranking'!A$2:J$327,10,FALSE)</f>
        <v>118</v>
      </c>
    </row>
    <row r="76" spans="3:5" x14ac:dyDescent="0.25">
      <c r="C76" s="18" t="s">
        <v>74</v>
      </c>
      <c r="D76" s="18">
        <f>VLOOKUP(C76,rurality!A$2:E$327,3,FALSE)</f>
        <v>0.16812707341699121</v>
      </c>
      <c r="E76" s="18">
        <f>VLOOKUP(C76,'overall ranking'!A$2:J$327,10,FALSE)</f>
        <v>16</v>
      </c>
    </row>
    <row r="77" spans="3:5" x14ac:dyDescent="0.25">
      <c r="C77" s="18" t="s">
        <v>75</v>
      </c>
      <c r="D77" s="18">
        <f>VLOOKUP(C77,rurality!A$2:E$327,3,FALSE)</f>
        <v>100</v>
      </c>
      <c r="E77" s="18">
        <f>VLOOKUP(C77,'overall ranking'!A$2:J$327,10,FALSE)</f>
        <v>308</v>
      </c>
    </row>
    <row r="78" spans="3:5" x14ac:dyDescent="0.25">
      <c r="C78" s="18" t="s">
        <v>76</v>
      </c>
      <c r="D78" s="18">
        <f>VLOOKUP(C78,rurality!A$2:E$327,3,FALSE)</f>
        <v>17.025949982741849</v>
      </c>
      <c r="E78" s="18">
        <f>VLOOKUP(C78,'overall ranking'!A$2:J$327,10,FALSE)</f>
        <v>182</v>
      </c>
    </row>
    <row r="79" spans="3:5" x14ac:dyDescent="0.25">
      <c r="C79" s="18" t="s">
        <v>77</v>
      </c>
      <c r="D79" s="18">
        <f>VLOOKUP(C79,rurality!A$2:E$327,3,FALSE)</f>
        <v>62.559341500765697</v>
      </c>
      <c r="E79" s="18">
        <f>VLOOKUP(C79,'overall ranking'!A$2:J$327,10,FALSE)</f>
        <v>37</v>
      </c>
    </row>
    <row r="80" spans="3:5" x14ac:dyDescent="0.25">
      <c r="C80" s="18" t="s">
        <v>78</v>
      </c>
      <c r="D80" s="18">
        <f>VLOOKUP(C80,rurality!A$2:E$327,3,FALSE)</f>
        <v>0</v>
      </c>
      <c r="E80" s="18">
        <f>VLOOKUP(C80,'overall ranking'!A$2:J$327,10,FALSE)</f>
        <v>62</v>
      </c>
    </row>
    <row r="81" spans="3:5" x14ac:dyDescent="0.25">
      <c r="C81" s="18" t="s">
        <v>79</v>
      </c>
      <c r="D81" s="18">
        <f>VLOOKUP(C81,rurality!A$2:E$327,3,FALSE)</f>
        <v>74.634442924456607</v>
      </c>
      <c r="E81" s="18">
        <f>VLOOKUP(C81,'overall ranking'!A$2:J$327,10,FALSE)</f>
        <v>43</v>
      </c>
    </row>
    <row r="82" spans="3:5" x14ac:dyDescent="0.25">
      <c r="C82" s="18" t="s">
        <v>80</v>
      </c>
      <c r="D82" s="18">
        <f>VLOOKUP(C82,rurality!A$2:E$327,3,FALSE)</f>
        <v>0</v>
      </c>
      <c r="E82" s="18">
        <f>VLOOKUP(C82,'overall ranking'!A$2:J$327,10,FALSE)</f>
        <v>27</v>
      </c>
    </row>
    <row r="83" spans="3:5" x14ac:dyDescent="0.25">
      <c r="C83" s="18" t="s">
        <v>81</v>
      </c>
      <c r="D83" s="18">
        <f>VLOOKUP(C83,rurality!A$2:E$327,3,FALSE)</f>
        <v>100</v>
      </c>
      <c r="E83" s="18">
        <f>VLOOKUP(C83,'overall ranking'!A$2:J$327,10,FALSE)</f>
        <v>101</v>
      </c>
    </row>
    <row r="84" spans="3:5" x14ac:dyDescent="0.25">
      <c r="C84" s="18" t="s">
        <v>82</v>
      </c>
      <c r="D84" s="18">
        <f>VLOOKUP(C84,rurality!A$2:E$327,3,FALSE)</f>
        <v>73.80669352586861</v>
      </c>
      <c r="E84" s="18">
        <f>VLOOKUP(C84,'overall ranking'!A$2:J$327,10,FALSE)</f>
        <v>300</v>
      </c>
    </row>
    <row r="85" spans="3:5" x14ac:dyDescent="0.25">
      <c r="C85" s="18" t="s">
        <v>83</v>
      </c>
      <c r="D85" s="18">
        <f>VLOOKUP(C85,rurality!A$2:E$327,3,FALSE)</f>
        <v>73.293715324277784</v>
      </c>
      <c r="E85" s="18">
        <f>VLOOKUP(C85,'overall ranking'!A$2:J$327,10,FALSE)</f>
        <v>324</v>
      </c>
    </row>
    <row r="86" spans="3:5" x14ac:dyDescent="0.25">
      <c r="C86" s="18" t="s">
        <v>84</v>
      </c>
      <c r="D86" s="18">
        <f>VLOOKUP(C86,rurality!A$2:E$327,3,FALSE)</f>
        <v>67.823736887911693</v>
      </c>
      <c r="E86" s="18">
        <f>VLOOKUP(C86,'overall ranking'!A$2:J$327,10,FALSE)</f>
        <v>236</v>
      </c>
    </row>
    <row r="87" spans="3:5" x14ac:dyDescent="0.25">
      <c r="C87" s="18" t="s">
        <v>85</v>
      </c>
      <c r="D87" s="18">
        <f>VLOOKUP(C87,rurality!A$2:E$327,3,FALSE)</f>
        <v>31.992104935969166</v>
      </c>
      <c r="E87" s="18">
        <f>VLOOKUP(C87,'overall ranking'!A$2:J$327,10,FALSE)</f>
        <v>196</v>
      </c>
    </row>
    <row r="88" spans="3:5" x14ac:dyDescent="0.25">
      <c r="C88" s="18" t="s">
        <v>86</v>
      </c>
      <c r="D88" s="18">
        <f>VLOOKUP(C88,rurality!A$2:E$327,3,FALSE)</f>
        <v>100</v>
      </c>
      <c r="E88" s="18">
        <f>VLOOKUP(C88,'overall ranking'!A$2:J$327,10,FALSE)</f>
        <v>135</v>
      </c>
    </row>
    <row r="89" spans="3:5" x14ac:dyDescent="0.25">
      <c r="C89" s="18" t="s">
        <v>87</v>
      </c>
      <c r="D89" s="18">
        <f>VLOOKUP(C89,rurality!A$2:E$327,3,FALSE)</f>
        <v>60.072694942733115</v>
      </c>
      <c r="E89" s="18">
        <f>VLOOKUP(C89,'overall ranking'!A$2:J$327,10,FALSE)</f>
        <v>83</v>
      </c>
    </row>
    <row r="90" spans="3:5" x14ac:dyDescent="0.25">
      <c r="C90" s="18" t="s">
        <v>88</v>
      </c>
      <c r="D90" s="18">
        <f>VLOOKUP(C90,rurality!A$2:E$327,3,FALSE)</f>
        <v>70.867272073310858</v>
      </c>
      <c r="E90" s="18">
        <f>VLOOKUP(C90,'overall ranking'!A$2:J$327,10,FALSE)</f>
        <v>237</v>
      </c>
    </row>
    <row r="91" spans="3:5" x14ac:dyDescent="0.25">
      <c r="C91" s="18" t="s">
        <v>89</v>
      </c>
      <c r="D91" s="18">
        <f>VLOOKUP(C91,rurality!A$2:E$327,3,FALSE)</f>
        <v>37.457425971845666</v>
      </c>
      <c r="E91" s="18">
        <f>VLOOKUP(C91,'overall ranking'!A$2:J$327,10,FALSE)</f>
        <v>176</v>
      </c>
    </row>
    <row r="92" spans="3:5" x14ac:dyDescent="0.25">
      <c r="C92" s="18" t="s">
        <v>90</v>
      </c>
      <c r="D92" s="18">
        <f>VLOOKUP(C92,rurality!A$2:E$327,3,FALSE)</f>
        <v>0</v>
      </c>
      <c r="E92" s="18">
        <f>VLOOKUP(C92,'overall ranking'!A$2:J$327,10,FALSE)</f>
        <v>157</v>
      </c>
    </row>
    <row r="93" spans="3:5" x14ac:dyDescent="0.25">
      <c r="C93" s="18" t="s">
        <v>91</v>
      </c>
      <c r="D93" s="18">
        <f>VLOOKUP(C93,rurality!A$2:E$327,3,FALSE)</f>
        <v>31.867045913500785</v>
      </c>
      <c r="E93" s="18">
        <f>VLOOKUP(C93,'overall ranking'!A$2:J$327,10,FALSE)</f>
        <v>87</v>
      </c>
    </row>
    <row r="94" spans="3:5" x14ac:dyDescent="0.25">
      <c r="C94" s="18" t="s">
        <v>92</v>
      </c>
      <c r="D94" s="18">
        <f>VLOOKUP(C94,rurality!A$2:E$327,3,FALSE)</f>
        <v>100</v>
      </c>
      <c r="E94" s="18">
        <f>VLOOKUP(C94,'overall ranking'!A$2:J$327,10,FALSE)</f>
        <v>332</v>
      </c>
    </row>
    <row r="95" spans="3:5" x14ac:dyDescent="0.25">
      <c r="C95" s="18" t="s">
        <v>93</v>
      </c>
      <c r="D95" s="18">
        <f>VLOOKUP(C95,rurality!A$2:E$327,3,FALSE)</f>
        <v>15.574005622443879</v>
      </c>
      <c r="E95" s="18">
        <f>VLOOKUP(C95,'overall ranking'!A$2:J$327,10,FALSE)</f>
        <v>292</v>
      </c>
    </row>
    <row r="96" spans="3:5" x14ac:dyDescent="0.25">
      <c r="C96" s="18" t="s">
        <v>94</v>
      </c>
      <c r="D96" s="18">
        <f>VLOOKUP(C96,rurality!A$2:E$327,3,FALSE)</f>
        <v>0.12833309567945245</v>
      </c>
      <c r="E96" s="18">
        <f>VLOOKUP(C96,'overall ranking'!A$2:J$327,10,FALSE)</f>
        <v>60</v>
      </c>
    </row>
    <row r="97" spans="3:5" x14ac:dyDescent="0.25">
      <c r="C97" s="18" t="s">
        <v>95</v>
      </c>
      <c r="D97" s="18">
        <f>VLOOKUP(C97,rurality!A$2:E$327,3,FALSE)</f>
        <v>35.37158750393192</v>
      </c>
      <c r="E97" s="18">
        <f>VLOOKUP(C97,'overall ranking'!A$2:J$327,10,FALSE)</f>
        <v>307</v>
      </c>
    </row>
    <row r="98" spans="3:5" x14ac:dyDescent="0.25">
      <c r="C98" s="18" t="s">
        <v>96</v>
      </c>
      <c r="D98" s="18">
        <f>VLOOKUP(C98,rurality!A$2:E$327,3,FALSE)</f>
        <v>3.8021058275127704</v>
      </c>
      <c r="E98" s="18">
        <f>VLOOKUP(C98,'overall ranking'!A$2:J$327,10,FALSE)</f>
        <v>162</v>
      </c>
    </row>
    <row r="99" spans="3:5" x14ac:dyDescent="0.25">
      <c r="C99" s="18" t="s">
        <v>97</v>
      </c>
      <c r="D99" s="18">
        <f>VLOOKUP(C99,rurality!A$2:E$327,3,FALSE)</f>
        <v>10.000454153231301</v>
      </c>
      <c r="E99" s="18">
        <f>VLOOKUP(C99,'overall ranking'!A$2:J$327,10,FALSE)</f>
        <v>169</v>
      </c>
    </row>
    <row r="100" spans="3:5" x14ac:dyDescent="0.25">
      <c r="C100" s="18" t="s">
        <v>98</v>
      </c>
      <c r="D100" s="18">
        <f>VLOOKUP(C100,rurality!A$2:E$327,3,FALSE)</f>
        <v>3.8996361540401314</v>
      </c>
      <c r="E100" s="18">
        <f>VLOOKUP(C100,'overall ranking'!A$2:J$327,10,FALSE)</f>
        <v>63</v>
      </c>
    </row>
    <row r="101" spans="3:5" x14ac:dyDescent="0.25">
      <c r="C101" s="18" t="s">
        <v>99</v>
      </c>
      <c r="D101" s="18">
        <f>VLOOKUP(C101,rurality!A$2:E$327,3,FALSE)</f>
        <v>1.6071758831144811</v>
      </c>
      <c r="E101" s="18">
        <f>VLOOKUP(C101,'overall ranking'!A$2:J$327,10,FALSE)</f>
        <v>75</v>
      </c>
    </row>
    <row r="102" spans="3:5" x14ac:dyDescent="0.25">
      <c r="C102" s="18" t="s">
        <v>100</v>
      </c>
      <c r="D102" s="18">
        <f>VLOOKUP(C102,rurality!A$2:E$327,3,FALSE)</f>
        <v>85.059613408835688</v>
      </c>
      <c r="E102" s="18">
        <f>VLOOKUP(C102,'overall ranking'!A$2:J$327,10,FALSE)</f>
        <v>172</v>
      </c>
    </row>
    <row r="103" spans="3:5" x14ac:dyDescent="0.25">
      <c r="C103" s="18" t="s">
        <v>101</v>
      </c>
      <c r="D103" s="18">
        <f>VLOOKUP(C103,rurality!A$2:E$327,3,FALSE)</f>
        <v>100</v>
      </c>
      <c r="E103" s="18">
        <f>VLOOKUP(C103,'overall ranking'!A$2:J$327,10,FALSE)</f>
        <v>239</v>
      </c>
    </row>
    <row r="104" spans="3:5" x14ac:dyDescent="0.25">
      <c r="C104" s="18" t="s">
        <v>102</v>
      </c>
      <c r="D104" s="18">
        <f>VLOOKUP(C104,rurality!A$2:E$327,3,FALSE)</f>
        <v>95.787699032157349</v>
      </c>
      <c r="E104" s="18">
        <f>VLOOKUP(C104,'overall ranking'!A$2:J$327,10,FALSE)</f>
        <v>217</v>
      </c>
    </row>
    <row r="105" spans="3:5" x14ac:dyDescent="0.25">
      <c r="C105" s="18" t="s">
        <v>103</v>
      </c>
      <c r="D105" s="18">
        <f>VLOOKUP(C105,rurality!A$2:E$327,3,FALSE)</f>
        <v>41.939097528654763</v>
      </c>
      <c r="E105" s="18">
        <f>VLOOKUP(C105,'overall ranking'!A$2:J$327,10,FALSE)</f>
        <v>277</v>
      </c>
    </row>
    <row r="106" spans="3:5" x14ac:dyDescent="0.25">
      <c r="C106" s="18" t="s">
        <v>104</v>
      </c>
      <c r="D106" s="18">
        <f>VLOOKUP(C106,rurality!A$2:E$327,3,FALSE)</f>
        <v>10.233538760947129</v>
      </c>
      <c r="E106" s="18">
        <f>VLOOKUP(C106,'overall ranking'!A$2:J$327,10,FALSE)</f>
        <v>268</v>
      </c>
    </row>
    <row r="107" spans="3:5" x14ac:dyDescent="0.25">
      <c r="C107" s="18" t="s">
        <v>105</v>
      </c>
      <c r="D107" s="18">
        <f>VLOOKUP(C107,rurality!A$2:E$327,3,FALSE)</f>
        <v>18.348960712142787</v>
      </c>
      <c r="E107" s="18">
        <f>VLOOKUP(C107,'overall ranking'!A$2:J$327,10,FALSE)</f>
        <v>179</v>
      </c>
    </row>
    <row r="108" spans="3:5" x14ac:dyDescent="0.25">
      <c r="C108" s="18" t="s">
        <v>106</v>
      </c>
      <c r="D108" s="18">
        <f>VLOOKUP(C108,rurality!A$2:E$327,3,FALSE)</f>
        <v>0.26913005528076811</v>
      </c>
      <c r="E108" s="18">
        <f>VLOOKUP(C108,'overall ranking'!A$2:J$327,10,FALSE)</f>
        <v>42</v>
      </c>
    </row>
    <row r="109" spans="3:5" x14ac:dyDescent="0.25">
      <c r="C109" s="18" t="s">
        <v>107</v>
      </c>
      <c r="D109" s="18">
        <f>VLOOKUP(C109,rurality!A$2:E$327,3,FALSE)</f>
        <v>0</v>
      </c>
      <c r="E109" s="18">
        <f>VLOOKUP(C109,'overall ranking'!A$2:J$327,10,FALSE)</f>
        <v>23</v>
      </c>
    </row>
    <row r="110" spans="3:5" x14ac:dyDescent="0.25">
      <c r="C110" s="18" t="s">
        <v>108</v>
      </c>
      <c r="D110" s="18">
        <f>VLOOKUP(C110,rurality!A$2:E$327,3,FALSE)</f>
        <v>19.701186465504612</v>
      </c>
      <c r="E110" s="18">
        <f>VLOOKUP(C110,'overall ranking'!A$2:J$327,10,FALSE)</f>
        <v>45</v>
      </c>
    </row>
    <row r="111" spans="3:5" x14ac:dyDescent="0.25">
      <c r="C111" s="18" t="s">
        <v>109</v>
      </c>
      <c r="D111" s="18">
        <f>VLOOKUP(C111,rurality!A$2:E$327,3,FALSE)</f>
        <v>26.530140634284834</v>
      </c>
      <c r="E111" s="18">
        <f>VLOOKUP(C111,'overall ranking'!A$2:J$327,10,FALSE)</f>
        <v>108</v>
      </c>
    </row>
    <row r="112" spans="3:5" x14ac:dyDescent="0.25">
      <c r="C112" s="18" t="s">
        <v>110</v>
      </c>
      <c r="D112" s="18">
        <f>VLOOKUP(C112,rurality!A$2:E$327,3,FALSE)</f>
        <v>0</v>
      </c>
      <c r="E112" s="18">
        <f>VLOOKUP(C112,'overall ranking'!A$2:J$327,10,FALSE)</f>
        <v>10</v>
      </c>
    </row>
    <row r="113" spans="3:5" x14ac:dyDescent="0.25">
      <c r="C113" s="18" t="s">
        <v>111</v>
      </c>
      <c r="D113" s="18">
        <f>VLOOKUP(C113,rurality!A$2:E$327,3,FALSE)</f>
        <v>29.146506826096335</v>
      </c>
      <c r="E113" s="18">
        <f>VLOOKUP(C113,'overall ranking'!A$2:J$327,10,FALSE)</f>
        <v>264</v>
      </c>
    </row>
    <row r="114" spans="3:5" x14ac:dyDescent="0.25">
      <c r="C114" s="18" t="s">
        <v>112</v>
      </c>
      <c r="D114" s="18">
        <f>VLOOKUP(C114,rurality!A$2:E$327,3,FALSE)</f>
        <v>0</v>
      </c>
      <c r="E114" s="18">
        <f>VLOOKUP(C114,'overall ranking'!A$2:J$327,10,FALSE)</f>
        <v>4</v>
      </c>
    </row>
    <row r="115" spans="3:5" x14ac:dyDescent="0.25">
      <c r="C115" s="18" t="s">
        <v>113</v>
      </c>
      <c r="D115" s="18">
        <f>VLOOKUP(C115,rurality!A$2:E$327,3,FALSE)</f>
        <v>3.6189025680077842</v>
      </c>
      <c r="E115" s="18">
        <f>VLOOKUP(C115,'overall ranking'!A$2:J$327,10,FALSE)</f>
        <v>127</v>
      </c>
    </row>
    <row r="116" spans="3:5" x14ac:dyDescent="0.25">
      <c r="C116" s="18" t="s">
        <v>114</v>
      </c>
      <c r="D116" s="18">
        <f>VLOOKUP(C116,rurality!A$2:E$327,3,FALSE)</f>
        <v>100</v>
      </c>
      <c r="E116" s="18">
        <f>VLOOKUP(C116,'overall ranking'!A$2:J$327,10,FALSE)</f>
        <v>290</v>
      </c>
    </row>
    <row r="117" spans="3:5" x14ac:dyDescent="0.25">
      <c r="C117" s="18" t="s">
        <v>115</v>
      </c>
      <c r="D117" s="18">
        <f>VLOOKUP(C117,rurality!A$2:E$327,3,FALSE)</f>
        <v>0</v>
      </c>
      <c r="E117" s="18">
        <f>VLOOKUP(C117,'overall ranking'!A$2:J$327,10,FALSE)</f>
        <v>14</v>
      </c>
    </row>
    <row r="118" spans="3:5" x14ac:dyDescent="0.25">
      <c r="C118" s="18" t="s">
        <v>116</v>
      </c>
      <c r="D118" s="18">
        <f>VLOOKUP(C118,rurality!A$2:E$327,3,FALSE)</f>
        <v>93.868960468521237</v>
      </c>
      <c r="E118" s="18">
        <f>VLOOKUP(C118,'overall ranking'!A$2:J$327,10,FALSE)</f>
        <v>250</v>
      </c>
    </row>
    <row r="119" spans="3:5" x14ac:dyDescent="0.25">
      <c r="C119" s="18" t="s">
        <v>117</v>
      </c>
      <c r="D119" s="18">
        <f>VLOOKUP(C119,rurality!A$2:E$327,3,FALSE)</f>
        <v>0</v>
      </c>
      <c r="E119" s="18">
        <f>VLOOKUP(C119,'overall ranking'!A$2:J$327,10,FALSE)</f>
        <v>90</v>
      </c>
    </row>
    <row r="120" spans="3:5" x14ac:dyDescent="0.25">
      <c r="C120" s="18" t="s">
        <v>118</v>
      </c>
      <c r="D120" s="18">
        <f>VLOOKUP(C120,rurality!A$2:E$327,3,FALSE)</f>
        <v>0</v>
      </c>
      <c r="E120" s="18">
        <f>VLOOKUP(C120,'overall ranking'!A$2:J$327,10,FALSE)</f>
        <v>144</v>
      </c>
    </row>
    <row r="121" spans="3:5" x14ac:dyDescent="0.25">
      <c r="C121" s="18" t="s">
        <v>119</v>
      </c>
      <c r="D121" s="18">
        <f>VLOOKUP(C121,rurality!A$2:E$327,3,FALSE)</f>
        <v>43.735383883625985</v>
      </c>
      <c r="E121" s="18">
        <f>VLOOKUP(C121,'overall ranking'!A$2:J$327,10,FALSE)</f>
        <v>326</v>
      </c>
    </row>
    <row r="122" spans="3:5" x14ac:dyDescent="0.25">
      <c r="C122" s="18" t="s">
        <v>120</v>
      </c>
      <c r="D122" s="18">
        <f>VLOOKUP(C122,rurality!A$2:E$327,3,FALSE)</f>
        <v>8.556718474293587E-2</v>
      </c>
      <c r="E122" s="18">
        <f>VLOOKUP(C122,'overall ranking'!A$2:J$327,10,FALSE)</f>
        <v>142</v>
      </c>
    </row>
    <row r="123" spans="3:5" x14ac:dyDescent="0.25">
      <c r="C123" s="18" t="s">
        <v>121</v>
      </c>
      <c r="D123" s="18">
        <f>VLOOKUP(C123,rurality!A$2:E$327,3,FALSE)</f>
        <v>30.841110327768952</v>
      </c>
      <c r="E123" s="18">
        <f>VLOOKUP(C123,'overall ranking'!A$2:J$327,10,FALSE)</f>
        <v>241</v>
      </c>
    </row>
    <row r="124" spans="3:5" x14ac:dyDescent="0.25">
      <c r="C124" s="18" t="s">
        <v>122</v>
      </c>
      <c r="D124" s="18">
        <f>VLOOKUP(C124,rurality!A$2:E$327,3,FALSE)</f>
        <v>2.8453450065436163</v>
      </c>
      <c r="E124" s="18">
        <f>VLOOKUP(C124,'overall ranking'!A$2:J$327,10,FALSE)</f>
        <v>244</v>
      </c>
    </row>
    <row r="125" spans="3:5" x14ac:dyDescent="0.25">
      <c r="C125" s="18" t="s">
        <v>123</v>
      </c>
      <c r="D125" s="18">
        <f>VLOOKUP(C125,rurality!A$2:E$327,3,FALSE)</f>
        <v>0</v>
      </c>
      <c r="E125" s="18">
        <f>VLOOKUP(C125,'overall ranking'!A$2:J$327,10,FALSE)</f>
        <v>112</v>
      </c>
    </row>
    <row r="126" spans="3:5" x14ac:dyDescent="0.25">
      <c r="C126" s="18" t="s">
        <v>124</v>
      </c>
      <c r="D126" s="18">
        <f>VLOOKUP(C126,rurality!A$2:E$327,3,FALSE)</f>
        <v>22.462731935370623</v>
      </c>
      <c r="E126" s="18">
        <f>VLOOKUP(C126,'overall ranking'!A$2:J$327,10,FALSE)</f>
        <v>78</v>
      </c>
    </row>
    <row r="127" spans="3:5" x14ac:dyDescent="0.25">
      <c r="C127" s="18" t="s">
        <v>125</v>
      </c>
      <c r="D127" s="18">
        <f>VLOOKUP(C127,rurality!A$2:E$327,3,FALSE)</f>
        <v>0.77675693962217118</v>
      </c>
      <c r="E127" s="18">
        <f>VLOOKUP(C127,'overall ranking'!A$2:J$327,10,FALSE)</f>
        <v>200</v>
      </c>
    </row>
    <row r="128" spans="3:5" x14ac:dyDescent="0.25">
      <c r="C128" s="18" t="s">
        <v>126</v>
      </c>
      <c r="D128" s="18">
        <f>VLOOKUP(C128,rurality!A$2:E$327,3,FALSE)</f>
        <v>66.527373650182071</v>
      </c>
      <c r="E128" s="18">
        <f>VLOOKUP(C128,'overall ranking'!A$2:J$327,10,FALSE)</f>
        <v>283</v>
      </c>
    </row>
    <row r="129" spans="3:5" x14ac:dyDescent="0.25">
      <c r="C129" s="18" t="s">
        <v>127</v>
      </c>
      <c r="D129" s="18">
        <f>VLOOKUP(C129,rurality!A$2:E$327,3,FALSE)</f>
        <v>40.860875923237508</v>
      </c>
      <c r="E129" s="18">
        <f>VLOOKUP(C129,'overall ranking'!A$2:J$327,10,FALSE)</f>
        <v>293</v>
      </c>
    </row>
    <row r="130" spans="3:5" x14ac:dyDescent="0.25">
      <c r="C130" s="18" t="s">
        <v>128</v>
      </c>
      <c r="D130" s="18">
        <f>VLOOKUP(C130,rurality!A$2:E$327,3,FALSE)</f>
        <v>66.764909460334479</v>
      </c>
      <c r="E130" s="18">
        <f>VLOOKUP(C130,'overall ranking'!A$2:J$327,10,FALSE)</f>
        <v>222</v>
      </c>
    </row>
    <row r="131" spans="3:5" x14ac:dyDescent="0.25">
      <c r="C131" s="18" t="s">
        <v>129</v>
      </c>
      <c r="D131" s="18">
        <f>VLOOKUP(C131,rurality!A$2:E$327,3,FALSE)</f>
        <v>2.9496008539294354</v>
      </c>
      <c r="E131" s="18">
        <f>VLOOKUP(C131,'overall ranking'!A$2:J$327,10,FALSE)</f>
        <v>89</v>
      </c>
    </row>
    <row r="132" spans="3:5" x14ac:dyDescent="0.25">
      <c r="C132" s="18" t="s">
        <v>130</v>
      </c>
      <c r="D132" s="18">
        <f>VLOOKUP(C132,rurality!A$2:E$327,3,FALSE)</f>
        <v>28.993841063562613</v>
      </c>
      <c r="E132" s="18">
        <f>VLOOKUP(C132,'overall ranking'!A$2:J$327,10,FALSE)</f>
        <v>159</v>
      </c>
    </row>
    <row r="133" spans="3:5" x14ac:dyDescent="0.25">
      <c r="C133" s="18" t="s">
        <v>131</v>
      </c>
      <c r="D133" s="18">
        <f>VLOOKUP(C133,rurality!A$2:E$327,3,FALSE)</f>
        <v>60.550361154056951</v>
      </c>
      <c r="E133" s="18">
        <f>VLOOKUP(C133,'overall ranking'!A$2:J$327,10,FALSE)</f>
        <v>184</v>
      </c>
    </row>
    <row r="134" spans="3:5" x14ac:dyDescent="0.25">
      <c r="C134" s="18" t="s">
        <v>132</v>
      </c>
      <c r="D134" s="18">
        <f>VLOOKUP(C134,rurality!A$2:E$327,3,FALSE)</f>
        <v>0</v>
      </c>
      <c r="E134" s="18">
        <f>VLOOKUP(C134,'overall ranking'!A$2:J$327,10,FALSE)</f>
        <v>51</v>
      </c>
    </row>
    <row r="135" spans="3:5" x14ac:dyDescent="0.25">
      <c r="C135" s="18" t="s">
        <v>133</v>
      </c>
      <c r="D135" s="18">
        <f>VLOOKUP(C135,rurality!A$2:E$327,3,FALSE)</f>
        <v>99.792812836679147</v>
      </c>
      <c r="E135" s="18">
        <f>VLOOKUP(C135,'overall ranking'!A$2:J$327,10,FALSE)</f>
        <v>140</v>
      </c>
    </row>
    <row r="136" spans="3:5" x14ac:dyDescent="0.25">
      <c r="C136" s="18" t="s">
        <v>134</v>
      </c>
      <c r="D136" s="18">
        <f>VLOOKUP(C136,rurality!A$2:E$327,3,FALSE)</f>
        <v>10.734324546648823</v>
      </c>
      <c r="E136" s="18">
        <f>VLOOKUP(C136,'overall ranking'!A$2:J$327,10,FALSE)</f>
        <v>284</v>
      </c>
    </row>
    <row r="137" spans="3:5" x14ac:dyDescent="0.25">
      <c r="C137" s="18" t="s">
        <v>135</v>
      </c>
      <c r="D137" s="18">
        <f>VLOOKUP(C137,rurality!A$2:E$327,3,FALSE)</f>
        <v>0.10506265321636928</v>
      </c>
      <c r="E137" s="18">
        <f>VLOOKUP(C137,'overall ranking'!A$2:J$327,10,FALSE)</f>
        <v>125</v>
      </c>
    </row>
    <row r="138" spans="3:5" x14ac:dyDescent="0.25">
      <c r="C138" s="18" t="s">
        <v>136</v>
      </c>
      <c r="D138" s="18">
        <f>VLOOKUP(C138,rurality!A$2:E$327,3,FALSE)</f>
        <v>85.609236582043152</v>
      </c>
      <c r="E138" s="18">
        <f>VLOOKUP(C138,'overall ranking'!A$2:J$327,10,FALSE)</f>
        <v>116</v>
      </c>
    </row>
    <row r="139" spans="3:5" x14ac:dyDescent="0.25">
      <c r="C139" s="18" t="s">
        <v>137</v>
      </c>
      <c r="D139" s="18">
        <f>VLOOKUP(C139,rurality!A$2:E$327,3,FALSE)</f>
        <v>100</v>
      </c>
      <c r="E139" s="18">
        <f>VLOOKUP(C139,'overall ranking'!A$2:J$327,10,FALSE)</f>
        <v>48</v>
      </c>
    </row>
    <row r="140" spans="3:5" x14ac:dyDescent="0.25">
      <c r="C140" s="18" t="s">
        <v>138</v>
      </c>
      <c r="D140" s="18">
        <f>VLOOKUP(C140,rurality!A$2:E$327,3,FALSE)</f>
        <v>0</v>
      </c>
      <c r="E140" s="18">
        <f>VLOOKUP(C140,'overall ranking'!A$2:J$327,10,FALSE)</f>
        <v>2</v>
      </c>
    </row>
    <row r="141" spans="3:5" x14ac:dyDescent="0.25">
      <c r="C141" s="18" t="s">
        <v>139</v>
      </c>
      <c r="D141" s="18">
        <f>VLOOKUP(C141,rurality!A$2:E$327,3,FALSE)</f>
        <v>0</v>
      </c>
      <c r="E141" s="18">
        <f>VLOOKUP(C141,'overall ranking'!A$2:J$327,10,FALSE)</f>
        <v>81</v>
      </c>
    </row>
    <row r="142" spans="3:5" x14ac:dyDescent="0.25">
      <c r="C142" s="18" t="s">
        <v>140</v>
      </c>
      <c r="D142" s="18">
        <f>VLOOKUP(C142,rurality!A$2:E$327,3,FALSE)</f>
        <v>29.350668393655759</v>
      </c>
      <c r="E142" s="18">
        <f>VLOOKUP(C142,'overall ranking'!A$2:J$327,10,FALSE)</f>
        <v>120</v>
      </c>
    </row>
    <row r="143" spans="3:5" x14ac:dyDescent="0.25">
      <c r="C143" s="18" t="s">
        <v>141</v>
      </c>
      <c r="D143" s="18">
        <f>VLOOKUP(C143,rurality!A$2:E$327,3,FALSE)</f>
        <v>69.757331085577391</v>
      </c>
      <c r="E143" s="18">
        <f>VLOOKUP(C143,'overall ranking'!A$2:J$327,10,FALSE)</f>
        <v>218</v>
      </c>
    </row>
    <row r="144" spans="3:5" x14ac:dyDescent="0.25">
      <c r="C144" s="18" t="s">
        <v>142</v>
      </c>
      <c r="D144" s="18">
        <f>VLOOKUP(C144,rurality!A$2:E$327,3,FALSE)</f>
        <v>0</v>
      </c>
      <c r="E144" s="18">
        <f>VLOOKUP(C144,'overall ranking'!A$2:J$327,10,FALSE)</f>
        <v>33</v>
      </c>
    </row>
    <row r="145" spans="3:5" x14ac:dyDescent="0.25">
      <c r="C145" s="18" t="s">
        <v>143</v>
      </c>
      <c r="D145" s="18">
        <f>VLOOKUP(C145,rurality!A$2:E$327,3,FALSE)</f>
        <v>0.25762158855317269</v>
      </c>
      <c r="E145" s="18">
        <f>VLOOKUP(C145,'overall ranking'!A$2:J$327,10,FALSE)</f>
        <v>201</v>
      </c>
    </row>
    <row r="146" spans="3:5" x14ac:dyDescent="0.25">
      <c r="C146" s="18" t="s">
        <v>144</v>
      </c>
      <c r="D146" s="18">
        <f>VLOOKUP(C146,rurality!A$2:E$327,3,FALSE)</f>
        <v>12.830539127034557</v>
      </c>
      <c r="E146" s="18">
        <f>VLOOKUP(C146,'overall ranking'!A$2:J$327,10,FALSE)</f>
        <v>103</v>
      </c>
    </row>
    <row r="147" spans="3:5" x14ac:dyDescent="0.25">
      <c r="C147" s="18" t="s">
        <v>145</v>
      </c>
      <c r="D147" s="18">
        <f>VLOOKUP(C147,rurality!A$2:E$327,3,FALSE)</f>
        <v>1.427262100844801</v>
      </c>
      <c r="E147" s="18">
        <f>VLOOKUP(C147,'overall ranking'!A$2:J$327,10,FALSE)</f>
        <v>66</v>
      </c>
    </row>
    <row r="148" spans="3:5" x14ac:dyDescent="0.25">
      <c r="C148" s="18" t="s">
        <v>146</v>
      </c>
      <c r="D148" s="18">
        <f>VLOOKUP(C148,rurality!A$2:E$327,3,FALSE)</f>
        <v>0</v>
      </c>
      <c r="E148" s="18">
        <f>VLOOKUP(C148,'overall ranking'!A$2:J$327,10,FALSE)</f>
        <v>4</v>
      </c>
    </row>
    <row r="149" spans="3:5" x14ac:dyDescent="0.25">
      <c r="C149" s="18" t="s">
        <v>147</v>
      </c>
      <c r="D149" s="18">
        <f>VLOOKUP(C149,rurality!A$2:E$327,3,FALSE)</f>
        <v>28.767941244523392</v>
      </c>
      <c r="E149" s="18">
        <f>VLOOKUP(C149,'overall ranking'!A$2:J$327,10,FALSE)</f>
        <v>250</v>
      </c>
    </row>
    <row r="150" spans="3:5" x14ac:dyDescent="0.25">
      <c r="C150" s="18" t="s">
        <v>148</v>
      </c>
      <c r="D150" s="18">
        <f>VLOOKUP(C150,rurality!A$2:E$327,3,FALSE)</f>
        <v>12.265823598996596</v>
      </c>
      <c r="E150" s="18">
        <f>VLOOKUP(C150,'overall ranking'!A$2:J$327,10,FALSE)</f>
        <v>77</v>
      </c>
    </row>
    <row r="151" spans="3:5" x14ac:dyDescent="0.25">
      <c r="C151" s="18" t="s">
        <v>149</v>
      </c>
      <c r="D151" s="18">
        <f>VLOOKUP(C151,rurality!A$2:E$327,3,FALSE)</f>
        <v>0.21238394734305896</v>
      </c>
      <c r="E151" s="18">
        <f>VLOOKUP(C151,'overall ranking'!A$2:J$327,10,FALSE)</f>
        <v>24</v>
      </c>
    </row>
    <row r="152" spans="3:5" x14ac:dyDescent="0.25">
      <c r="C152" s="18" t="s">
        <v>150</v>
      </c>
      <c r="D152" s="18">
        <f>VLOOKUP(C152,rurality!A$2:E$327,3,FALSE)</f>
        <v>64.591397499701827</v>
      </c>
      <c r="E152" s="18">
        <f>VLOOKUP(C152,'overall ranking'!A$2:J$327,10,FALSE)</f>
        <v>224</v>
      </c>
    </row>
    <row r="153" spans="3:5" x14ac:dyDescent="0.25">
      <c r="C153" s="18" t="s">
        <v>151</v>
      </c>
      <c r="D153" s="18">
        <f>VLOOKUP(C153,rurality!A$2:E$327,3,FALSE)</f>
        <v>0</v>
      </c>
      <c r="E153" s="18">
        <f>VLOOKUP(C153,'overall ranking'!A$2:J$327,10,FALSE)</f>
        <v>13</v>
      </c>
    </row>
    <row r="154" spans="3:5" x14ac:dyDescent="0.25">
      <c r="C154" s="18" t="s">
        <v>152</v>
      </c>
      <c r="D154" s="18">
        <f>VLOOKUP(C154,rurality!A$2:E$327,3,FALSE)</f>
        <v>59.343572570864325</v>
      </c>
      <c r="E154" s="18">
        <f>VLOOKUP(C154,'overall ranking'!A$2:J$327,10,FALSE)</f>
        <v>221</v>
      </c>
    </row>
    <row r="155" spans="3:5" x14ac:dyDescent="0.25">
      <c r="C155" s="18" t="s">
        <v>153</v>
      </c>
      <c r="D155" s="18">
        <f>VLOOKUP(C155,rurality!A$2:E$327,3,FALSE)</f>
        <v>0</v>
      </c>
      <c r="E155" s="18">
        <f>VLOOKUP(C155,'overall ranking'!A$2:J$327,10,FALSE)</f>
        <v>39</v>
      </c>
    </row>
    <row r="156" spans="3:5" x14ac:dyDescent="0.25">
      <c r="C156" s="18" t="s">
        <v>154</v>
      </c>
      <c r="D156" s="18">
        <f>VLOOKUP(C156,rurality!A$2:E$327,3,FALSE)</f>
        <v>0</v>
      </c>
      <c r="E156" s="18">
        <f>VLOOKUP(C156,'overall ranking'!A$2:J$327,10,FALSE)</f>
        <v>94</v>
      </c>
    </row>
    <row r="157" spans="3:5" x14ac:dyDescent="0.25">
      <c r="C157" s="18" t="s">
        <v>155</v>
      </c>
      <c r="D157" s="18">
        <f>VLOOKUP(C157,rurality!A$2:E$327,3,FALSE)</f>
        <v>0</v>
      </c>
      <c r="E157" s="18">
        <f>VLOOKUP(C157,'overall ranking'!A$2:J$327,10,FALSE)</f>
        <v>12</v>
      </c>
    </row>
    <row r="158" spans="3:5" x14ac:dyDescent="0.25">
      <c r="C158" s="18" t="s">
        <v>156</v>
      </c>
      <c r="D158" s="18">
        <f>VLOOKUP(C158,rurality!A$2:E$327,3,FALSE)</f>
        <v>32.980078133431178</v>
      </c>
      <c r="E158" s="18">
        <f>VLOOKUP(C158,'overall ranking'!A$2:J$327,10,FALSE)</f>
        <v>160</v>
      </c>
    </row>
    <row r="159" spans="3:5" x14ac:dyDescent="0.25">
      <c r="C159" s="18" t="s">
        <v>157</v>
      </c>
      <c r="D159" s="18">
        <f>VLOOKUP(C159,rurality!A$2:E$327,3,FALSE)</f>
        <v>100</v>
      </c>
      <c r="E159" s="18">
        <f>VLOOKUP(C159,'overall ranking'!A$2:J$327,10,FALSE)</f>
        <v>96</v>
      </c>
    </row>
    <row r="160" spans="3:5" x14ac:dyDescent="0.25">
      <c r="C160" s="18" t="s">
        <v>158</v>
      </c>
      <c r="D160" s="18">
        <f>VLOOKUP(C160,rurality!A$2:E$327,3,FALSE)</f>
        <v>52.906936456240039</v>
      </c>
      <c r="E160" s="18">
        <f>VLOOKUP(C160,'overall ranking'!A$2:J$327,10,FALSE)</f>
        <v>325</v>
      </c>
    </row>
    <row r="161" spans="3:5" x14ac:dyDescent="0.25">
      <c r="C161" s="18" t="s">
        <v>159</v>
      </c>
      <c r="D161" s="18">
        <f>VLOOKUP(C161,rurality!A$2:E$327,3,FALSE)</f>
        <v>2.4936704029313347E-2</v>
      </c>
      <c r="E161" s="18">
        <f>VLOOKUP(C161,'overall ranking'!A$2:J$327,10,FALSE)</f>
        <v>18</v>
      </c>
    </row>
    <row r="162" spans="3:5" x14ac:dyDescent="0.25">
      <c r="C162" s="18" t="s">
        <v>160</v>
      </c>
      <c r="D162" s="18">
        <f>VLOOKUP(C162,rurality!A$2:E$327,3,FALSE)</f>
        <v>14.643333435136263</v>
      </c>
      <c r="E162" s="18">
        <f>VLOOKUP(C162,'overall ranking'!A$2:J$327,10,FALSE)</f>
        <v>218</v>
      </c>
    </row>
    <row r="163" spans="3:5" x14ac:dyDescent="0.25">
      <c r="C163" s="18" t="s">
        <v>161</v>
      </c>
      <c r="D163" s="18">
        <f>VLOOKUP(C163,rurality!A$2:E$327,3,FALSE)</f>
        <v>10.405720079997756</v>
      </c>
      <c r="E163" s="18">
        <f>VLOOKUP(C163,'overall ranking'!A$2:J$327,10,FALSE)</f>
        <v>7</v>
      </c>
    </row>
    <row r="164" spans="3:5" x14ac:dyDescent="0.25">
      <c r="C164" s="18" t="s">
        <v>162</v>
      </c>
      <c r="D164" s="18">
        <f>VLOOKUP(C164,rurality!A$2:E$327,3,FALSE)</f>
        <v>100</v>
      </c>
      <c r="E164" s="18">
        <f>VLOOKUP(C164,'overall ranking'!A$2:J$327,10,FALSE)</f>
        <v>208</v>
      </c>
    </row>
    <row r="165" spans="3:5" x14ac:dyDescent="0.25">
      <c r="C165" s="18" t="s">
        <v>163</v>
      </c>
      <c r="D165" s="18">
        <f>VLOOKUP(C165,rurality!A$2:E$327,3,FALSE)</f>
        <v>100</v>
      </c>
      <c r="E165" s="18">
        <f>VLOOKUP(C165,'overall ranking'!A$2:J$327,10,FALSE)</f>
        <v>260</v>
      </c>
    </row>
    <row r="166" spans="3:5" x14ac:dyDescent="0.25">
      <c r="C166" s="18" t="s">
        <v>164</v>
      </c>
      <c r="D166" s="18">
        <f>VLOOKUP(C166,rurality!A$2:E$327,3,FALSE)</f>
        <v>0</v>
      </c>
      <c r="E166" s="18">
        <f>VLOOKUP(C166,'overall ranking'!A$2:J$327,10,FALSE)</f>
        <v>57</v>
      </c>
    </row>
    <row r="167" spans="3:5" x14ac:dyDescent="0.25">
      <c r="C167" s="18" t="s">
        <v>165</v>
      </c>
      <c r="D167" s="18">
        <f>VLOOKUP(C167,rurality!A$2:E$327,3,FALSE)</f>
        <v>100</v>
      </c>
      <c r="E167" s="18">
        <f>VLOOKUP(C167,'overall ranking'!A$2:J$327,10,FALSE)</f>
        <v>320</v>
      </c>
    </row>
    <row r="168" spans="3:5" x14ac:dyDescent="0.25">
      <c r="C168" s="18" t="s">
        <v>166</v>
      </c>
      <c r="D168" s="18">
        <f>VLOOKUP(C168,rurality!A$2:E$327,3,FALSE)</f>
        <v>99.672759840169007</v>
      </c>
      <c r="E168" s="18">
        <f>VLOOKUP(C168,'overall ranking'!A$2:J$327,10,FALSE)</f>
        <v>149</v>
      </c>
    </row>
    <row r="169" spans="3:5" x14ac:dyDescent="0.25">
      <c r="C169" s="18" t="s">
        <v>167</v>
      </c>
      <c r="D169" s="18">
        <f>VLOOKUP(C169,rurality!A$2:E$327,3,FALSE)</f>
        <v>100</v>
      </c>
      <c r="E169" s="18">
        <f>VLOOKUP(C169,'overall ranking'!A$2:J$327,10,FALSE)</f>
        <v>206</v>
      </c>
    </row>
    <row r="170" spans="3:5" x14ac:dyDescent="0.25">
      <c r="C170" s="18" t="s">
        <v>168</v>
      </c>
      <c r="D170" s="18">
        <f>VLOOKUP(C170,rurality!A$2:E$327,3,FALSE)</f>
        <v>0.3082920177564345</v>
      </c>
      <c r="E170" s="18">
        <f>VLOOKUP(C170,'overall ranking'!A$2:J$327,10,FALSE)</f>
        <v>198</v>
      </c>
    </row>
    <row r="171" spans="3:5" x14ac:dyDescent="0.25">
      <c r="C171" s="18" t="s">
        <v>169</v>
      </c>
      <c r="D171" s="18">
        <f>VLOOKUP(C171,rurality!A$2:E$327,3,FALSE)</f>
        <v>10.865057923455012</v>
      </c>
      <c r="E171" s="18">
        <f>VLOOKUP(C171,'overall ranking'!A$2:J$327,10,FALSE)</f>
        <v>51</v>
      </c>
    </row>
    <row r="172" spans="3:5" x14ac:dyDescent="0.25">
      <c r="C172" s="18" t="s">
        <v>170</v>
      </c>
      <c r="D172" s="18">
        <f>VLOOKUP(C172,rurality!A$2:E$327,3,FALSE)</f>
        <v>47.506692398680194</v>
      </c>
      <c r="E172" s="18">
        <f>VLOOKUP(C172,'overall ranking'!A$2:J$327,10,FALSE)</f>
        <v>287</v>
      </c>
    </row>
    <row r="173" spans="3:5" x14ac:dyDescent="0.25">
      <c r="C173" s="18" t="s">
        <v>171</v>
      </c>
      <c r="D173" s="18">
        <f>VLOOKUP(C173,rurality!A$2:E$327,3,FALSE)</f>
        <v>45.916780491843021</v>
      </c>
      <c r="E173" s="18">
        <f>VLOOKUP(C173,'overall ranking'!A$2:J$327,10,FALSE)</f>
        <v>269</v>
      </c>
    </row>
    <row r="174" spans="3:5" x14ac:dyDescent="0.25">
      <c r="C174" s="18" t="s">
        <v>172</v>
      </c>
      <c r="D174" s="18">
        <f>VLOOKUP(C174,rurality!A$2:E$327,3,FALSE)</f>
        <v>63.611880143887603</v>
      </c>
      <c r="E174" s="18">
        <f>VLOOKUP(C174,'overall ranking'!A$2:J$327,10,FALSE)</f>
        <v>310</v>
      </c>
    </row>
    <row r="175" spans="3:5" x14ac:dyDescent="0.25">
      <c r="C175" s="18" t="s">
        <v>173</v>
      </c>
      <c r="D175" s="18">
        <f>VLOOKUP(C175,rurality!A$2:E$327,3,FALSE)</f>
        <v>1.8286970100052049</v>
      </c>
      <c r="E175" s="18">
        <f>VLOOKUP(C175,'overall ranking'!A$2:J$327,10,FALSE)</f>
        <v>215</v>
      </c>
    </row>
    <row r="176" spans="3:5" x14ac:dyDescent="0.25">
      <c r="C176" s="18" t="s">
        <v>174</v>
      </c>
      <c r="D176" s="18">
        <f>VLOOKUP(C176,rurality!A$2:E$327,3,FALSE)</f>
        <v>19.657608829140091</v>
      </c>
      <c r="E176" s="18">
        <f>VLOOKUP(C176,'overall ranking'!A$2:J$327,10,FALSE)</f>
        <v>214</v>
      </c>
    </row>
    <row r="177" spans="3:5" x14ac:dyDescent="0.25">
      <c r="C177" s="18" t="s">
        <v>175</v>
      </c>
      <c r="D177" s="18">
        <f>VLOOKUP(C177,rurality!A$2:E$327,3,FALSE)</f>
        <v>0</v>
      </c>
      <c r="E177" s="18">
        <f>VLOOKUP(C177,'overall ranking'!A$2:J$327,10,FALSE)</f>
        <v>8</v>
      </c>
    </row>
    <row r="178" spans="3:5" x14ac:dyDescent="0.25">
      <c r="C178" s="18" t="s">
        <v>176</v>
      </c>
      <c r="D178" s="18">
        <f>VLOOKUP(C178,rurality!A$2:E$327,3,FALSE)</f>
        <v>64.84256243213899</v>
      </c>
      <c r="E178" s="18">
        <f>VLOOKUP(C178,'overall ranking'!A$2:J$327,10,FALSE)</f>
        <v>305</v>
      </c>
    </row>
    <row r="179" spans="3:5" x14ac:dyDescent="0.25">
      <c r="C179" s="18" t="s">
        <v>177</v>
      </c>
      <c r="D179" s="18">
        <f>VLOOKUP(C179,rurality!A$2:E$327,3,FALSE)</f>
        <v>100</v>
      </c>
      <c r="E179" s="18">
        <f>VLOOKUP(C179,'overall ranking'!A$2:J$327,10,FALSE)</f>
        <v>312</v>
      </c>
    </row>
    <row r="180" spans="3:5" x14ac:dyDescent="0.25">
      <c r="C180" s="18" t="s">
        <v>178</v>
      </c>
      <c r="D180" s="18">
        <f>VLOOKUP(C180,rurality!A$2:E$327,3,FALSE)</f>
        <v>73.913851682794089</v>
      </c>
      <c r="E180" s="18">
        <f>VLOOKUP(C180,'overall ranking'!A$2:J$327,10,FALSE)</f>
        <v>266</v>
      </c>
    </row>
    <row r="181" spans="3:5" x14ac:dyDescent="0.25">
      <c r="C181" s="18" t="s">
        <v>179</v>
      </c>
      <c r="D181" s="18">
        <f>VLOOKUP(C181,rurality!A$2:E$327,3,FALSE)</f>
        <v>12.131049831654101</v>
      </c>
      <c r="E181" s="18">
        <f>VLOOKUP(C181,'overall ranking'!A$2:J$327,10,FALSE)</f>
        <v>165</v>
      </c>
    </row>
    <row r="182" spans="3:5" x14ac:dyDescent="0.25">
      <c r="C182" s="18" t="s">
        <v>180</v>
      </c>
      <c r="D182" s="18">
        <f>VLOOKUP(C182,rurality!A$2:E$327,3,FALSE)</f>
        <v>31.320561067396511</v>
      </c>
      <c r="E182" s="18">
        <f>VLOOKUP(C182,'overall ranking'!A$2:J$327,10,FALSE)</f>
        <v>195</v>
      </c>
    </row>
    <row r="183" spans="3:5" x14ac:dyDescent="0.25">
      <c r="C183" s="18" t="s">
        <v>181</v>
      </c>
      <c r="D183" s="18">
        <f>VLOOKUP(C183,rurality!A$2:E$327,3,FALSE)</f>
        <v>80.376821142790348</v>
      </c>
      <c r="E183" s="18">
        <f>VLOOKUP(C183,'overall ranking'!A$2:J$327,10,FALSE)</f>
        <v>95</v>
      </c>
    </row>
    <row r="184" spans="3:5" x14ac:dyDescent="0.25">
      <c r="C184" s="18" t="s">
        <v>182</v>
      </c>
      <c r="D184" s="18">
        <f>VLOOKUP(C184,rurality!A$2:E$327,3,FALSE)</f>
        <v>52.383851078034795</v>
      </c>
      <c r="E184" s="18">
        <f>VLOOKUP(C184,'overall ranking'!A$2:J$327,10,FALSE)</f>
        <v>246</v>
      </c>
    </row>
    <row r="185" spans="3:5" x14ac:dyDescent="0.25">
      <c r="C185" s="18" t="s">
        <v>183</v>
      </c>
      <c r="D185" s="18">
        <f>VLOOKUP(C185,rurality!A$2:E$327,3,FALSE)</f>
        <v>100</v>
      </c>
      <c r="E185" s="18">
        <f>VLOOKUP(C185,'overall ranking'!A$2:J$327,10,FALSE)</f>
        <v>274</v>
      </c>
    </row>
    <row r="186" spans="3:5" x14ac:dyDescent="0.25">
      <c r="C186" s="18" t="s">
        <v>184</v>
      </c>
      <c r="D186" s="18">
        <f>VLOOKUP(C186,rurality!A$2:E$327,3,FALSE)</f>
        <v>55.04359184020219</v>
      </c>
      <c r="E186" s="18">
        <f>VLOOKUP(C186,'overall ranking'!A$2:J$327,10,FALSE)</f>
        <v>138</v>
      </c>
    </row>
    <row r="187" spans="3:5" x14ac:dyDescent="0.25">
      <c r="C187" s="18" t="s">
        <v>185</v>
      </c>
      <c r="D187" s="18">
        <f>VLOOKUP(C187,rurality!A$2:E$327,3,FALSE)</f>
        <v>8.6255889512228254</v>
      </c>
      <c r="E187" s="18">
        <f>VLOOKUP(C187,'overall ranking'!A$2:J$327,10,FALSE)</f>
        <v>190</v>
      </c>
    </row>
    <row r="188" spans="3:5" x14ac:dyDescent="0.25">
      <c r="C188" s="18" t="s">
        <v>186</v>
      </c>
      <c r="D188" s="18">
        <f>VLOOKUP(C188,rurality!A$2:E$327,3,FALSE)</f>
        <v>76.853910857584836</v>
      </c>
      <c r="E188" s="18">
        <f>VLOOKUP(C188,'overall ranking'!A$2:J$327,10,FALSE)</f>
        <v>263</v>
      </c>
    </row>
    <row r="189" spans="3:5" x14ac:dyDescent="0.25">
      <c r="C189" s="18" t="s">
        <v>187</v>
      </c>
      <c r="D189" s="18">
        <f>VLOOKUP(C189,rurality!A$2:E$327,3,FALSE)</f>
        <v>57.179339995079836</v>
      </c>
      <c r="E189" s="18">
        <f>VLOOKUP(C189,'overall ranking'!A$2:J$327,10,FALSE)</f>
        <v>259</v>
      </c>
    </row>
    <row r="190" spans="3:5" x14ac:dyDescent="0.25">
      <c r="C190" s="18" t="s">
        <v>188</v>
      </c>
      <c r="D190" s="18">
        <f>VLOOKUP(C190,rurality!A$2:E$327,3,FALSE)</f>
        <v>0.80918309569156333</v>
      </c>
      <c r="E190" s="18">
        <f>VLOOKUP(C190,'overall ranking'!A$2:J$327,10,FALSE)</f>
        <v>47</v>
      </c>
    </row>
    <row r="191" spans="3:5" x14ac:dyDescent="0.25">
      <c r="C191" s="18" t="s">
        <v>390</v>
      </c>
      <c r="D191" s="18">
        <f>VLOOKUP(C191,rurality!A$2:E$327,3,FALSE)</f>
        <v>79.558399916580854</v>
      </c>
      <c r="E191" s="18">
        <f>VLOOKUP(C191,'overall ranking'!A$2:J$327,10,FALSE)</f>
        <v>64</v>
      </c>
    </row>
    <row r="192" spans="3:5" x14ac:dyDescent="0.25">
      <c r="C192" s="18" t="s">
        <v>189</v>
      </c>
      <c r="D192" s="18">
        <f>VLOOKUP(C192,rurality!A$2:E$327,3,FALSE)</f>
        <v>0.23189454554425321</v>
      </c>
      <c r="E192" s="18">
        <f>VLOOKUP(C192,'overall ranking'!A$2:J$327,10,FALSE)</f>
        <v>107</v>
      </c>
    </row>
    <row r="193" spans="3:5" x14ac:dyDescent="0.25">
      <c r="C193" s="18" t="s">
        <v>190</v>
      </c>
      <c r="D193" s="18">
        <f>VLOOKUP(C193,rurality!A$2:E$327,3,FALSE)</f>
        <v>0</v>
      </c>
      <c r="E193" s="18">
        <f>VLOOKUP(C193,'overall ranking'!A$2:J$327,10,FALSE)</f>
        <v>75</v>
      </c>
    </row>
    <row r="194" spans="3:5" x14ac:dyDescent="0.25">
      <c r="C194" s="18" t="s">
        <v>191</v>
      </c>
      <c r="D194" s="18">
        <f>VLOOKUP(C194,rurality!A$2:E$327,3,FALSE)</f>
        <v>2.0135748504501181</v>
      </c>
      <c r="E194" s="18">
        <f>VLOOKUP(C194,'overall ranking'!A$2:J$327,10,FALSE)</f>
        <v>137</v>
      </c>
    </row>
    <row r="195" spans="3:5" x14ac:dyDescent="0.25">
      <c r="C195" s="18" t="s">
        <v>192</v>
      </c>
      <c r="D195" s="18">
        <f>VLOOKUP(C195,rurality!A$2:E$327,3,FALSE)</f>
        <v>0</v>
      </c>
      <c r="E195" s="18">
        <f>VLOOKUP(C195,'overall ranking'!A$2:J$327,10,FALSE)</f>
        <v>80</v>
      </c>
    </row>
    <row r="196" spans="3:5" x14ac:dyDescent="0.25">
      <c r="C196" s="18" t="s">
        <v>193</v>
      </c>
      <c r="D196" s="18">
        <f>VLOOKUP(C196,rurality!A$2:E$327,3,FALSE)</f>
        <v>8.4098231809051924</v>
      </c>
      <c r="E196" s="18">
        <f>VLOOKUP(C196,'overall ranking'!A$2:J$327,10,FALSE)</f>
        <v>151</v>
      </c>
    </row>
    <row r="197" spans="3:5" x14ac:dyDescent="0.25">
      <c r="C197" s="18" t="s">
        <v>194</v>
      </c>
      <c r="D197" s="18">
        <f>VLOOKUP(C197,rurality!A$2:E$327,3,FALSE)</f>
        <v>0.94143892916899052</v>
      </c>
      <c r="E197" s="18">
        <f>VLOOKUP(C197,'overall ranking'!A$2:J$327,10,FALSE)</f>
        <v>129</v>
      </c>
    </row>
    <row r="198" spans="3:5" x14ac:dyDescent="0.25">
      <c r="C198" s="18" t="s">
        <v>195</v>
      </c>
      <c r="D198" s="18">
        <f>VLOOKUP(C198,rurality!A$2:E$327,3,FALSE)</f>
        <v>14.298841300791143</v>
      </c>
      <c r="E198" s="18">
        <f>VLOOKUP(C198,'overall ranking'!A$2:J$327,10,FALSE)</f>
        <v>224</v>
      </c>
    </row>
    <row r="199" spans="3:5" x14ac:dyDescent="0.25">
      <c r="C199" s="18" t="s">
        <v>196</v>
      </c>
      <c r="D199" s="18">
        <f>VLOOKUP(C199,rurality!A$2:E$327,3,FALSE)</f>
        <v>12.903081016960021</v>
      </c>
      <c r="E199" s="18">
        <f>VLOOKUP(C199,'overall ranking'!A$2:J$327,10,FALSE)</f>
        <v>40</v>
      </c>
    </row>
    <row r="200" spans="3:5" x14ac:dyDescent="0.25">
      <c r="C200" s="18" t="s">
        <v>197</v>
      </c>
      <c r="D200" s="18">
        <f>VLOOKUP(C200,rurality!A$2:E$327,3,FALSE)</f>
        <v>0</v>
      </c>
      <c r="E200" s="18">
        <f>VLOOKUP(C200,'overall ranking'!A$2:J$327,10,FALSE)</f>
        <v>38</v>
      </c>
    </row>
    <row r="201" spans="3:5" x14ac:dyDescent="0.25">
      <c r="C201" s="18" t="s">
        <v>198</v>
      </c>
      <c r="D201" s="18">
        <f>VLOOKUP(C201,rurality!A$2:E$327,3,FALSE)</f>
        <v>4.59032791162912</v>
      </c>
      <c r="E201" s="18">
        <f>VLOOKUP(C201,'overall ranking'!A$2:J$327,10,FALSE)</f>
        <v>139</v>
      </c>
    </row>
    <row r="202" spans="3:5" x14ac:dyDescent="0.25">
      <c r="C202" s="18" t="s">
        <v>199</v>
      </c>
      <c r="D202" s="18">
        <f>VLOOKUP(C202,rurality!A$2:E$327,3,FALSE)</f>
        <v>0</v>
      </c>
      <c r="E202" s="18">
        <f>VLOOKUP(C202,'overall ranking'!A$2:J$327,10,FALSE)</f>
        <v>20</v>
      </c>
    </row>
    <row r="203" spans="3:5" x14ac:dyDescent="0.25">
      <c r="C203" s="18" t="s">
        <v>200</v>
      </c>
      <c r="D203" s="18">
        <f>VLOOKUP(C203,rurality!A$2:E$327,3,FALSE)</f>
        <v>6.5347222222222223</v>
      </c>
      <c r="E203" s="18">
        <f>VLOOKUP(C203,'overall ranking'!A$2:J$327,10,FALSE)</f>
        <v>260</v>
      </c>
    </row>
    <row r="204" spans="3:5" x14ac:dyDescent="0.25">
      <c r="C204" s="18" t="s">
        <v>201</v>
      </c>
      <c r="D204" s="18">
        <f>VLOOKUP(C204,rurality!A$2:E$327,3,FALSE)</f>
        <v>84.221579874441076</v>
      </c>
      <c r="E204" s="18">
        <f>VLOOKUP(C204,'overall ranking'!A$2:J$327,10,FALSE)</f>
        <v>323</v>
      </c>
    </row>
    <row r="205" spans="3:5" x14ac:dyDescent="0.25">
      <c r="C205" s="18" t="s">
        <v>202</v>
      </c>
      <c r="D205" s="18">
        <f>VLOOKUP(C205,rurality!A$2:E$327,3,FALSE)</f>
        <v>0.3395301070986943</v>
      </c>
      <c r="E205" s="18">
        <f>VLOOKUP(C205,'overall ranking'!A$2:J$327,10,FALSE)</f>
        <v>59</v>
      </c>
    </row>
    <row r="206" spans="3:5" x14ac:dyDescent="0.25">
      <c r="C206" s="18" t="s">
        <v>203</v>
      </c>
      <c r="D206" s="18">
        <f>VLOOKUP(C206,rurality!A$2:E$327,3,FALSE)</f>
        <v>0</v>
      </c>
      <c r="E206" s="18">
        <f>VLOOKUP(C206,'overall ranking'!A$2:J$327,10,FALSE)</f>
        <v>26</v>
      </c>
    </row>
    <row r="207" spans="3:5" x14ac:dyDescent="0.25">
      <c r="C207" s="18" t="s">
        <v>204</v>
      </c>
      <c r="D207" s="18">
        <f>VLOOKUP(C207,rurality!A$2:E$327,3,FALSE)</f>
        <v>44.315201850747556</v>
      </c>
      <c r="E207" s="18">
        <f>VLOOKUP(C207,'overall ranking'!A$2:J$327,10,FALSE)</f>
        <v>230</v>
      </c>
    </row>
    <row r="208" spans="3:5" x14ac:dyDescent="0.25">
      <c r="C208" s="18" t="s">
        <v>205</v>
      </c>
      <c r="D208" s="18">
        <f>VLOOKUP(C208,rurality!A$2:E$327,3,FALSE)</f>
        <v>2.4613979217681465</v>
      </c>
      <c r="E208" s="18">
        <f>VLOOKUP(C208,'overall ranking'!A$2:J$327,10,FALSE)</f>
        <v>126</v>
      </c>
    </row>
    <row r="209" spans="3:5" x14ac:dyDescent="0.25">
      <c r="C209" s="18" t="s">
        <v>206</v>
      </c>
      <c r="D209" s="18">
        <f>VLOOKUP(C209,rurality!A$2:E$327,3,FALSE)</f>
        <v>4.2591089288388329</v>
      </c>
      <c r="E209" s="18">
        <f>VLOOKUP(C209,'overall ranking'!A$2:J$327,10,FALSE)</f>
        <v>285</v>
      </c>
    </row>
    <row r="210" spans="3:5" x14ac:dyDescent="0.25">
      <c r="C210" s="18" t="s">
        <v>207</v>
      </c>
      <c r="D210" s="18">
        <f>VLOOKUP(C210,rurality!A$2:E$327,3,FALSE)</f>
        <v>92.677095303406603</v>
      </c>
      <c r="E210" s="18">
        <f>VLOOKUP(C210,'overall ranking'!A$2:J$327,10,FALSE)</f>
        <v>255</v>
      </c>
    </row>
    <row r="211" spans="3:5" x14ac:dyDescent="0.25">
      <c r="C211" s="18" t="s">
        <v>208</v>
      </c>
      <c r="D211" s="18">
        <f>VLOOKUP(C211,rurality!A$2:E$327,3,FALSE)</f>
        <v>0</v>
      </c>
      <c r="E211" s="18">
        <f>VLOOKUP(C211,'overall ranking'!A$2:J$327,10,FALSE)</f>
        <v>255</v>
      </c>
    </row>
    <row r="212" spans="3:5" x14ac:dyDescent="0.25">
      <c r="C212" s="18" t="s">
        <v>209</v>
      </c>
      <c r="D212" s="18">
        <f>VLOOKUP(C212,rurality!A$2:E$327,3,FALSE)</f>
        <v>100</v>
      </c>
      <c r="E212" s="18">
        <f>VLOOKUP(C212,'overall ranking'!A$2:J$327,10,FALSE)</f>
        <v>319</v>
      </c>
    </row>
    <row r="213" spans="3:5" x14ac:dyDescent="0.25">
      <c r="C213" s="18" t="s">
        <v>210</v>
      </c>
      <c r="D213" s="18">
        <f>VLOOKUP(C213,rurality!A$2:E$327,3,FALSE)</f>
        <v>1.5990506852379609</v>
      </c>
      <c r="E213" s="18">
        <f>VLOOKUP(C213,'overall ranking'!A$2:J$327,10,FALSE)</f>
        <v>112</v>
      </c>
    </row>
    <row r="214" spans="3:5" x14ac:dyDescent="0.25">
      <c r="C214" s="18" t="s">
        <v>211</v>
      </c>
      <c r="D214" s="18">
        <f>VLOOKUP(C214,rurality!A$2:E$327,3,FALSE)</f>
        <v>22.858379369160666</v>
      </c>
      <c r="E214" s="18">
        <f>VLOOKUP(C214,'overall ranking'!A$2:J$327,10,FALSE)</f>
        <v>202</v>
      </c>
    </row>
    <row r="215" spans="3:5" x14ac:dyDescent="0.25">
      <c r="C215" s="18" t="s">
        <v>212</v>
      </c>
      <c r="D215" s="18">
        <f>VLOOKUP(C215,rurality!A$2:E$327,3,FALSE)</f>
        <v>15.33829098042794</v>
      </c>
      <c r="E215" s="18">
        <f>VLOOKUP(C215,'overall ranking'!A$2:J$327,10,FALSE)</f>
        <v>282</v>
      </c>
    </row>
    <row r="216" spans="3:5" x14ac:dyDescent="0.25">
      <c r="C216" s="18" t="s">
        <v>213</v>
      </c>
      <c r="D216" s="18">
        <f>VLOOKUP(C216,rurality!A$2:E$327,3,FALSE)</f>
        <v>51.650383197800267</v>
      </c>
      <c r="E216" s="18">
        <f>VLOOKUP(C216,'overall ranking'!A$2:J$327,10,FALSE)</f>
        <v>300</v>
      </c>
    </row>
    <row r="217" spans="3:5" x14ac:dyDescent="0.25">
      <c r="C217" s="18" t="s">
        <v>214</v>
      </c>
      <c r="D217" s="18">
        <f>VLOOKUP(C217,rurality!A$2:E$327,3,FALSE)</f>
        <v>12.059102179040092</v>
      </c>
      <c r="E217" s="18">
        <f>VLOOKUP(C217,'overall ranking'!A$2:J$327,10,FALSE)</f>
        <v>170</v>
      </c>
    </row>
    <row r="218" spans="3:5" x14ac:dyDescent="0.25">
      <c r="C218" s="18" t="s">
        <v>215</v>
      </c>
      <c r="D218" s="18">
        <f>VLOOKUP(C218,rurality!A$2:E$327,3,FALSE)</f>
        <v>26.09302112869295</v>
      </c>
      <c r="E218" s="18">
        <f>VLOOKUP(C218,'overall ranking'!A$2:J$327,10,FALSE)</f>
        <v>211</v>
      </c>
    </row>
    <row r="219" spans="3:5" x14ac:dyDescent="0.25">
      <c r="C219" s="18" t="s">
        <v>216</v>
      </c>
      <c r="D219" s="18">
        <f>VLOOKUP(C219,rurality!A$2:E$327,3,FALSE)</f>
        <v>7.3733367451381788</v>
      </c>
      <c r="E219" s="18">
        <f>VLOOKUP(C219,'overall ranking'!A$2:J$327,10,FALSE)</f>
        <v>231</v>
      </c>
    </row>
    <row r="220" spans="3:5" x14ac:dyDescent="0.25">
      <c r="C220" s="18" t="s">
        <v>217</v>
      </c>
      <c r="D220" s="18">
        <f>VLOOKUP(C220,rurality!A$2:E$327,3,FALSE)</f>
        <v>56.837898246012806</v>
      </c>
      <c r="E220" s="18">
        <f>VLOOKUP(C220,'overall ranking'!A$2:J$327,10,FALSE)</f>
        <v>273</v>
      </c>
    </row>
    <row r="221" spans="3:5" x14ac:dyDescent="0.25">
      <c r="C221" s="18" t="s">
        <v>218</v>
      </c>
      <c r="D221" s="18">
        <f>VLOOKUP(C221,rurality!A$2:E$327,3,FALSE)</f>
        <v>0</v>
      </c>
      <c r="E221" s="18">
        <f>VLOOKUP(C221,'overall ranking'!A$2:J$327,10,FALSE)</f>
        <v>24</v>
      </c>
    </row>
    <row r="222" spans="3:5" x14ac:dyDescent="0.25">
      <c r="C222" s="18" t="s">
        <v>219</v>
      </c>
      <c r="D222" s="18">
        <f>VLOOKUP(C222,rurality!A$2:E$327,3,FALSE)</f>
        <v>100</v>
      </c>
      <c r="E222" s="18">
        <f>VLOOKUP(C222,'overall ranking'!A$2:J$327,10,FALSE)</f>
        <v>299</v>
      </c>
    </row>
    <row r="223" spans="3:5" x14ac:dyDescent="0.25">
      <c r="C223" s="18" t="s">
        <v>220</v>
      </c>
      <c r="D223" s="18">
        <f>VLOOKUP(C223,rurality!A$2:E$327,3,FALSE)</f>
        <v>100</v>
      </c>
      <c r="E223" s="18">
        <f>VLOOKUP(C223,'overall ranking'!A$2:J$327,10,FALSE)</f>
        <v>328</v>
      </c>
    </row>
    <row r="224" spans="3:5" x14ac:dyDescent="0.25">
      <c r="C224" s="18" t="s">
        <v>221</v>
      </c>
      <c r="D224" s="18">
        <f>VLOOKUP(C224,rurality!A$2:E$327,3,FALSE)</f>
        <v>0.45647091502511516</v>
      </c>
      <c r="E224" s="18">
        <f>VLOOKUP(C224,'overall ranking'!A$2:J$327,10,FALSE)</f>
        <v>213</v>
      </c>
    </row>
    <row r="225" spans="3:5" x14ac:dyDescent="0.25">
      <c r="C225" s="18" t="s">
        <v>222</v>
      </c>
      <c r="D225" s="18">
        <f>VLOOKUP(C225,rurality!A$2:E$327,3,FALSE)</f>
        <v>0</v>
      </c>
      <c r="E225" s="18">
        <f>VLOOKUP(C225,'overall ranking'!A$2:J$327,10,FALSE)</f>
        <v>30</v>
      </c>
    </row>
    <row r="226" spans="3:5" x14ac:dyDescent="0.25">
      <c r="C226" s="18" t="s">
        <v>223</v>
      </c>
      <c r="D226" s="18">
        <f>VLOOKUP(C226,rurality!A$2:E$327,3,FALSE)</f>
        <v>45.74674164488161</v>
      </c>
      <c r="E226" s="18">
        <f>VLOOKUP(C226,'overall ranking'!A$2:J$327,10,FALSE)</f>
        <v>270</v>
      </c>
    </row>
    <row r="227" spans="3:5" x14ac:dyDescent="0.25">
      <c r="C227" s="18" t="s">
        <v>224</v>
      </c>
      <c r="D227" s="18">
        <f>VLOOKUP(C227,rurality!A$2:E$327,3,FALSE)</f>
        <v>65.440433587959248</v>
      </c>
      <c r="E227" s="18">
        <f>VLOOKUP(C227,'overall ranking'!A$2:J$327,10,FALSE)</f>
        <v>226</v>
      </c>
    </row>
    <row r="228" spans="3:5" x14ac:dyDescent="0.25">
      <c r="C228" s="18" t="s">
        <v>225</v>
      </c>
      <c r="D228" s="18">
        <f>VLOOKUP(C228,rurality!A$2:E$327,3,FALSE)</f>
        <v>11.682421532278607</v>
      </c>
      <c r="E228" s="18">
        <f>VLOOKUP(C228,'overall ranking'!A$2:J$327,10,FALSE)</f>
        <v>153</v>
      </c>
    </row>
    <row r="229" spans="3:5" x14ac:dyDescent="0.25">
      <c r="C229" s="18" t="s">
        <v>226</v>
      </c>
      <c r="D229" s="18">
        <f>VLOOKUP(C229,rurality!A$2:E$327,3,FALSE)</f>
        <v>100</v>
      </c>
      <c r="E229" s="18">
        <f>VLOOKUP(C229,'overall ranking'!A$2:J$327,10,FALSE)</f>
        <v>247</v>
      </c>
    </row>
    <row r="230" spans="3:5" x14ac:dyDescent="0.25">
      <c r="C230" s="18" t="s">
        <v>227</v>
      </c>
      <c r="D230" s="18">
        <f>VLOOKUP(C230,rurality!A$2:E$327,3,FALSE)</f>
        <v>69.764804857529541</v>
      </c>
      <c r="E230" s="18">
        <f>VLOOKUP(C230,'overall ranking'!A$2:J$327,10,FALSE)</f>
        <v>317</v>
      </c>
    </row>
    <row r="231" spans="3:5" x14ac:dyDescent="0.25">
      <c r="C231" s="18" t="s">
        <v>228</v>
      </c>
      <c r="D231" s="18">
        <f>VLOOKUP(C231,rurality!A$2:E$327,3,FALSE)</f>
        <v>1.8371987444152391</v>
      </c>
      <c r="E231" s="18">
        <f>VLOOKUP(C231,'overall ranking'!A$2:J$327,10,FALSE)</f>
        <v>109</v>
      </c>
    </row>
    <row r="232" spans="3:5" x14ac:dyDescent="0.25">
      <c r="C232" s="18" t="s">
        <v>229</v>
      </c>
      <c r="D232" s="18">
        <f>VLOOKUP(C232,rurality!A$2:E$327,3,FALSE)</f>
        <v>37.542201215395004</v>
      </c>
      <c r="E232" s="18">
        <f>VLOOKUP(C232,'overall ranking'!A$2:J$327,10,FALSE)</f>
        <v>158</v>
      </c>
    </row>
    <row r="233" spans="3:5" x14ac:dyDescent="0.25">
      <c r="C233" s="18" t="s">
        <v>393</v>
      </c>
      <c r="D233" s="18">
        <f>VLOOKUP(C233,rurality!A$2:E$327,3,FALSE)</f>
        <v>74.452438839350293</v>
      </c>
      <c r="E233" s="18">
        <f>VLOOKUP(C233,'overall ranking'!A$2:J$327,10,FALSE)</f>
        <v>276</v>
      </c>
    </row>
    <row r="234" spans="3:5" x14ac:dyDescent="0.25">
      <c r="C234" s="18" t="s">
        <v>230</v>
      </c>
      <c r="D234" s="18">
        <f>VLOOKUP(C234,rurality!A$2:E$327,3,FALSE)</f>
        <v>0.25903912412920099</v>
      </c>
      <c r="E234" s="18">
        <f>VLOOKUP(C234,'overall ranking'!A$2:J$327,10,FALSE)</f>
        <v>15</v>
      </c>
    </row>
    <row r="235" spans="3:5" x14ac:dyDescent="0.25">
      <c r="C235" s="18" t="s">
        <v>231</v>
      </c>
      <c r="D235" s="18">
        <f>VLOOKUP(C235,rurality!A$2:E$327,3,FALSE)</f>
        <v>9.5176271849137564</v>
      </c>
      <c r="E235" s="18">
        <f>VLOOKUP(C235,'overall ranking'!A$2:J$327,10,FALSE)</f>
        <v>164</v>
      </c>
    </row>
    <row r="236" spans="3:5" x14ac:dyDescent="0.25">
      <c r="C236" s="18" t="s">
        <v>232</v>
      </c>
      <c r="D236" s="18">
        <f>VLOOKUP(C236,rurality!A$2:E$327,3,FALSE)</f>
        <v>58.52766272904546</v>
      </c>
      <c r="E236" s="18">
        <f>VLOOKUP(C236,'overall ranking'!A$2:J$327,10,FALSE)</f>
        <v>315</v>
      </c>
    </row>
    <row r="237" spans="3:5" x14ac:dyDescent="0.25">
      <c r="C237" s="18" t="s">
        <v>233</v>
      </c>
      <c r="D237" s="18">
        <f>VLOOKUP(C237,rurality!A$2:E$327,3,FALSE)</f>
        <v>82.556993981189294</v>
      </c>
      <c r="E237" s="18">
        <f>VLOOKUP(C237,'overall ranking'!A$2:J$327,10,FALSE)</f>
        <v>153</v>
      </c>
    </row>
    <row r="238" spans="3:5" x14ac:dyDescent="0.25">
      <c r="C238" s="18" t="s">
        <v>234</v>
      </c>
      <c r="D238" s="18">
        <f>VLOOKUP(C238,rurality!A$2:E$327,3,FALSE)</f>
        <v>43.204436120597848</v>
      </c>
      <c r="E238" s="18">
        <f>VLOOKUP(C238,'overall ranking'!A$2:J$327,10,FALSE)</f>
        <v>156</v>
      </c>
    </row>
    <row r="239" spans="3:5" x14ac:dyDescent="0.25">
      <c r="C239" s="18" t="s">
        <v>235</v>
      </c>
      <c r="D239" s="18">
        <f>VLOOKUP(C239,rurality!A$2:E$327,3,FALSE)</f>
        <v>18.860218819093532</v>
      </c>
      <c r="E239" s="18">
        <f>VLOOKUP(C239,'overall ranking'!A$2:J$327,10,FALSE)</f>
        <v>193</v>
      </c>
    </row>
    <row r="240" spans="3:5" x14ac:dyDescent="0.25">
      <c r="C240" s="18" t="s">
        <v>236</v>
      </c>
      <c r="D240" s="18">
        <f>VLOOKUP(C240,rurality!A$2:E$327,3,FALSE)</f>
        <v>96.243896484375</v>
      </c>
      <c r="E240" s="18">
        <f>VLOOKUP(C240,'overall ranking'!A$2:J$327,10,FALSE)</f>
        <v>327</v>
      </c>
    </row>
    <row r="241" spans="3:5" x14ac:dyDescent="0.25">
      <c r="C241" s="18" t="s">
        <v>237</v>
      </c>
      <c r="D241" s="18">
        <f>VLOOKUP(C241,rurality!A$2:E$327,3,FALSE)</f>
        <v>100</v>
      </c>
      <c r="E241" s="18">
        <f>VLOOKUP(C241,'overall ranking'!A$2:J$327,10,FALSE)</f>
        <v>28</v>
      </c>
    </row>
    <row r="242" spans="3:5" x14ac:dyDescent="0.25">
      <c r="C242" s="18" t="s">
        <v>238</v>
      </c>
      <c r="D242" s="18">
        <f>VLOOKUP(C242,rurality!A$2:E$327,3,FALSE)</f>
        <v>67.593349686563101</v>
      </c>
      <c r="E242" s="18">
        <f>VLOOKUP(C242,'overall ranking'!A$2:J$327,10,FALSE)</f>
        <v>84</v>
      </c>
    </row>
    <row r="243" spans="3:5" x14ac:dyDescent="0.25">
      <c r="C243" s="18" t="s">
        <v>239</v>
      </c>
      <c r="D243" s="18">
        <f>VLOOKUP(C243,rurality!A$2:E$327,3,FALSE)</f>
        <v>100</v>
      </c>
      <c r="E243" s="18">
        <f>VLOOKUP(C243,'overall ranking'!A$2:J$327,10,FALSE)</f>
        <v>329</v>
      </c>
    </row>
    <row r="244" spans="3:5" x14ac:dyDescent="0.25">
      <c r="C244" s="18" t="s">
        <v>240</v>
      </c>
      <c r="D244" s="18">
        <f>VLOOKUP(C244,rurality!A$2:E$327,3,FALSE)</f>
        <v>88.963467514634672</v>
      </c>
      <c r="E244" s="18">
        <f>VLOOKUP(C244,'overall ranking'!A$2:J$327,10,FALSE)</f>
        <v>199</v>
      </c>
    </row>
    <row r="245" spans="3:5" x14ac:dyDescent="0.25">
      <c r="C245" s="18" t="s">
        <v>241</v>
      </c>
      <c r="D245" s="18">
        <f>VLOOKUP(C245,rurality!A$2:E$327,3,FALSE)</f>
        <v>99.664866642216694</v>
      </c>
      <c r="E245" s="18">
        <f>VLOOKUP(C245,'overall ranking'!A$2:J$327,10,FALSE)</f>
        <v>185</v>
      </c>
    </row>
    <row r="246" spans="3:5" x14ac:dyDescent="0.25">
      <c r="C246" s="18" t="s">
        <v>242</v>
      </c>
      <c r="D246" s="18">
        <f>VLOOKUP(C246,rurality!A$2:E$327,3,FALSE)</f>
        <v>99.128407824059991</v>
      </c>
      <c r="E246" s="18">
        <f>VLOOKUP(C246,'overall ranking'!A$2:J$327,10,FALSE)</f>
        <v>291</v>
      </c>
    </row>
    <row r="247" spans="3:5" x14ac:dyDescent="0.25">
      <c r="C247" s="18" t="s">
        <v>243</v>
      </c>
      <c r="D247" s="18">
        <f>VLOOKUP(C247,rurality!A$2:E$327,3,FALSE)</f>
        <v>7.9431148109608056</v>
      </c>
      <c r="E247" s="18">
        <f>VLOOKUP(C247,'overall ranking'!A$2:J$327,10,FALSE)</f>
        <v>271</v>
      </c>
    </row>
    <row r="248" spans="3:5" x14ac:dyDescent="0.25">
      <c r="C248" s="18" t="s">
        <v>244</v>
      </c>
      <c r="D248" s="18">
        <f>VLOOKUP(C248,rurality!A$2:E$327,3,FALSE)</f>
        <v>72.218284434846552</v>
      </c>
      <c r="E248" s="18">
        <f>VLOOKUP(C248,'overall ranking'!A$2:J$327,10,FALSE)</f>
        <v>240</v>
      </c>
    </row>
    <row r="249" spans="3:5" x14ac:dyDescent="0.25">
      <c r="C249" s="18" t="s">
        <v>245</v>
      </c>
      <c r="D249" s="18">
        <f>VLOOKUP(C249,rurality!A$2:E$327,3,FALSE)</f>
        <v>40.138036375979411</v>
      </c>
      <c r="E249" s="18">
        <f>VLOOKUP(C249,'overall ranking'!A$2:J$327,10,FALSE)</f>
        <v>216</v>
      </c>
    </row>
    <row r="250" spans="3:5" x14ac:dyDescent="0.25">
      <c r="C250" s="18" t="s">
        <v>246</v>
      </c>
      <c r="D250" s="18">
        <f>VLOOKUP(C250,rurality!A$2:E$327,3,FALSE)</f>
        <v>0.19047245022189058</v>
      </c>
      <c r="E250" s="18">
        <f>VLOOKUP(C250,'overall ranking'!A$2:J$327,10,FALSE)</f>
        <v>105</v>
      </c>
    </row>
    <row r="251" spans="3:5" x14ac:dyDescent="0.25">
      <c r="C251" s="18" t="s">
        <v>247</v>
      </c>
      <c r="D251" s="18">
        <f>VLOOKUP(C251,rurality!A$2:E$327,3,FALSE)</f>
        <v>0</v>
      </c>
      <c r="E251" s="18">
        <f>VLOOKUP(C251,'overall ranking'!A$2:J$327,10,FALSE)</f>
        <v>21</v>
      </c>
    </row>
    <row r="252" spans="3:5" x14ac:dyDescent="0.25">
      <c r="C252" s="18" t="s">
        <v>248</v>
      </c>
      <c r="D252" s="18">
        <f>VLOOKUP(C252,rurality!A$2:E$327,3,FALSE)</f>
        <v>0</v>
      </c>
      <c r="E252" s="18">
        <f>VLOOKUP(C252,'overall ranking'!A$2:J$327,10,FALSE)</f>
        <v>54</v>
      </c>
    </row>
    <row r="253" spans="3:5" x14ac:dyDescent="0.25">
      <c r="C253" s="18" t="s">
        <v>249</v>
      </c>
      <c r="D253" s="18">
        <f>VLOOKUP(C253,rurality!A$2:E$327,3,FALSE)</f>
        <v>0</v>
      </c>
      <c r="E253" s="18">
        <f>VLOOKUP(C253,'overall ranking'!A$2:J$327,10,FALSE)</f>
        <v>2</v>
      </c>
    </row>
    <row r="254" spans="3:5" x14ac:dyDescent="0.25">
      <c r="C254" s="18" t="s">
        <v>250</v>
      </c>
      <c r="D254" s="18">
        <f>VLOOKUP(C254,rurality!A$2:E$327,3,FALSE)</f>
        <v>0.96506081432539814</v>
      </c>
      <c r="E254" s="18">
        <f>VLOOKUP(C254,'overall ranking'!A$2:J$327,10,FALSE)</f>
        <v>174</v>
      </c>
    </row>
    <row r="255" spans="3:5" x14ac:dyDescent="0.25">
      <c r="C255" s="18" t="s">
        <v>251</v>
      </c>
      <c r="D255" s="18">
        <f>VLOOKUP(C255,rurality!A$2:E$327,3,FALSE)</f>
        <v>31.772067592893759</v>
      </c>
      <c r="E255" s="18">
        <f>VLOOKUP(C255,'overall ranking'!A$2:J$327,10,FALSE)</f>
        <v>294</v>
      </c>
    </row>
    <row r="256" spans="3:5" x14ac:dyDescent="0.25">
      <c r="C256" s="18" t="s">
        <v>252</v>
      </c>
      <c r="D256" s="18">
        <f>VLOOKUP(C256,rurality!A$2:E$327,3,FALSE)</f>
        <v>62.379506409341943</v>
      </c>
      <c r="E256" s="18">
        <f>VLOOKUP(C256,'overall ranking'!A$2:J$327,10,FALSE)</f>
        <v>175</v>
      </c>
    </row>
    <row r="257" spans="3:5" x14ac:dyDescent="0.25">
      <c r="C257" s="18" t="s">
        <v>253</v>
      </c>
      <c r="D257" s="18">
        <f>VLOOKUP(C257,rurality!A$2:E$327,3,FALSE)</f>
        <v>23.770524278218939</v>
      </c>
      <c r="E257" s="18">
        <f>VLOOKUP(C257,'overall ranking'!A$2:J$327,10,FALSE)</f>
        <v>70</v>
      </c>
    </row>
    <row r="258" spans="3:5" x14ac:dyDescent="0.25">
      <c r="C258" s="18" t="s">
        <v>254</v>
      </c>
      <c r="D258" s="18">
        <f>VLOOKUP(C258,rurality!A$2:E$327,3,FALSE)</f>
        <v>43.168981961434795</v>
      </c>
      <c r="E258" s="18">
        <f>VLOOKUP(C258,'overall ranking'!A$2:J$327,10,FALSE)</f>
        <v>228</v>
      </c>
    </row>
    <row r="259" spans="3:5" x14ac:dyDescent="0.25">
      <c r="C259" s="18" t="s">
        <v>255</v>
      </c>
      <c r="D259" s="18">
        <f>VLOOKUP(C259,rurality!A$2:E$327,3,FALSE)</f>
        <v>64.31785533209397</v>
      </c>
      <c r="E259" s="18">
        <f>VLOOKUP(C259,'overall ranking'!A$2:J$327,10,FALSE)</f>
        <v>191</v>
      </c>
    </row>
    <row r="260" spans="3:5" x14ac:dyDescent="0.25">
      <c r="C260" s="18" t="s">
        <v>256</v>
      </c>
      <c r="D260" s="18">
        <f>VLOOKUP(C260,rurality!A$2:E$327,3,FALSE)</f>
        <v>0.4167503514762001</v>
      </c>
      <c r="E260" s="18">
        <f>VLOOKUP(C260,'overall ranking'!A$2:J$327,10,FALSE)</f>
        <v>49</v>
      </c>
    </row>
    <row r="261" spans="3:5" x14ac:dyDescent="0.25">
      <c r="C261" s="18" t="s">
        <v>257</v>
      </c>
      <c r="D261" s="18">
        <f>VLOOKUP(C261,rurality!A$2:E$327,3,FALSE)</f>
        <v>8.5755262158856045</v>
      </c>
      <c r="E261" s="18">
        <f>VLOOKUP(C261,'overall ranking'!A$2:J$327,10,FALSE)</f>
        <v>232</v>
      </c>
    </row>
    <row r="262" spans="3:5" x14ac:dyDescent="0.25">
      <c r="C262" s="18" t="s">
        <v>258</v>
      </c>
      <c r="D262" s="18">
        <f>VLOOKUP(C262,rurality!A$2:E$327,3,FALSE)</f>
        <v>14.076459879568686</v>
      </c>
      <c r="E262" s="18">
        <f>VLOOKUP(C262,'overall ranking'!A$2:J$327,10,FALSE)</f>
        <v>143</v>
      </c>
    </row>
    <row r="263" spans="3:5" x14ac:dyDescent="0.25">
      <c r="C263" s="18" t="s">
        <v>259</v>
      </c>
      <c r="D263" s="18">
        <f>VLOOKUP(C263,rurality!A$2:E$327,3,FALSE)</f>
        <v>0.39193845360953283</v>
      </c>
      <c r="E263" s="18">
        <f>VLOOKUP(C263,'overall ranking'!A$2:J$327,10,FALSE)</f>
        <v>58</v>
      </c>
    </row>
    <row r="264" spans="3:5" x14ac:dyDescent="0.25">
      <c r="C264" s="18" t="s">
        <v>260</v>
      </c>
      <c r="D264" s="18">
        <f>VLOOKUP(C264,rurality!A$2:E$327,3,FALSE)</f>
        <v>99.698895052379712</v>
      </c>
      <c r="E264" s="18">
        <f>VLOOKUP(C264,'overall ranking'!A$2:J$327,10,FALSE)</f>
        <v>297</v>
      </c>
    </row>
    <row r="265" spans="3:5" x14ac:dyDescent="0.25">
      <c r="C265" s="18" t="s">
        <v>261</v>
      </c>
      <c r="D265" s="18">
        <f>VLOOKUP(C265,rurality!A$2:E$327,3,FALSE)</f>
        <v>51.619455729311589</v>
      </c>
      <c r="E265" s="18">
        <f>VLOOKUP(C265,'overall ranking'!A$2:J$327,10,FALSE)</f>
        <v>279</v>
      </c>
    </row>
    <row r="266" spans="3:5" x14ac:dyDescent="0.25">
      <c r="C266" s="18" t="s">
        <v>262</v>
      </c>
      <c r="D266" s="18">
        <f>VLOOKUP(C266,rurality!A$2:E$327,3,FALSE)</f>
        <v>82.459735185587149</v>
      </c>
      <c r="E266" s="18">
        <f>VLOOKUP(C266,'overall ranking'!A$2:J$327,10,FALSE)</f>
        <v>185</v>
      </c>
    </row>
    <row r="267" spans="3:5" x14ac:dyDescent="0.25">
      <c r="C267" s="18" t="s">
        <v>263</v>
      </c>
      <c r="D267" s="18">
        <f>VLOOKUP(C267,rurality!A$2:E$327,3,FALSE)</f>
        <v>0.5979105200895084</v>
      </c>
      <c r="E267" s="18">
        <f>VLOOKUP(C267,'overall ranking'!A$2:J$327,10,FALSE)</f>
        <v>90</v>
      </c>
    </row>
    <row r="268" spans="3:5" x14ac:dyDescent="0.25">
      <c r="C268" s="18" t="s">
        <v>264</v>
      </c>
      <c r="D268" s="18">
        <f>VLOOKUP(C268,rurality!A$2:E$327,3,FALSE)</f>
        <v>22.168040607111234</v>
      </c>
      <c r="E268" s="18">
        <f>VLOOKUP(C268,'overall ranking'!A$2:J$327,10,FALSE)</f>
        <v>295</v>
      </c>
    </row>
    <row r="269" spans="3:5" x14ac:dyDescent="0.25">
      <c r="C269" s="18" t="s">
        <v>265</v>
      </c>
      <c r="D269" s="18">
        <f>VLOOKUP(C269,rurality!A$2:E$327,3,FALSE)</f>
        <v>0.2494763219744745</v>
      </c>
      <c r="E269" s="18">
        <f>VLOOKUP(C269,'overall ranking'!A$2:J$327,10,FALSE)</f>
        <v>78</v>
      </c>
    </row>
    <row r="270" spans="3:5" x14ac:dyDescent="0.25">
      <c r="C270" s="18" t="s">
        <v>266</v>
      </c>
      <c r="D270" s="18">
        <f>VLOOKUP(C270,rurality!A$2:E$327,3,FALSE)</f>
        <v>49.429072089327192</v>
      </c>
      <c r="E270" s="18">
        <f>VLOOKUP(C270,'overall ranking'!A$2:J$327,10,FALSE)</f>
        <v>61</v>
      </c>
    </row>
    <row r="271" spans="3:5" x14ac:dyDescent="0.25">
      <c r="C271" s="18" t="s">
        <v>267</v>
      </c>
      <c r="D271" s="18">
        <f>VLOOKUP(C271,rurality!A$2:E$327,3,FALSE)</f>
        <v>13.800819553798489</v>
      </c>
      <c r="E271" s="18">
        <f>VLOOKUP(C271,'overall ranking'!A$2:J$327,10,FALSE)</f>
        <v>44</v>
      </c>
    </row>
    <row r="272" spans="3:5" x14ac:dyDescent="0.25">
      <c r="C272" s="18" t="s">
        <v>268</v>
      </c>
      <c r="D272" s="18">
        <f>VLOOKUP(C272,rurality!A$2:E$327,3,FALSE)</f>
        <v>1.0957424324260854</v>
      </c>
      <c r="E272" s="18">
        <f>VLOOKUP(C272,'overall ranking'!A$2:J$327,10,FALSE)</f>
        <v>55</v>
      </c>
    </row>
    <row r="273" spans="3:5" x14ac:dyDescent="0.25">
      <c r="C273" s="18" t="s">
        <v>269</v>
      </c>
      <c r="D273" s="18">
        <f>VLOOKUP(C273,rurality!A$2:E$327,3,FALSE)</f>
        <v>0.13304305757135945</v>
      </c>
      <c r="E273" s="18">
        <f>VLOOKUP(C273,'overall ranking'!A$2:J$327,10,FALSE)</f>
        <v>16</v>
      </c>
    </row>
    <row r="274" spans="3:5" x14ac:dyDescent="0.25">
      <c r="C274" s="18" t="s">
        <v>270</v>
      </c>
      <c r="D274" s="18">
        <f>VLOOKUP(C274,rurality!A$2:E$327,3,FALSE)</f>
        <v>55.80836364093981</v>
      </c>
      <c r="E274" s="18">
        <f>VLOOKUP(C274,'overall ranking'!A$2:J$327,10,FALSE)</f>
        <v>322</v>
      </c>
    </row>
    <row r="275" spans="3:5" x14ac:dyDescent="0.25">
      <c r="C275" s="18" t="s">
        <v>271</v>
      </c>
      <c r="D275" s="18">
        <f>VLOOKUP(C275,rurality!A$2:E$327,3,FALSE)</f>
        <v>43.175152510558426</v>
      </c>
      <c r="E275" s="18">
        <f>VLOOKUP(C275,'overall ranking'!A$2:J$327,10,FALSE)</f>
        <v>153</v>
      </c>
    </row>
    <row r="276" spans="3:5" x14ac:dyDescent="0.25">
      <c r="C276" s="18" t="s">
        <v>272</v>
      </c>
      <c r="D276" s="18">
        <f>VLOOKUP(C276,rurality!A$2:E$327,3,FALSE)</f>
        <v>91.30743919175886</v>
      </c>
      <c r="E276" s="18">
        <f>VLOOKUP(C276,'overall ranking'!A$2:J$327,10,FALSE)</f>
        <v>313</v>
      </c>
    </row>
    <row r="277" spans="3:5" x14ac:dyDescent="0.25">
      <c r="C277" s="18" t="s">
        <v>273</v>
      </c>
      <c r="D277" s="18">
        <f>VLOOKUP(C277,rurality!A$2:E$327,3,FALSE)</f>
        <v>15.980182753434526</v>
      </c>
      <c r="E277" s="18">
        <f>VLOOKUP(C277,'overall ranking'!A$2:J$327,10,FALSE)</f>
        <v>68</v>
      </c>
    </row>
    <row r="278" spans="3:5" x14ac:dyDescent="0.25">
      <c r="C278" s="18" t="s">
        <v>274</v>
      </c>
      <c r="D278" s="18">
        <f>VLOOKUP(C278,rurality!A$2:E$327,3,FALSE)</f>
        <v>60.911156801211987</v>
      </c>
      <c r="E278" s="18">
        <f>VLOOKUP(C278,'overall ranking'!A$2:J$327,10,FALSE)</f>
        <v>141</v>
      </c>
    </row>
    <row r="279" spans="3:5" x14ac:dyDescent="0.25">
      <c r="C279" s="18" t="s">
        <v>275</v>
      </c>
      <c r="D279" s="18">
        <f>VLOOKUP(C279,rurality!A$2:E$327,3,FALSE)</f>
        <v>52.582065652522012</v>
      </c>
      <c r="E279" s="18">
        <f>VLOOKUP(C279,'overall ranking'!A$2:J$327,10,FALSE)</f>
        <v>211</v>
      </c>
    </row>
    <row r="280" spans="3:5" x14ac:dyDescent="0.25">
      <c r="C280" s="18" t="s">
        <v>276</v>
      </c>
      <c r="D280" s="18">
        <f>VLOOKUP(C280,rurality!A$2:E$327,3,FALSE)</f>
        <v>55.322040987034718</v>
      </c>
      <c r="E280" s="18">
        <f>VLOOKUP(C280,'overall ranking'!A$2:J$327,10,FALSE)</f>
        <v>227</v>
      </c>
    </row>
    <row r="281" spans="3:5" x14ac:dyDescent="0.25">
      <c r="C281" s="18" t="s">
        <v>277</v>
      </c>
      <c r="D281" s="18">
        <f>VLOOKUP(C281,rurality!A$2:E$327,3,FALSE)</f>
        <v>5.9686888454011742</v>
      </c>
      <c r="E281" s="18">
        <f>VLOOKUP(C281,'overall ranking'!A$2:J$327,10,FALSE)</f>
        <v>151</v>
      </c>
    </row>
    <row r="282" spans="3:5" x14ac:dyDescent="0.25">
      <c r="C282" s="18" t="s">
        <v>278</v>
      </c>
      <c r="D282" s="18">
        <f>VLOOKUP(C282,rurality!A$2:E$327,3,FALSE)</f>
        <v>7.4744694720069536</v>
      </c>
      <c r="E282" s="18">
        <f>VLOOKUP(C282,'overall ranking'!A$2:J$327,10,FALSE)</f>
        <v>303</v>
      </c>
    </row>
    <row r="283" spans="3:5" x14ac:dyDescent="0.25">
      <c r="C283" s="18" t="s">
        <v>279</v>
      </c>
      <c r="D283" s="18">
        <f>VLOOKUP(C283,rurality!A$2:E$327,3,FALSE)</f>
        <v>13.850469774242519</v>
      </c>
      <c r="E283" s="18">
        <f>VLOOKUP(C283,'overall ranking'!A$2:J$327,10,FALSE)</f>
        <v>31</v>
      </c>
    </row>
    <row r="284" spans="3:5" x14ac:dyDescent="0.25">
      <c r="C284" s="18" t="s">
        <v>280</v>
      </c>
      <c r="D284" s="18">
        <f>VLOOKUP(C284,rurality!A$2:E$327,3,FALSE)</f>
        <v>63.03960009663092</v>
      </c>
      <c r="E284" s="18">
        <f>VLOOKUP(C284,'overall ranking'!A$2:J$327,10,FALSE)</f>
        <v>192</v>
      </c>
    </row>
    <row r="285" spans="3:5" x14ac:dyDescent="0.25">
      <c r="C285" s="18" t="s">
        <v>281</v>
      </c>
      <c r="D285" s="18">
        <f>VLOOKUP(C285,rurality!A$2:E$327,3,FALSE)</f>
        <v>14.928187681839871</v>
      </c>
      <c r="E285" s="18">
        <f>VLOOKUP(C285,'overall ranking'!A$2:J$327,10,FALSE)</f>
        <v>133</v>
      </c>
    </row>
    <row r="286" spans="3:5" x14ac:dyDescent="0.25">
      <c r="C286" s="18" t="s">
        <v>282</v>
      </c>
      <c r="D286" s="18">
        <f>VLOOKUP(C286,rurality!A$2:E$327,3,FALSE)</f>
        <v>100</v>
      </c>
      <c r="E286" s="18">
        <f>VLOOKUP(C286,'overall ranking'!A$2:J$327,10,FALSE)</f>
        <v>309</v>
      </c>
    </row>
    <row r="287" spans="3:5" x14ac:dyDescent="0.25">
      <c r="C287" s="18" t="s">
        <v>283</v>
      </c>
      <c r="D287" s="18">
        <f>VLOOKUP(C287,rurality!A$2:E$327,3,FALSE)</f>
        <v>0</v>
      </c>
      <c r="E287" s="18">
        <f>VLOOKUP(C287,'overall ranking'!A$2:J$327,10,FALSE)</f>
        <v>4</v>
      </c>
    </row>
    <row r="288" spans="3:5" x14ac:dyDescent="0.25">
      <c r="C288" s="18" t="s">
        <v>284</v>
      </c>
      <c r="D288" s="18">
        <f>VLOOKUP(C288,rurality!A$2:E$327,3,FALSE)</f>
        <v>0.36343024806615098</v>
      </c>
      <c r="E288" s="18">
        <f>VLOOKUP(C288,'overall ranking'!A$2:J$327,10,FALSE)</f>
        <v>124</v>
      </c>
    </row>
    <row r="289" spans="3:5" x14ac:dyDescent="0.25">
      <c r="C289" s="18" t="s">
        <v>285</v>
      </c>
      <c r="D289" s="18">
        <f>VLOOKUP(C289,rurality!A$2:E$327,3,FALSE)</f>
        <v>42.145439163205658</v>
      </c>
      <c r="E289" s="18">
        <f>VLOOKUP(C289,'overall ranking'!A$2:J$327,10,FALSE)</f>
        <v>82</v>
      </c>
    </row>
    <row r="290" spans="3:5" x14ac:dyDescent="0.25">
      <c r="C290" s="18" t="s">
        <v>286</v>
      </c>
      <c r="D290" s="18">
        <f>VLOOKUP(C290,rurality!A$2:E$327,3,FALSE)</f>
        <v>100</v>
      </c>
      <c r="E290" s="18">
        <f>VLOOKUP(C290,'overall ranking'!A$2:J$327,10,FALSE)</f>
        <v>254</v>
      </c>
    </row>
    <row r="291" spans="3:5" x14ac:dyDescent="0.25">
      <c r="C291" s="18" t="s">
        <v>287</v>
      </c>
      <c r="D291" s="18">
        <f>VLOOKUP(C291,rurality!A$2:E$327,3,FALSE)</f>
        <v>61.170908272213232</v>
      </c>
      <c r="E291" s="18">
        <f>VLOOKUP(C291,'overall ranking'!A$2:J$327,10,FALSE)</f>
        <v>257</v>
      </c>
    </row>
    <row r="292" spans="3:5" x14ac:dyDescent="0.25">
      <c r="C292" s="18" t="s">
        <v>288</v>
      </c>
      <c r="D292" s="18">
        <f>VLOOKUP(C292,rurality!A$2:E$327,3,FALSE)</f>
        <v>29.964402875689256</v>
      </c>
      <c r="E292" s="18">
        <f>VLOOKUP(C292,'overall ranking'!A$2:J$327,10,FALSE)</f>
        <v>130</v>
      </c>
    </row>
    <row r="293" spans="3:5" x14ac:dyDescent="0.25">
      <c r="C293" s="18" t="s">
        <v>289</v>
      </c>
      <c r="D293" s="18">
        <f>VLOOKUP(C293,rurality!A$2:E$327,3,FALSE)</f>
        <v>1.0231441444643203</v>
      </c>
      <c r="E293" s="18">
        <f>VLOOKUP(C293,'overall ranking'!A$2:J$327,10,FALSE)</f>
        <v>150</v>
      </c>
    </row>
    <row r="294" spans="3:5" x14ac:dyDescent="0.25">
      <c r="C294" s="18" t="s">
        <v>290</v>
      </c>
      <c r="D294" s="18">
        <f>VLOOKUP(C294,rurality!A$2:E$327,3,FALSE)</f>
        <v>0</v>
      </c>
      <c r="E294" s="18">
        <f>VLOOKUP(C294,'overall ranking'!A$2:J$327,10,FALSE)</f>
        <v>34</v>
      </c>
    </row>
    <row r="295" spans="3:5" x14ac:dyDescent="0.25">
      <c r="C295" s="18" t="s">
        <v>291</v>
      </c>
      <c r="D295" s="18">
        <f>VLOOKUP(C295,rurality!A$2:E$327,3,FALSE)</f>
        <v>0</v>
      </c>
      <c r="E295" s="18">
        <f>VLOOKUP(C295,'overall ranking'!A$2:J$327,10,FALSE)</f>
        <v>11</v>
      </c>
    </row>
    <row r="296" spans="3:5" x14ac:dyDescent="0.25">
      <c r="C296" s="18" t="s">
        <v>292</v>
      </c>
      <c r="D296" s="18">
        <f>VLOOKUP(C296,rurality!A$2:E$327,3,FALSE)</f>
        <v>17.211780530825234</v>
      </c>
      <c r="E296" s="18">
        <f>VLOOKUP(C296,'overall ranking'!A$2:J$327,10,FALSE)</f>
        <v>147</v>
      </c>
    </row>
    <row r="297" spans="3:5" x14ac:dyDescent="0.25">
      <c r="C297" s="18" t="s">
        <v>293</v>
      </c>
      <c r="D297" s="18">
        <f>VLOOKUP(C297,rurality!A$2:E$327,3,FALSE)</f>
        <v>30.135321865916996</v>
      </c>
      <c r="E297" s="18">
        <f>VLOOKUP(C297,'overall ranking'!A$2:J$327,10,FALSE)</f>
        <v>220</v>
      </c>
    </row>
    <row r="298" spans="3:5" x14ac:dyDescent="0.25">
      <c r="C298" s="18" t="s">
        <v>294</v>
      </c>
      <c r="D298" s="18">
        <f>VLOOKUP(C298,rurality!A$2:E$327,3,FALSE)</f>
        <v>0</v>
      </c>
      <c r="E298" s="18">
        <f>VLOOKUP(C298,'overall ranking'!A$2:J$327,10,FALSE)</f>
        <v>106</v>
      </c>
    </row>
    <row r="299" spans="3:5" x14ac:dyDescent="0.25">
      <c r="C299" s="18" t="s">
        <v>295</v>
      </c>
      <c r="D299" s="18">
        <f>VLOOKUP(C299,rurality!A$2:E$327,3,FALSE)</f>
        <v>39.177862799181426</v>
      </c>
      <c r="E299" s="18">
        <f>VLOOKUP(C299,'overall ranking'!A$2:J$327,10,FALSE)</f>
        <v>88</v>
      </c>
    </row>
    <row r="300" spans="3:5" x14ac:dyDescent="0.25">
      <c r="C300" s="18" t="s">
        <v>296</v>
      </c>
      <c r="D300" s="18">
        <f>VLOOKUP(C300,rurality!A$2:E$327,3,FALSE)</f>
        <v>68.895368960265813</v>
      </c>
      <c r="E300" s="18">
        <f>VLOOKUP(C300,'overall ranking'!A$2:J$327,10,FALSE)</f>
        <v>278</v>
      </c>
    </row>
    <row r="301" spans="3:5" x14ac:dyDescent="0.25">
      <c r="C301" s="18" t="s">
        <v>297</v>
      </c>
      <c r="D301" s="18">
        <f>VLOOKUP(C301,rurality!A$2:E$327,3,FALSE)</f>
        <v>87.8876017465751</v>
      </c>
      <c r="E301" s="18">
        <f>VLOOKUP(C301,'overall ranking'!A$2:J$327,10,FALSE)</f>
        <v>304</v>
      </c>
    </row>
    <row r="302" spans="3:5" x14ac:dyDescent="0.25">
      <c r="C302" s="18" t="s">
        <v>298</v>
      </c>
      <c r="D302" s="18">
        <f>VLOOKUP(C302,rurality!A$2:E$327,3,FALSE)</f>
        <v>33.860032729623057</v>
      </c>
      <c r="E302" s="18">
        <f>VLOOKUP(C302,'overall ranking'!A$2:J$327,10,FALSE)</f>
        <v>102</v>
      </c>
    </row>
    <row r="303" spans="3:5" x14ac:dyDescent="0.25">
      <c r="C303" s="18" t="s">
        <v>299</v>
      </c>
      <c r="D303" s="18">
        <f>VLOOKUP(C303,rurality!A$2:E$327,3,FALSE)</f>
        <v>14.038794916245243</v>
      </c>
      <c r="E303" s="18">
        <f>VLOOKUP(C303,'overall ranking'!A$2:J$327,10,FALSE)</f>
        <v>222</v>
      </c>
    </row>
    <row r="304" spans="3:5" x14ac:dyDescent="0.25">
      <c r="C304" s="18" t="s">
        <v>300</v>
      </c>
      <c r="D304" s="18">
        <f>VLOOKUP(C304,rurality!A$2:E$327,3,FALSE)</f>
        <v>42.79997788436286</v>
      </c>
      <c r="E304" s="18">
        <f>VLOOKUP(C304,'overall ranking'!A$2:J$327,10,FALSE)</f>
        <v>306</v>
      </c>
    </row>
    <row r="305" spans="3:5" x14ac:dyDescent="0.25">
      <c r="C305" s="18" t="s">
        <v>301</v>
      </c>
      <c r="D305" s="18">
        <f>VLOOKUP(C305,rurality!A$2:E$327,3,FALSE)</f>
        <v>100</v>
      </c>
      <c r="E305" s="18">
        <f>VLOOKUP(C305,'overall ranking'!A$2:J$327,10,FALSE)</f>
        <v>330</v>
      </c>
    </row>
    <row r="306" spans="3:5" x14ac:dyDescent="0.25">
      <c r="C306" s="18" t="s">
        <v>302</v>
      </c>
      <c r="D306" s="18">
        <f>VLOOKUP(C306,rurality!A$2:E$327,3,FALSE)</f>
        <v>94.049593945505208</v>
      </c>
      <c r="E306" s="18">
        <f>VLOOKUP(C306,'overall ranking'!A$2:J$327,10,FALSE)</f>
        <v>316</v>
      </c>
    </row>
    <row r="307" spans="3:5" x14ac:dyDescent="0.25">
      <c r="C307" s="18" t="s">
        <v>303</v>
      </c>
      <c r="D307" s="18">
        <f>VLOOKUP(C307,rurality!A$2:E$327,3,FALSE)</f>
        <v>62.195301840174054</v>
      </c>
      <c r="E307" s="18">
        <f>VLOOKUP(C307,'overall ranking'!A$2:J$327,10,FALSE)</f>
        <v>253</v>
      </c>
    </row>
    <row r="308" spans="3:5" x14ac:dyDescent="0.25">
      <c r="C308" s="18" t="s">
        <v>304</v>
      </c>
      <c r="D308" s="18">
        <f>VLOOKUP(C308,rurality!A$2:E$327,3,FALSE)</f>
        <v>99.768515606325565</v>
      </c>
      <c r="E308" s="18">
        <f>VLOOKUP(C308,'overall ranking'!A$2:J$327,10,FALSE)</f>
        <v>197</v>
      </c>
    </row>
    <row r="309" spans="3:5" x14ac:dyDescent="0.25">
      <c r="C309" s="18" t="s">
        <v>305</v>
      </c>
      <c r="D309" s="18">
        <f>VLOOKUP(C309,rurality!A$2:E$327,3,FALSE)</f>
        <v>86.483199664517485</v>
      </c>
      <c r="E309" s="18">
        <f>VLOOKUP(C309,'overall ranking'!A$2:J$327,10,FALSE)</f>
        <v>185</v>
      </c>
    </row>
    <row r="310" spans="3:5" x14ac:dyDescent="0.25">
      <c r="C310" s="18" t="s">
        <v>306</v>
      </c>
      <c r="D310" s="18">
        <f>VLOOKUP(C310,rurality!A$2:E$327,3,FALSE)</f>
        <v>100</v>
      </c>
      <c r="E310" s="18">
        <f>VLOOKUP(C310,'overall ranking'!A$2:J$327,10,FALSE)</f>
        <v>281</v>
      </c>
    </row>
    <row r="311" spans="3:5" x14ac:dyDescent="0.25">
      <c r="C311" s="18" t="s">
        <v>307</v>
      </c>
      <c r="D311" s="18">
        <f>VLOOKUP(C311,rurality!A$2:E$327,3,FALSE)</f>
        <v>0</v>
      </c>
      <c r="E311" s="18">
        <f>VLOOKUP(C311,'overall ranking'!A$2:J$327,10,FALSE)</f>
        <v>29</v>
      </c>
    </row>
    <row r="312" spans="3:5" x14ac:dyDescent="0.25">
      <c r="C312" s="18" t="s">
        <v>308</v>
      </c>
      <c r="D312" s="18">
        <f>VLOOKUP(C312,rurality!A$2:E$327,3,FALSE)</f>
        <v>20.65757213805243</v>
      </c>
      <c r="E312" s="18">
        <f>VLOOKUP(C312,'overall ranking'!A$2:J$327,10,FALSE)</f>
        <v>171</v>
      </c>
    </row>
    <row r="313" spans="3:5" x14ac:dyDescent="0.25">
      <c r="C313" s="18" t="s">
        <v>309</v>
      </c>
      <c r="D313" s="18">
        <f>VLOOKUP(C313,rurality!A$2:E$327,3,FALSE)</f>
        <v>14.342671770411108</v>
      </c>
      <c r="E313" s="18">
        <f>VLOOKUP(C313,'overall ranking'!A$2:J$327,10,FALSE)</f>
        <v>53</v>
      </c>
    </row>
    <row r="314" spans="3:5" x14ac:dyDescent="0.25">
      <c r="C314" s="18" t="s">
        <v>405</v>
      </c>
      <c r="D314" s="18">
        <f>VLOOKUP(C314,rurality!A$2:E$327,3,FALSE)</f>
        <v>68.618320504947434</v>
      </c>
      <c r="E314" s="18">
        <f>VLOOKUP(C314,'overall ranking'!A$2:J$327,10,FALSE)</f>
        <v>302</v>
      </c>
    </row>
    <row r="315" spans="3:5" x14ac:dyDescent="0.25">
      <c r="C315" s="18" t="s">
        <v>310</v>
      </c>
      <c r="D315" s="18">
        <f>VLOOKUP(C315,rurality!A$2:E$327,3,FALSE)</f>
        <v>59.052753320399944</v>
      </c>
      <c r="E315" s="18">
        <f>VLOOKUP(C315,'overall ranking'!A$2:J$327,10,FALSE)</f>
        <v>232</v>
      </c>
    </row>
    <row r="316" spans="3:5" x14ac:dyDescent="0.25">
      <c r="C316" s="18" t="s">
        <v>311</v>
      </c>
      <c r="D316" s="18">
        <f>VLOOKUP(C316,rurality!A$2:E$327,3,FALSE)</f>
        <v>18.11976558816265</v>
      </c>
      <c r="E316" s="18">
        <f>VLOOKUP(C316,'overall ranking'!A$2:J$327,10,FALSE)</f>
        <v>209</v>
      </c>
    </row>
    <row r="317" spans="3:5" x14ac:dyDescent="0.25">
      <c r="C317" s="18" t="s">
        <v>312</v>
      </c>
      <c r="D317" s="18">
        <f>VLOOKUP(C317,rurality!A$2:E$327,3,FALSE)</f>
        <v>18.839238244092421</v>
      </c>
      <c r="E317" s="18">
        <f>VLOOKUP(C317,'overall ranking'!A$2:J$327,10,FALSE)</f>
        <v>134</v>
      </c>
    </row>
    <row r="318" spans="3:5" x14ac:dyDescent="0.25">
      <c r="C318" s="18" t="s">
        <v>313</v>
      </c>
      <c r="D318" s="18">
        <f>VLOOKUP(C318,rurality!A$2:E$327,3,FALSE)</f>
        <v>2.1347275017557159</v>
      </c>
      <c r="E318" s="18">
        <f>VLOOKUP(C318,'overall ranking'!A$2:J$327,10,FALSE)</f>
        <v>189</v>
      </c>
    </row>
    <row r="319" spans="3:5" x14ac:dyDescent="0.25">
      <c r="C319" s="18" t="s">
        <v>314</v>
      </c>
      <c r="D319" s="18">
        <f>VLOOKUP(C319,rurality!A$2:E$327,3,FALSE)</f>
        <v>17.670824403296017</v>
      </c>
      <c r="E319" s="18">
        <f>VLOOKUP(C319,'overall ranking'!A$2:J$327,10,FALSE)</f>
        <v>206</v>
      </c>
    </row>
    <row r="320" spans="3:5" x14ac:dyDescent="0.25">
      <c r="C320" s="18" t="s">
        <v>315</v>
      </c>
      <c r="D320" s="18">
        <f>VLOOKUP(C320,rurality!A$2:E$327,3,FALSE)</f>
        <v>0</v>
      </c>
      <c r="E320" s="18">
        <f>VLOOKUP(C320,'overall ranking'!A$2:J$327,10,FALSE)</f>
        <v>123</v>
      </c>
    </row>
    <row r="321" spans="3:5" x14ac:dyDescent="0.25">
      <c r="C321" s="18" t="s">
        <v>316</v>
      </c>
      <c r="D321" s="18">
        <f>VLOOKUP(C321,rurality!A$2:E$327,3,FALSE)</f>
        <v>0.13719185423365488</v>
      </c>
      <c r="E321" s="18">
        <f>VLOOKUP(C321,'overall ranking'!A$2:J$327,10,FALSE)</f>
        <v>41</v>
      </c>
    </row>
    <row r="322" spans="3:5" x14ac:dyDescent="0.25">
      <c r="C322" s="18" t="s">
        <v>317</v>
      </c>
      <c r="D322" s="18">
        <f>VLOOKUP(C322,rurality!A$2:E$327,3,FALSE)</f>
        <v>0</v>
      </c>
      <c r="E322" s="18">
        <f>VLOOKUP(C322,'overall ranking'!A$2:J$327,10,FALSE)</f>
        <v>98</v>
      </c>
    </row>
    <row r="323" spans="3:5" x14ac:dyDescent="0.25">
      <c r="C323" s="18" t="s">
        <v>318</v>
      </c>
      <c r="D323" s="18">
        <f>VLOOKUP(C323,rurality!A$2:E$327,3,FALSE)</f>
        <v>99.330742468639627</v>
      </c>
      <c r="E323" s="18">
        <f>VLOOKUP(C323,'overall ranking'!A$2:J$327,10,FALSE)</f>
        <v>242</v>
      </c>
    </row>
    <row r="324" spans="3:5" x14ac:dyDescent="0.25">
      <c r="C324" s="18" t="s">
        <v>319</v>
      </c>
      <c r="D324" s="18">
        <f>VLOOKUP(C324,rurality!A$2:E$327,3,FALSE)</f>
        <v>34.083801604974063</v>
      </c>
      <c r="E324" s="18">
        <f>VLOOKUP(C324,'overall ranking'!A$2:J$327,10,FALSE)</f>
        <v>210</v>
      </c>
    </row>
    <row r="325" spans="3:5" x14ac:dyDescent="0.25">
      <c r="C325" s="18" t="s">
        <v>320</v>
      </c>
      <c r="D325" s="18">
        <f>VLOOKUP(C325,rurality!A$2:E$327,3,FALSE)</f>
        <v>27.807831136964367</v>
      </c>
      <c r="E325" s="18">
        <f>VLOOKUP(C325,'overall ranking'!A$2:J$327,10,FALSE)</f>
        <v>289</v>
      </c>
    </row>
    <row r="326" spans="3:5" x14ac:dyDescent="0.25">
      <c r="C326" s="18" t="s">
        <v>321</v>
      </c>
      <c r="D326" s="18">
        <f>VLOOKUP(C326,rurality!A$2:E$327,3,FALSE)</f>
        <v>42.982338843230231</v>
      </c>
      <c r="E326" s="18">
        <f>VLOOKUP(C326,'overall ranking'!A$2:J$327,10,FALSE)</f>
        <v>238</v>
      </c>
    </row>
    <row r="327" spans="3:5" x14ac:dyDescent="0.25">
      <c r="C327" s="18" t="s">
        <v>322</v>
      </c>
      <c r="D327" s="18">
        <f>VLOOKUP(C327,rurality!A$2:E$327,3,FALSE)</f>
        <v>17.223792281197561</v>
      </c>
      <c r="E327" s="18">
        <f>VLOOKUP(C327,'overall ranking'!A$2:J$327,10,FALSE)</f>
        <v>67</v>
      </c>
    </row>
  </sheetData>
  <sortState ref="C2:C327">
    <sortCondition ref="C2:C327"/>
  </sortState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396"/>
  <sheetViews>
    <sheetView topLeftCell="A184" workbookViewId="0">
      <selection activeCell="A198" sqref="A198"/>
    </sheetView>
  </sheetViews>
  <sheetFormatPr defaultRowHeight="15" x14ac:dyDescent="0.25"/>
  <cols>
    <col min="1" max="1" width="26" style="48" customWidth="1"/>
    <col min="2" max="7" width="15" style="48" customWidth="1"/>
    <col min="8" max="8" width="9.42578125" style="48" customWidth="1"/>
  </cols>
  <sheetData>
    <row r="1" spans="1:10" ht="15.75" x14ac:dyDescent="0.25">
      <c r="A1" s="49" t="s">
        <v>435</v>
      </c>
    </row>
    <row r="2" spans="1:10" x14ac:dyDescent="0.25">
      <c r="A2" s="50" t="s">
        <v>466</v>
      </c>
    </row>
    <row r="4" spans="1:10" x14ac:dyDescent="0.25">
      <c r="A4" s="10" t="s">
        <v>438</v>
      </c>
      <c r="B4" s="10" t="s">
        <v>439</v>
      </c>
    </row>
    <row r="5" spans="1:10" x14ac:dyDescent="0.25">
      <c r="A5" s="10" t="s">
        <v>467</v>
      </c>
      <c r="B5" s="10" t="s">
        <v>445</v>
      </c>
    </row>
    <row r="6" spans="1:10" x14ac:dyDescent="0.25">
      <c r="A6" s="10" t="s">
        <v>440</v>
      </c>
      <c r="B6" s="10" t="s">
        <v>441</v>
      </c>
    </row>
    <row r="7" spans="1:10" x14ac:dyDescent="0.25">
      <c r="A7" s="10" t="s">
        <v>468</v>
      </c>
      <c r="B7" s="10" t="s">
        <v>443</v>
      </c>
    </row>
    <row r="9" spans="1:10" ht="25.5" x14ac:dyDescent="0.25">
      <c r="A9" s="51" t="s">
        <v>469</v>
      </c>
      <c r="B9" s="59">
        <v>2010</v>
      </c>
      <c r="C9" s="58"/>
      <c r="D9" s="59">
        <v>2011</v>
      </c>
      <c r="E9" s="58"/>
      <c r="F9" s="59">
        <v>2012</v>
      </c>
      <c r="G9" s="58"/>
    </row>
    <row r="10" spans="1:10" x14ac:dyDescent="0.25">
      <c r="B10" s="52" t="s">
        <v>447</v>
      </c>
      <c r="C10" s="52" t="s">
        <v>448</v>
      </c>
      <c r="D10" s="52" t="s">
        <v>447</v>
      </c>
      <c r="E10" s="52" t="s">
        <v>448</v>
      </c>
      <c r="F10" s="52" t="s">
        <v>447</v>
      </c>
      <c r="G10" s="52" t="s">
        <v>448</v>
      </c>
    </row>
    <row r="11" spans="1:10" x14ac:dyDescent="0.25">
      <c r="A11" s="53" t="s">
        <v>71</v>
      </c>
      <c r="B11" s="15">
        <v>19356</v>
      </c>
      <c r="C11" s="16">
        <v>8.5</v>
      </c>
      <c r="D11" s="15">
        <v>18979</v>
      </c>
      <c r="E11" s="16">
        <v>7.2</v>
      </c>
      <c r="F11" s="15">
        <v>18509</v>
      </c>
      <c r="G11" s="16">
        <v>7.7</v>
      </c>
      <c r="I11" s="56">
        <f>(B11+D11+F11)/(COUNT(B11,D11,F11))</f>
        <v>18948</v>
      </c>
      <c r="J11">
        <f>COUNT(B11,D11,F11)</f>
        <v>3</v>
      </c>
    </row>
    <row r="12" spans="1:10" x14ac:dyDescent="0.25">
      <c r="A12" s="53" t="s">
        <v>79</v>
      </c>
      <c r="B12" s="15">
        <v>19718</v>
      </c>
      <c r="C12" s="16">
        <v>5.2</v>
      </c>
      <c r="D12" s="15">
        <v>19841</v>
      </c>
      <c r="E12" s="16">
        <v>4.5</v>
      </c>
      <c r="F12" s="15">
        <v>20622</v>
      </c>
      <c r="G12" s="16">
        <v>4.2</v>
      </c>
      <c r="I12" s="56">
        <f t="shared" ref="I12:I75" si="0">(B12+D12+F12)/(COUNT(B12,D12,F12))</f>
        <v>20060.333333333332</v>
      </c>
      <c r="J12" s="48">
        <f t="shared" ref="J12:J75" si="1">COUNT(B12,D12,F12)</f>
        <v>3</v>
      </c>
    </row>
    <row r="13" spans="1:10" x14ac:dyDescent="0.25">
      <c r="A13" s="53" t="s">
        <v>122</v>
      </c>
      <c r="B13" s="15">
        <v>20146</v>
      </c>
      <c r="C13" s="16">
        <v>9.3000000000000007</v>
      </c>
      <c r="D13" s="15">
        <v>19737</v>
      </c>
      <c r="E13" s="16">
        <v>13</v>
      </c>
      <c r="F13" s="15">
        <v>20988</v>
      </c>
      <c r="G13" s="16">
        <v>10</v>
      </c>
      <c r="I13" s="56">
        <f t="shared" si="0"/>
        <v>20290.333333333332</v>
      </c>
      <c r="J13" s="48">
        <f t="shared" si="1"/>
        <v>3</v>
      </c>
    </row>
    <row r="14" spans="1:10" x14ac:dyDescent="0.25">
      <c r="A14" s="53" t="s">
        <v>168</v>
      </c>
      <c r="B14" s="15">
        <v>16887</v>
      </c>
      <c r="C14" s="16">
        <v>7.4</v>
      </c>
      <c r="D14" s="15">
        <v>16628</v>
      </c>
      <c r="E14" s="16">
        <v>6.3</v>
      </c>
      <c r="F14" s="15">
        <v>18109</v>
      </c>
      <c r="G14" s="16">
        <v>9.4</v>
      </c>
      <c r="I14" s="56">
        <f t="shared" si="0"/>
        <v>17208</v>
      </c>
      <c r="J14" s="48">
        <f t="shared" si="1"/>
        <v>3</v>
      </c>
    </row>
    <row r="15" spans="1:10" x14ac:dyDescent="0.25">
      <c r="A15" s="53" t="s">
        <v>390</v>
      </c>
      <c r="B15" s="15">
        <v>19199</v>
      </c>
      <c r="C15" s="16">
        <v>6.6</v>
      </c>
      <c r="D15" s="15">
        <v>19771</v>
      </c>
      <c r="E15" s="16">
        <v>5</v>
      </c>
      <c r="F15" s="15">
        <v>19901</v>
      </c>
      <c r="G15" s="16">
        <v>5.6</v>
      </c>
      <c r="I15" s="56">
        <f t="shared" si="0"/>
        <v>19623.666666666668</v>
      </c>
      <c r="J15" s="48">
        <f t="shared" si="1"/>
        <v>3</v>
      </c>
    </row>
    <row r="16" spans="1:10" x14ac:dyDescent="0.25">
      <c r="A16" s="53" t="s">
        <v>204</v>
      </c>
      <c r="B16" s="15">
        <v>16939</v>
      </c>
      <c r="C16" s="16">
        <v>8.6999999999999993</v>
      </c>
      <c r="D16" s="15">
        <v>19126</v>
      </c>
      <c r="E16" s="16">
        <v>7.8</v>
      </c>
      <c r="F16" s="15">
        <v>17232</v>
      </c>
      <c r="G16" s="16">
        <v>9.3000000000000007</v>
      </c>
      <c r="I16" s="56">
        <f t="shared" si="0"/>
        <v>17765.666666666668</v>
      </c>
      <c r="J16" s="48">
        <f t="shared" si="1"/>
        <v>3</v>
      </c>
    </row>
    <row r="17" spans="1:10" x14ac:dyDescent="0.25">
      <c r="A17" s="53" t="s">
        <v>258</v>
      </c>
      <c r="B17" s="15">
        <v>19508</v>
      </c>
      <c r="C17" s="16">
        <v>6.2</v>
      </c>
      <c r="D17" s="15">
        <v>20105</v>
      </c>
      <c r="E17" s="16">
        <v>6.1</v>
      </c>
      <c r="F17" s="15">
        <v>20753</v>
      </c>
      <c r="G17" s="16">
        <v>6.4</v>
      </c>
      <c r="I17" s="56">
        <f t="shared" si="0"/>
        <v>20122</v>
      </c>
      <c r="J17" s="48">
        <f t="shared" si="1"/>
        <v>3</v>
      </c>
    </row>
    <row r="18" spans="1:10" x14ac:dyDescent="0.25">
      <c r="A18" s="53" t="s">
        <v>104</v>
      </c>
      <c r="B18" s="15">
        <v>18957</v>
      </c>
      <c r="C18" s="16">
        <v>5.5</v>
      </c>
      <c r="D18" s="15">
        <v>19562</v>
      </c>
      <c r="E18" s="16">
        <v>6</v>
      </c>
      <c r="F18" s="15">
        <v>20197</v>
      </c>
      <c r="G18" s="16">
        <v>6.8</v>
      </c>
      <c r="I18" s="56">
        <f t="shared" si="0"/>
        <v>19572</v>
      </c>
      <c r="J18" s="48">
        <f t="shared" si="1"/>
        <v>3</v>
      </c>
    </row>
    <row r="19" spans="1:10" x14ac:dyDescent="0.25">
      <c r="A19" s="53" t="s">
        <v>173</v>
      </c>
      <c r="B19" s="15">
        <v>19125</v>
      </c>
      <c r="C19" s="16">
        <v>7.5</v>
      </c>
      <c r="D19" s="15">
        <v>17739</v>
      </c>
      <c r="E19" s="16">
        <v>6.6</v>
      </c>
      <c r="F19" s="15">
        <v>18553</v>
      </c>
      <c r="G19" s="16">
        <v>6.1</v>
      </c>
      <c r="I19" s="56">
        <f t="shared" si="0"/>
        <v>18472.333333333332</v>
      </c>
      <c r="J19" s="48">
        <f t="shared" si="1"/>
        <v>3</v>
      </c>
    </row>
    <row r="20" spans="1:10" x14ac:dyDescent="0.25">
      <c r="A20" s="53" t="s">
        <v>185</v>
      </c>
      <c r="B20" s="15">
        <v>19510</v>
      </c>
      <c r="C20" s="16">
        <v>6.4</v>
      </c>
      <c r="D20" s="15">
        <v>19442</v>
      </c>
      <c r="E20" s="16">
        <v>6.2</v>
      </c>
      <c r="F20" s="15">
        <v>19286</v>
      </c>
      <c r="G20" s="16">
        <v>6.3</v>
      </c>
      <c r="I20" s="56">
        <f t="shared" si="0"/>
        <v>19412.666666666668</v>
      </c>
      <c r="J20" s="48">
        <f t="shared" si="1"/>
        <v>3</v>
      </c>
    </row>
    <row r="21" spans="1:10" x14ac:dyDescent="0.25">
      <c r="A21" s="53" t="s">
        <v>246</v>
      </c>
      <c r="B21" s="15">
        <v>18503</v>
      </c>
      <c r="C21" s="16">
        <v>6.7</v>
      </c>
      <c r="D21" s="15">
        <v>18800</v>
      </c>
      <c r="E21" s="16">
        <v>15</v>
      </c>
      <c r="F21" s="15">
        <v>19156</v>
      </c>
      <c r="G21" s="16">
        <v>8.6</v>
      </c>
      <c r="I21" s="56">
        <f t="shared" si="0"/>
        <v>18819.666666666668</v>
      </c>
      <c r="J21" s="48">
        <f t="shared" si="1"/>
        <v>3</v>
      </c>
    </row>
    <row r="22" spans="1:10" x14ac:dyDescent="0.25">
      <c r="A22" s="53" t="s">
        <v>263</v>
      </c>
      <c r="B22" s="15">
        <v>19491</v>
      </c>
      <c r="C22" s="16">
        <v>4.8</v>
      </c>
      <c r="D22" s="15">
        <v>18883</v>
      </c>
      <c r="E22" s="16">
        <v>4.3</v>
      </c>
      <c r="F22" s="15">
        <v>19912</v>
      </c>
      <c r="G22" s="16">
        <v>4.8</v>
      </c>
      <c r="I22" s="56">
        <f t="shared" si="0"/>
        <v>19428.666666666668</v>
      </c>
      <c r="J22" s="48">
        <f t="shared" si="1"/>
        <v>3</v>
      </c>
    </row>
    <row r="23" spans="1:10" x14ac:dyDescent="0.25">
      <c r="A23" s="53" t="s">
        <v>21</v>
      </c>
      <c r="B23" s="15">
        <v>18756</v>
      </c>
      <c r="C23" s="16">
        <v>9.6999999999999993</v>
      </c>
      <c r="D23" s="15">
        <v>16731</v>
      </c>
      <c r="E23" s="16">
        <v>9.4</v>
      </c>
      <c r="F23" s="15">
        <v>16957</v>
      </c>
      <c r="G23" s="16">
        <v>7</v>
      </c>
      <c r="I23" s="56">
        <f t="shared" si="0"/>
        <v>17481.333333333332</v>
      </c>
      <c r="J23" s="48">
        <f t="shared" si="1"/>
        <v>3</v>
      </c>
    </row>
    <row r="24" spans="1:10" x14ac:dyDescent="0.25">
      <c r="A24" s="53" t="s">
        <v>22</v>
      </c>
      <c r="B24" s="15">
        <v>15777</v>
      </c>
      <c r="C24" s="16">
        <v>5.2</v>
      </c>
      <c r="D24" s="15">
        <v>15512</v>
      </c>
      <c r="E24" s="16">
        <v>6.5</v>
      </c>
      <c r="F24" s="15">
        <v>15996</v>
      </c>
      <c r="G24" s="16">
        <v>7.4</v>
      </c>
      <c r="I24" s="56">
        <f t="shared" si="0"/>
        <v>15761.666666666666</v>
      </c>
      <c r="J24" s="48">
        <f t="shared" si="1"/>
        <v>3</v>
      </c>
    </row>
    <row r="25" spans="1:10" x14ac:dyDescent="0.25">
      <c r="A25" s="53" t="s">
        <v>359</v>
      </c>
      <c r="B25" s="15">
        <v>20836</v>
      </c>
      <c r="C25" s="16">
        <v>4.2</v>
      </c>
      <c r="D25" s="15">
        <v>20581</v>
      </c>
      <c r="E25" s="16">
        <v>5</v>
      </c>
      <c r="F25" s="15">
        <v>21087</v>
      </c>
      <c r="G25" s="16">
        <v>6.1</v>
      </c>
      <c r="I25" s="56">
        <f t="shared" si="0"/>
        <v>20834.666666666668</v>
      </c>
      <c r="J25" s="48">
        <f t="shared" si="1"/>
        <v>3</v>
      </c>
    </row>
    <row r="26" spans="1:10" x14ac:dyDescent="0.25">
      <c r="A26" s="53" t="s">
        <v>54</v>
      </c>
      <c r="B26" s="15">
        <v>21187</v>
      </c>
      <c r="C26" s="16">
        <v>5.6</v>
      </c>
      <c r="D26" s="15">
        <v>20491</v>
      </c>
      <c r="E26" s="16">
        <v>6.1</v>
      </c>
      <c r="F26" s="15">
        <v>21312</v>
      </c>
      <c r="G26" s="16">
        <v>7.4</v>
      </c>
      <c r="I26" s="56">
        <f t="shared" si="0"/>
        <v>20996.666666666668</v>
      </c>
      <c r="J26" s="48">
        <f t="shared" si="1"/>
        <v>3</v>
      </c>
    </row>
    <row r="27" spans="1:10" x14ac:dyDescent="0.25">
      <c r="A27" s="53" t="s">
        <v>113</v>
      </c>
      <c r="B27" s="15">
        <v>19153</v>
      </c>
      <c r="C27" s="16">
        <v>7</v>
      </c>
      <c r="D27" s="15">
        <v>20189</v>
      </c>
      <c r="E27" s="16">
        <v>6.4</v>
      </c>
      <c r="F27" s="15">
        <v>19754</v>
      </c>
      <c r="G27" s="16">
        <v>10</v>
      </c>
      <c r="I27" s="56">
        <f t="shared" si="0"/>
        <v>19698.666666666668</v>
      </c>
      <c r="J27" s="48">
        <f t="shared" si="1"/>
        <v>3</v>
      </c>
    </row>
    <row r="28" spans="1:10" x14ac:dyDescent="0.25">
      <c r="A28" s="53" t="s">
        <v>292</v>
      </c>
      <c r="B28" s="15">
        <v>22501</v>
      </c>
      <c r="C28" s="16">
        <v>6.7</v>
      </c>
      <c r="D28" s="15">
        <v>21839</v>
      </c>
      <c r="E28" s="16">
        <v>10</v>
      </c>
      <c r="F28" s="15">
        <v>21780</v>
      </c>
      <c r="G28" s="16">
        <v>8.1</v>
      </c>
      <c r="I28" s="56">
        <f t="shared" si="0"/>
        <v>22040</v>
      </c>
      <c r="J28" s="48">
        <f t="shared" si="1"/>
        <v>3</v>
      </c>
    </row>
    <row r="29" spans="1:10" x14ac:dyDescent="0.25">
      <c r="A29" s="53" t="s">
        <v>2</v>
      </c>
      <c r="B29" s="15">
        <v>19253</v>
      </c>
      <c r="C29" s="16">
        <v>13</v>
      </c>
      <c r="D29" s="15">
        <v>17143</v>
      </c>
      <c r="E29" s="16">
        <v>14</v>
      </c>
      <c r="F29" s="15">
        <v>17619</v>
      </c>
      <c r="G29" s="16">
        <v>10</v>
      </c>
      <c r="I29" s="56">
        <f t="shared" si="0"/>
        <v>18005</v>
      </c>
      <c r="J29" s="48">
        <f t="shared" si="1"/>
        <v>3</v>
      </c>
    </row>
    <row r="30" spans="1:10" x14ac:dyDescent="0.25">
      <c r="A30" s="53" t="s">
        <v>12</v>
      </c>
      <c r="B30" s="15">
        <v>20565</v>
      </c>
      <c r="C30" s="16">
        <v>13</v>
      </c>
      <c r="D30" s="15">
        <v>18438</v>
      </c>
      <c r="E30" s="16">
        <v>13</v>
      </c>
      <c r="F30" s="15">
        <v>17846</v>
      </c>
      <c r="G30" s="16">
        <v>13</v>
      </c>
      <c r="I30" s="56">
        <f t="shared" si="0"/>
        <v>18949.666666666668</v>
      </c>
      <c r="J30" s="48">
        <f t="shared" si="1"/>
        <v>3</v>
      </c>
    </row>
    <row r="31" spans="1:10" x14ac:dyDescent="0.25">
      <c r="A31" s="53" t="s">
        <v>47</v>
      </c>
      <c r="B31" s="15">
        <v>18066</v>
      </c>
      <c r="C31" s="16">
        <v>6.7</v>
      </c>
      <c r="D31" s="15">
        <v>18360</v>
      </c>
      <c r="E31" s="16">
        <v>5.3</v>
      </c>
      <c r="F31" s="15">
        <v>18155</v>
      </c>
      <c r="G31" s="16">
        <v>6.5</v>
      </c>
      <c r="I31" s="56">
        <f t="shared" si="0"/>
        <v>18193.666666666668</v>
      </c>
      <c r="J31" s="48">
        <f t="shared" si="1"/>
        <v>3</v>
      </c>
    </row>
    <row r="32" spans="1:10" x14ac:dyDescent="0.25">
      <c r="A32" s="53" t="s">
        <v>62</v>
      </c>
      <c r="B32" s="15">
        <v>25523</v>
      </c>
      <c r="C32" s="16">
        <v>16</v>
      </c>
      <c r="D32" s="15">
        <v>24049</v>
      </c>
      <c r="E32" s="16">
        <v>16</v>
      </c>
      <c r="F32" s="17"/>
      <c r="G32" s="17"/>
      <c r="I32" s="56">
        <f t="shared" si="0"/>
        <v>24786</v>
      </c>
      <c r="J32" s="48">
        <f t="shared" si="1"/>
        <v>2</v>
      </c>
    </row>
    <row r="33" spans="1:10" x14ac:dyDescent="0.25">
      <c r="A33" s="53" t="s">
        <v>92</v>
      </c>
      <c r="B33" s="15">
        <v>14684</v>
      </c>
      <c r="C33" s="16">
        <v>11</v>
      </c>
      <c r="D33" s="15">
        <v>15757</v>
      </c>
      <c r="E33" s="16">
        <v>12</v>
      </c>
      <c r="F33" s="17"/>
      <c r="G33" s="17"/>
      <c r="I33" s="56">
        <f t="shared" si="0"/>
        <v>15220.5</v>
      </c>
      <c r="J33" s="48">
        <f t="shared" si="1"/>
        <v>2</v>
      </c>
    </row>
    <row r="34" spans="1:10" x14ac:dyDescent="0.25">
      <c r="A34" s="53" t="s">
        <v>239</v>
      </c>
      <c r="B34" s="15">
        <v>18841</v>
      </c>
      <c r="C34" s="16">
        <v>10</v>
      </c>
      <c r="D34" s="15">
        <v>18458</v>
      </c>
      <c r="E34" s="16">
        <v>8.5</v>
      </c>
      <c r="F34" s="15">
        <v>19288</v>
      </c>
      <c r="G34" s="16">
        <v>11</v>
      </c>
      <c r="I34" s="56">
        <f t="shared" si="0"/>
        <v>18862.333333333332</v>
      </c>
      <c r="J34" s="48">
        <f t="shared" si="1"/>
        <v>3</v>
      </c>
    </row>
    <row r="35" spans="1:10" x14ac:dyDescent="0.25">
      <c r="A35" s="53" t="s">
        <v>24</v>
      </c>
      <c r="B35" s="15">
        <v>18863</v>
      </c>
      <c r="C35" s="16">
        <v>5.2</v>
      </c>
      <c r="D35" s="15">
        <v>18306</v>
      </c>
      <c r="E35" s="16">
        <v>5.0999999999999996</v>
      </c>
      <c r="F35" s="15">
        <v>18847</v>
      </c>
      <c r="G35" s="16">
        <v>5</v>
      </c>
      <c r="I35" s="56">
        <f t="shared" si="0"/>
        <v>18672</v>
      </c>
      <c r="J35" s="48">
        <f t="shared" si="1"/>
        <v>3</v>
      </c>
    </row>
    <row r="36" spans="1:10" x14ac:dyDescent="0.25">
      <c r="A36" s="53" t="s">
        <v>41</v>
      </c>
      <c r="B36" s="15">
        <v>22191</v>
      </c>
      <c r="C36" s="16">
        <v>5.9</v>
      </c>
      <c r="D36" s="15">
        <v>22163</v>
      </c>
      <c r="E36" s="16">
        <v>6.5</v>
      </c>
      <c r="F36" s="15">
        <v>21762</v>
      </c>
      <c r="G36" s="16">
        <v>7</v>
      </c>
      <c r="I36" s="56">
        <f t="shared" si="0"/>
        <v>22038.666666666668</v>
      </c>
      <c r="J36" s="48">
        <f t="shared" si="1"/>
        <v>3</v>
      </c>
    </row>
    <row r="37" spans="1:10" x14ac:dyDescent="0.25">
      <c r="A37" s="53" t="s">
        <v>159</v>
      </c>
      <c r="B37" s="15">
        <v>19161</v>
      </c>
      <c r="C37" s="16">
        <v>5.4</v>
      </c>
      <c r="D37" s="15">
        <v>18848</v>
      </c>
      <c r="E37" s="16">
        <v>4</v>
      </c>
      <c r="F37" s="15">
        <v>19560</v>
      </c>
      <c r="G37" s="16">
        <v>6.8</v>
      </c>
      <c r="I37" s="56">
        <f t="shared" si="0"/>
        <v>19189.666666666668</v>
      </c>
      <c r="J37" s="48">
        <f t="shared" si="1"/>
        <v>3</v>
      </c>
    </row>
    <row r="38" spans="1:10" x14ac:dyDescent="0.25">
      <c r="A38" s="53" t="s">
        <v>193</v>
      </c>
      <c r="B38" s="15">
        <v>18830</v>
      </c>
      <c r="C38" s="16">
        <v>5.5</v>
      </c>
      <c r="D38" s="15">
        <v>18996</v>
      </c>
      <c r="E38" s="16">
        <v>5.8</v>
      </c>
      <c r="F38" s="15">
        <v>18285</v>
      </c>
      <c r="G38" s="16">
        <v>5</v>
      </c>
      <c r="I38" s="56">
        <f t="shared" si="0"/>
        <v>18703.666666666668</v>
      </c>
      <c r="J38" s="48">
        <f t="shared" si="1"/>
        <v>3</v>
      </c>
    </row>
    <row r="39" spans="1:10" x14ac:dyDescent="0.25">
      <c r="A39" s="53" t="s">
        <v>210</v>
      </c>
      <c r="B39" s="15">
        <v>20342</v>
      </c>
      <c r="C39" s="16">
        <v>11</v>
      </c>
      <c r="D39" s="15">
        <v>19950</v>
      </c>
      <c r="E39" s="16">
        <v>5.2</v>
      </c>
      <c r="F39" s="15">
        <v>20124</v>
      </c>
      <c r="G39" s="16">
        <v>4.9000000000000004</v>
      </c>
      <c r="I39" s="56">
        <f t="shared" si="0"/>
        <v>20138.666666666668</v>
      </c>
      <c r="J39" s="48">
        <f t="shared" si="1"/>
        <v>3</v>
      </c>
    </row>
    <row r="40" spans="1:10" x14ac:dyDescent="0.25">
      <c r="A40" s="53" t="s">
        <v>221</v>
      </c>
      <c r="B40" s="15">
        <v>18478</v>
      </c>
      <c r="C40" s="16">
        <v>10</v>
      </c>
      <c r="D40" s="15">
        <v>18958</v>
      </c>
      <c r="E40" s="16">
        <v>5.9</v>
      </c>
      <c r="F40" s="15">
        <v>19904</v>
      </c>
      <c r="G40" s="16">
        <v>6.2</v>
      </c>
      <c r="I40" s="56">
        <f t="shared" si="0"/>
        <v>19113.333333333332</v>
      </c>
      <c r="J40" s="48">
        <f t="shared" si="1"/>
        <v>3</v>
      </c>
    </row>
    <row r="41" spans="1:10" x14ac:dyDescent="0.25">
      <c r="A41" s="53" t="s">
        <v>257</v>
      </c>
      <c r="B41" s="15">
        <v>21718</v>
      </c>
      <c r="C41" s="16">
        <v>8.9</v>
      </c>
      <c r="D41" s="15">
        <v>21805</v>
      </c>
      <c r="E41" s="16">
        <v>5</v>
      </c>
      <c r="F41" s="15">
        <v>21646</v>
      </c>
      <c r="G41" s="16">
        <v>6.6</v>
      </c>
      <c r="I41" s="56">
        <f t="shared" si="0"/>
        <v>21723</v>
      </c>
      <c r="J41" s="48">
        <f t="shared" si="1"/>
        <v>3</v>
      </c>
    </row>
    <row r="42" spans="1:10" x14ac:dyDescent="0.25">
      <c r="A42" s="53" t="s">
        <v>268</v>
      </c>
      <c r="B42" s="15">
        <v>18926</v>
      </c>
      <c r="C42" s="16">
        <v>4.9000000000000004</v>
      </c>
      <c r="D42" s="15">
        <v>19106</v>
      </c>
      <c r="E42" s="16">
        <v>5.3</v>
      </c>
      <c r="F42" s="15">
        <v>20328</v>
      </c>
      <c r="G42" s="16">
        <v>6.9</v>
      </c>
      <c r="I42" s="56">
        <f t="shared" si="0"/>
        <v>19453.333333333332</v>
      </c>
      <c r="J42" s="48">
        <f t="shared" si="1"/>
        <v>3</v>
      </c>
    </row>
    <row r="43" spans="1:10" x14ac:dyDescent="0.25">
      <c r="A43" s="53" t="s">
        <v>284</v>
      </c>
      <c r="B43" s="15">
        <v>23280</v>
      </c>
      <c r="C43" s="16">
        <v>6.9</v>
      </c>
      <c r="D43" s="15">
        <v>22881</v>
      </c>
      <c r="E43" s="16">
        <v>6.9</v>
      </c>
      <c r="F43" s="15">
        <v>23086</v>
      </c>
      <c r="G43" s="16">
        <v>8.4</v>
      </c>
      <c r="I43" s="56">
        <f t="shared" si="0"/>
        <v>23082.333333333332</v>
      </c>
      <c r="J43" s="48">
        <f t="shared" si="1"/>
        <v>3</v>
      </c>
    </row>
    <row r="44" spans="1:10" x14ac:dyDescent="0.25">
      <c r="A44" s="53" t="s">
        <v>309</v>
      </c>
      <c r="B44" s="15">
        <v>19432</v>
      </c>
      <c r="C44" s="16">
        <v>4.9000000000000004</v>
      </c>
      <c r="D44" s="15">
        <v>19382</v>
      </c>
      <c r="E44" s="16">
        <v>4.5</v>
      </c>
      <c r="F44" s="15">
        <v>20615</v>
      </c>
      <c r="G44" s="16">
        <v>4.9000000000000004</v>
      </c>
      <c r="I44" s="56">
        <f t="shared" si="0"/>
        <v>19809.666666666668</v>
      </c>
      <c r="J44" s="48">
        <f t="shared" si="1"/>
        <v>3</v>
      </c>
    </row>
    <row r="45" spans="1:10" x14ac:dyDescent="0.25">
      <c r="A45" s="53" t="s">
        <v>40</v>
      </c>
      <c r="B45" s="15">
        <v>18967</v>
      </c>
      <c r="C45" s="16">
        <v>6.7</v>
      </c>
      <c r="D45" s="15">
        <v>18455</v>
      </c>
      <c r="E45" s="16">
        <v>10</v>
      </c>
      <c r="F45" s="15">
        <v>18892</v>
      </c>
      <c r="G45" s="16">
        <v>16</v>
      </c>
      <c r="I45" s="56">
        <f t="shared" si="0"/>
        <v>18771.333333333332</v>
      </c>
      <c r="J45" s="48">
        <f t="shared" si="1"/>
        <v>3</v>
      </c>
    </row>
    <row r="46" spans="1:10" x14ac:dyDescent="0.25">
      <c r="A46" s="53" t="s">
        <v>58</v>
      </c>
      <c r="B46" s="15">
        <v>20346</v>
      </c>
      <c r="C46" s="16">
        <v>6.3</v>
      </c>
      <c r="D46" s="17"/>
      <c r="E46" s="17"/>
      <c r="F46" s="15">
        <v>21467</v>
      </c>
      <c r="G46" s="16">
        <v>9.9</v>
      </c>
      <c r="I46" s="56">
        <f t="shared" si="0"/>
        <v>20906.5</v>
      </c>
      <c r="J46" s="48">
        <f t="shared" si="1"/>
        <v>2</v>
      </c>
    </row>
    <row r="47" spans="1:10" x14ac:dyDescent="0.25">
      <c r="A47" s="53" t="s">
        <v>103</v>
      </c>
      <c r="B47" s="15">
        <v>23653</v>
      </c>
      <c r="C47" s="16">
        <v>20</v>
      </c>
      <c r="D47" s="15">
        <v>21396</v>
      </c>
      <c r="E47" s="16">
        <v>14</v>
      </c>
      <c r="F47" s="15">
        <v>21897</v>
      </c>
      <c r="G47" s="16">
        <v>14</v>
      </c>
      <c r="I47" s="56">
        <f t="shared" si="0"/>
        <v>22315.333333333332</v>
      </c>
      <c r="J47" s="48">
        <f t="shared" si="1"/>
        <v>3</v>
      </c>
    </row>
    <row r="48" spans="1:10" x14ac:dyDescent="0.25">
      <c r="A48" s="53" t="s">
        <v>134</v>
      </c>
      <c r="B48" s="15">
        <v>18690</v>
      </c>
      <c r="C48" s="16">
        <v>10</v>
      </c>
      <c r="D48" s="15">
        <v>18623</v>
      </c>
      <c r="E48" s="16">
        <v>16</v>
      </c>
      <c r="F48" s="15">
        <v>17555</v>
      </c>
      <c r="G48" s="16">
        <v>11</v>
      </c>
      <c r="I48" s="56">
        <f t="shared" si="0"/>
        <v>18289.333333333332</v>
      </c>
      <c r="J48" s="48">
        <f t="shared" si="1"/>
        <v>3</v>
      </c>
    </row>
    <row r="49" spans="1:10" x14ac:dyDescent="0.25">
      <c r="A49" s="53" t="s">
        <v>147</v>
      </c>
      <c r="B49" s="15">
        <v>19947</v>
      </c>
      <c r="C49" s="16">
        <v>16</v>
      </c>
      <c r="D49" s="15">
        <v>19533</v>
      </c>
      <c r="E49" s="16">
        <v>9</v>
      </c>
      <c r="F49" s="15">
        <v>19629</v>
      </c>
      <c r="G49" s="16">
        <v>6.7</v>
      </c>
      <c r="I49" s="56">
        <f t="shared" si="0"/>
        <v>19703</v>
      </c>
      <c r="J49" s="48">
        <f t="shared" si="1"/>
        <v>3</v>
      </c>
    </row>
    <row r="50" spans="1:10" x14ac:dyDescent="0.25">
      <c r="A50" s="53" t="s">
        <v>195</v>
      </c>
      <c r="B50" s="15">
        <v>18765</v>
      </c>
      <c r="C50" s="16">
        <v>7.9</v>
      </c>
      <c r="D50" s="15">
        <v>18246</v>
      </c>
      <c r="E50" s="16">
        <v>10</v>
      </c>
      <c r="F50" s="15">
        <v>18111</v>
      </c>
      <c r="G50" s="16">
        <v>9.1999999999999993</v>
      </c>
      <c r="I50" s="56">
        <f t="shared" si="0"/>
        <v>18374</v>
      </c>
      <c r="J50" s="48">
        <f t="shared" si="1"/>
        <v>3</v>
      </c>
    </row>
    <row r="51" spans="1:10" x14ac:dyDescent="0.25">
      <c r="A51" s="53" t="s">
        <v>200</v>
      </c>
      <c r="B51" s="15">
        <v>17856</v>
      </c>
      <c r="C51" s="16">
        <v>6.3</v>
      </c>
      <c r="D51" s="15">
        <v>17671</v>
      </c>
      <c r="E51" s="16">
        <v>12</v>
      </c>
      <c r="F51" s="15">
        <v>17449</v>
      </c>
      <c r="G51" s="16">
        <v>6.6</v>
      </c>
      <c r="I51" s="56">
        <f t="shared" si="0"/>
        <v>17658.666666666668</v>
      </c>
      <c r="J51" s="48">
        <f t="shared" si="1"/>
        <v>3</v>
      </c>
    </row>
    <row r="52" spans="1:10" x14ac:dyDescent="0.25">
      <c r="A52" s="53" t="s">
        <v>207</v>
      </c>
      <c r="B52" s="15">
        <v>21754</v>
      </c>
      <c r="C52" s="16">
        <v>7.3</v>
      </c>
      <c r="D52" s="15">
        <v>22443</v>
      </c>
      <c r="E52" s="16">
        <v>11</v>
      </c>
      <c r="F52" s="15">
        <v>22528</v>
      </c>
      <c r="G52" s="16">
        <v>11</v>
      </c>
      <c r="I52" s="56">
        <f t="shared" si="0"/>
        <v>22241.666666666668</v>
      </c>
      <c r="J52" s="48">
        <f t="shared" si="1"/>
        <v>3</v>
      </c>
    </row>
    <row r="53" spans="1:10" x14ac:dyDescent="0.25">
      <c r="A53" s="53" t="s">
        <v>212</v>
      </c>
      <c r="B53" s="15">
        <v>17977</v>
      </c>
      <c r="C53" s="16">
        <v>13</v>
      </c>
      <c r="D53" s="15">
        <v>18959</v>
      </c>
      <c r="E53" s="16">
        <v>14</v>
      </c>
      <c r="F53" s="15">
        <v>18777</v>
      </c>
      <c r="G53" s="16">
        <v>13</v>
      </c>
      <c r="I53" s="56">
        <f t="shared" si="0"/>
        <v>18571</v>
      </c>
      <c r="J53" s="48">
        <f t="shared" si="1"/>
        <v>3</v>
      </c>
    </row>
    <row r="54" spans="1:10" x14ac:dyDescent="0.25">
      <c r="A54" s="53" t="s">
        <v>243</v>
      </c>
      <c r="B54" s="15">
        <v>21057</v>
      </c>
      <c r="C54" s="16">
        <v>7.6</v>
      </c>
      <c r="D54" s="15">
        <v>20315</v>
      </c>
      <c r="E54" s="16">
        <v>6.9</v>
      </c>
      <c r="F54" s="15">
        <v>20228</v>
      </c>
      <c r="G54" s="16">
        <v>7.7</v>
      </c>
      <c r="I54" s="56">
        <f t="shared" si="0"/>
        <v>20533.333333333332</v>
      </c>
      <c r="J54" s="48">
        <f t="shared" si="1"/>
        <v>3</v>
      </c>
    </row>
    <row r="55" spans="1:10" x14ac:dyDescent="0.25">
      <c r="A55" s="53" t="s">
        <v>303</v>
      </c>
      <c r="B55" s="15">
        <v>21632</v>
      </c>
      <c r="C55" s="16">
        <v>7.6</v>
      </c>
      <c r="D55" s="15">
        <v>21812</v>
      </c>
      <c r="E55" s="16">
        <v>8.1999999999999993</v>
      </c>
      <c r="F55" s="15">
        <v>22919</v>
      </c>
      <c r="G55" s="16">
        <v>5.8</v>
      </c>
      <c r="I55" s="56">
        <f t="shared" si="0"/>
        <v>22121</v>
      </c>
      <c r="J55" s="48">
        <f t="shared" si="1"/>
        <v>3</v>
      </c>
    </row>
    <row r="56" spans="1:10" x14ac:dyDescent="0.25">
      <c r="A56" s="53" t="s">
        <v>320</v>
      </c>
      <c r="B56" s="15">
        <v>16767</v>
      </c>
      <c r="C56" s="16">
        <v>8.6</v>
      </c>
      <c r="D56" s="15">
        <v>18836</v>
      </c>
      <c r="E56" s="16">
        <v>8.6999999999999993</v>
      </c>
      <c r="F56" s="15">
        <v>19146</v>
      </c>
      <c r="G56" s="16">
        <v>8.6999999999999993</v>
      </c>
      <c r="I56" s="56">
        <f t="shared" si="0"/>
        <v>18249.666666666668</v>
      </c>
      <c r="J56" s="48">
        <f t="shared" si="1"/>
        <v>3</v>
      </c>
    </row>
    <row r="57" spans="1:10" x14ac:dyDescent="0.25">
      <c r="A57" s="53" t="s">
        <v>145</v>
      </c>
      <c r="B57" s="15">
        <v>20598</v>
      </c>
      <c r="C57" s="16">
        <v>7.8</v>
      </c>
      <c r="D57" s="15">
        <v>21323</v>
      </c>
      <c r="E57" s="16">
        <v>7.4</v>
      </c>
      <c r="F57" s="15">
        <v>20272</v>
      </c>
      <c r="G57" s="16">
        <v>6.1</v>
      </c>
      <c r="I57" s="56">
        <f t="shared" si="0"/>
        <v>20731</v>
      </c>
      <c r="J57" s="48">
        <f t="shared" si="1"/>
        <v>3</v>
      </c>
    </row>
    <row r="58" spans="1:10" x14ac:dyDescent="0.25">
      <c r="A58" s="53" t="s">
        <v>154</v>
      </c>
      <c r="B58" s="15">
        <v>20122</v>
      </c>
      <c r="C58" s="16">
        <v>4.3</v>
      </c>
      <c r="D58" s="15">
        <v>19925</v>
      </c>
      <c r="E58" s="16">
        <v>4.7</v>
      </c>
      <c r="F58" s="15">
        <v>20007</v>
      </c>
      <c r="G58" s="16">
        <v>5</v>
      </c>
      <c r="I58" s="56">
        <f t="shared" si="0"/>
        <v>20018</v>
      </c>
      <c r="J58" s="48">
        <f t="shared" si="1"/>
        <v>3</v>
      </c>
    </row>
    <row r="59" spans="1:10" x14ac:dyDescent="0.25">
      <c r="A59" s="53" t="s">
        <v>225</v>
      </c>
      <c r="B59" s="15">
        <v>19249</v>
      </c>
      <c r="C59" s="16">
        <v>5.2</v>
      </c>
      <c r="D59" s="15">
        <v>19656</v>
      </c>
      <c r="E59" s="16">
        <v>6</v>
      </c>
      <c r="F59" s="15">
        <v>19955</v>
      </c>
      <c r="G59" s="16">
        <v>5.8</v>
      </c>
      <c r="I59" s="56">
        <f t="shared" si="0"/>
        <v>19620</v>
      </c>
      <c r="J59" s="48">
        <f t="shared" si="1"/>
        <v>3</v>
      </c>
    </row>
    <row r="60" spans="1:10" x14ac:dyDescent="0.25">
      <c r="A60" s="53" t="s">
        <v>253</v>
      </c>
      <c r="B60" s="15">
        <v>19336</v>
      </c>
      <c r="C60" s="16">
        <v>15</v>
      </c>
      <c r="D60" s="15">
        <v>20149</v>
      </c>
      <c r="E60" s="16">
        <v>6.5</v>
      </c>
      <c r="F60" s="15">
        <v>20749</v>
      </c>
      <c r="G60" s="16">
        <v>12</v>
      </c>
      <c r="I60" s="56">
        <f t="shared" si="0"/>
        <v>20078</v>
      </c>
      <c r="J60" s="48">
        <f t="shared" si="1"/>
        <v>3</v>
      </c>
    </row>
    <row r="61" spans="1:10" x14ac:dyDescent="0.25">
      <c r="A61" s="53" t="s">
        <v>312</v>
      </c>
      <c r="B61" s="15">
        <v>21211</v>
      </c>
      <c r="C61" s="16">
        <v>5.0999999999999996</v>
      </c>
      <c r="D61" s="15">
        <v>20644</v>
      </c>
      <c r="E61" s="16">
        <v>4.5999999999999996</v>
      </c>
      <c r="F61" s="15">
        <v>21365</v>
      </c>
      <c r="G61" s="16">
        <v>5.2</v>
      </c>
      <c r="I61" s="56">
        <f t="shared" si="0"/>
        <v>21073.333333333332</v>
      </c>
      <c r="J61" s="48">
        <f t="shared" si="1"/>
        <v>3</v>
      </c>
    </row>
    <row r="62" spans="1:10" x14ac:dyDescent="0.25">
      <c r="A62" s="53" t="s">
        <v>88</v>
      </c>
      <c r="B62" s="15">
        <v>21277</v>
      </c>
      <c r="C62" s="16">
        <v>5</v>
      </c>
      <c r="D62" s="15">
        <v>20888</v>
      </c>
      <c r="E62" s="16">
        <v>7.5</v>
      </c>
      <c r="F62" s="15">
        <v>20879</v>
      </c>
      <c r="G62" s="16">
        <v>4.8</v>
      </c>
      <c r="I62" s="56">
        <f t="shared" si="0"/>
        <v>21014.666666666668</v>
      </c>
      <c r="J62" s="48">
        <f t="shared" si="1"/>
        <v>3</v>
      </c>
    </row>
    <row r="63" spans="1:10" x14ac:dyDescent="0.25">
      <c r="A63" s="53" t="s">
        <v>142</v>
      </c>
      <c r="B63" s="15">
        <v>16949</v>
      </c>
      <c r="C63" s="16">
        <v>6</v>
      </c>
      <c r="D63" s="15">
        <v>16169</v>
      </c>
      <c r="E63" s="16">
        <v>6.2</v>
      </c>
      <c r="F63" s="15">
        <v>17099</v>
      </c>
      <c r="G63" s="16">
        <v>5.4</v>
      </c>
      <c r="I63" s="56">
        <f t="shared" si="0"/>
        <v>16739</v>
      </c>
      <c r="J63" s="48">
        <f t="shared" si="1"/>
        <v>3</v>
      </c>
    </row>
    <row r="64" spans="1:10" x14ac:dyDescent="0.25">
      <c r="A64" s="53" t="s">
        <v>179</v>
      </c>
      <c r="B64" s="15">
        <v>18032</v>
      </c>
      <c r="C64" s="16">
        <v>15</v>
      </c>
      <c r="D64" s="15">
        <v>18155</v>
      </c>
      <c r="E64" s="16">
        <v>7.5</v>
      </c>
      <c r="F64" s="15">
        <v>19402</v>
      </c>
      <c r="G64" s="16">
        <v>7</v>
      </c>
      <c r="I64" s="56">
        <f t="shared" si="0"/>
        <v>18529.666666666668</v>
      </c>
      <c r="J64" s="48">
        <f t="shared" si="1"/>
        <v>3</v>
      </c>
    </row>
    <row r="65" spans="1:10" x14ac:dyDescent="0.25">
      <c r="A65" s="53" t="s">
        <v>182</v>
      </c>
      <c r="B65" s="15">
        <v>21002</v>
      </c>
      <c r="C65" s="16">
        <v>6.2</v>
      </c>
      <c r="D65" s="15">
        <v>21595</v>
      </c>
      <c r="E65" s="16">
        <v>11</v>
      </c>
      <c r="F65" s="15">
        <v>21564</v>
      </c>
      <c r="G65" s="16">
        <v>7.3</v>
      </c>
      <c r="I65" s="56">
        <f t="shared" si="0"/>
        <v>21387</v>
      </c>
      <c r="J65" s="48">
        <f t="shared" si="1"/>
        <v>3</v>
      </c>
    </row>
    <row r="66" spans="1:10" x14ac:dyDescent="0.25">
      <c r="A66" s="53" t="s">
        <v>322</v>
      </c>
      <c r="B66" s="15">
        <v>21130</v>
      </c>
      <c r="C66" s="16">
        <v>7.7</v>
      </c>
      <c r="D66" s="15">
        <v>21026</v>
      </c>
      <c r="E66" s="16">
        <v>5.6</v>
      </c>
      <c r="F66" s="15">
        <v>21376</v>
      </c>
      <c r="G66" s="16">
        <v>7.7</v>
      </c>
      <c r="I66" s="56">
        <f t="shared" si="0"/>
        <v>21177.333333333332</v>
      </c>
      <c r="J66" s="48">
        <f t="shared" si="1"/>
        <v>3</v>
      </c>
    </row>
    <row r="67" spans="1:10" x14ac:dyDescent="0.25">
      <c r="A67" s="53" t="s">
        <v>67</v>
      </c>
      <c r="B67" s="15">
        <v>19697</v>
      </c>
      <c r="C67" s="16">
        <v>13</v>
      </c>
      <c r="D67" s="15">
        <v>18201</v>
      </c>
      <c r="E67" s="16">
        <v>13</v>
      </c>
      <c r="F67" s="15">
        <v>19133</v>
      </c>
      <c r="G67" s="16">
        <v>12</v>
      </c>
      <c r="I67" s="56">
        <f t="shared" si="0"/>
        <v>19010.333333333332</v>
      </c>
      <c r="J67" s="48">
        <f t="shared" si="1"/>
        <v>3</v>
      </c>
    </row>
    <row r="68" spans="1:10" x14ac:dyDescent="0.25">
      <c r="A68" s="53" t="s">
        <v>114</v>
      </c>
      <c r="B68" s="15">
        <v>19370</v>
      </c>
      <c r="C68" s="16">
        <v>9.4</v>
      </c>
      <c r="D68" s="15">
        <v>19556</v>
      </c>
      <c r="E68" s="16">
        <v>9.4</v>
      </c>
      <c r="F68" s="15">
        <v>18920</v>
      </c>
      <c r="G68" s="16">
        <v>11</v>
      </c>
      <c r="I68" s="56">
        <f t="shared" si="0"/>
        <v>19282</v>
      </c>
      <c r="J68" s="48">
        <f t="shared" si="1"/>
        <v>3</v>
      </c>
    </row>
    <row r="69" spans="1:10" x14ac:dyDescent="0.25">
      <c r="A69" s="53" t="s">
        <v>119</v>
      </c>
      <c r="B69" s="15">
        <v>21591</v>
      </c>
      <c r="C69" s="16">
        <v>6.3</v>
      </c>
      <c r="D69" s="15">
        <v>21004</v>
      </c>
      <c r="E69" s="16">
        <v>6.8</v>
      </c>
      <c r="F69" s="15">
        <v>21265</v>
      </c>
      <c r="G69" s="16">
        <v>6.6</v>
      </c>
      <c r="I69" s="56">
        <f t="shared" si="0"/>
        <v>21286.666666666668</v>
      </c>
      <c r="J69" s="48">
        <f t="shared" si="1"/>
        <v>3</v>
      </c>
    </row>
    <row r="70" spans="1:10" x14ac:dyDescent="0.25">
      <c r="A70" s="53" t="s">
        <v>209</v>
      </c>
      <c r="B70" s="15">
        <v>18319</v>
      </c>
      <c r="C70" s="16">
        <v>13</v>
      </c>
      <c r="D70" s="17"/>
      <c r="E70" s="17"/>
      <c r="F70" s="17"/>
      <c r="G70" s="17"/>
      <c r="I70" s="56">
        <f t="shared" si="0"/>
        <v>18319</v>
      </c>
      <c r="J70" s="48">
        <f t="shared" si="1"/>
        <v>1</v>
      </c>
    </row>
    <row r="71" spans="1:10" x14ac:dyDescent="0.25">
      <c r="A71" s="53" t="s">
        <v>220</v>
      </c>
      <c r="B71" s="15">
        <v>17071</v>
      </c>
      <c r="C71" s="16">
        <v>11</v>
      </c>
      <c r="D71" s="15">
        <v>17042</v>
      </c>
      <c r="E71" s="16">
        <v>18</v>
      </c>
      <c r="F71" s="15">
        <v>17481</v>
      </c>
      <c r="G71" s="16">
        <v>10</v>
      </c>
      <c r="I71" s="56">
        <f t="shared" si="0"/>
        <v>17198</v>
      </c>
      <c r="J71" s="48">
        <f t="shared" si="1"/>
        <v>3</v>
      </c>
    </row>
    <row r="72" spans="1:10" x14ac:dyDescent="0.25">
      <c r="A72" s="53" t="s">
        <v>223</v>
      </c>
      <c r="B72" s="15">
        <v>18702</v>
      </c>
      <c r="C72" s="16">
        <v>16</v>
      </c>
      <c r="D72" s="15">
        <v>18972</v>
      </c>
      <c r="E72" s="16">
        <v>8.9</v>
      </c>
      <c r="F72" s="17"/>
      <c r="G72" s="17"/>
      <c r="I72" s="56">
        <f t="shared" si="0"/>
        <v>18837</v>
      </c>
      <c r="J72" s="48">
        <f t="shared" si="1"/>
        <v>2</v>
      </c>
    </row>
    <row r="73" spans="1:10" x14ac:dyDescent="0.25">
      <c r="A73" s="53" t="s">
        <v>226</v>
      </c>
      <c r="B73" s="17"/>
      <c r="C73" s="17"/>
      <c r="D73" s="15">
        <v>22652</v>
      </c>
      <c r="E73" s="16">
        <v>9.3000000000000007</v>
      </c>
      <c r="F73" s="15">
        <v>22147</v>
      </c>
      <c r="G73" s="16">
        <v>9.1999999999999993</v>
      </c>
      <c r="I73" s="56">
        <f t="shared" si="0"/>
        <v>22399.5</v>
      </c>
      <c r="J73" s="48">
        <f t="shared" si="1"/>
        <v>2</v>
      </c>
    </row>
    <row r="74" spans="1:10" x14ac:dyDescent="0.25">
      <c r="A74" s="53" t="s">
        <v>11</v>
      </c>
      <c r="B74" s="15">
        <v>19699</v>
      </c>
      <c r="C74" s="16">
        <v>8.6999999999999993</v>
      </c>
      <c r="D74" s="15">
        <v>19556</v>
      </c>
      <c r="E74" s="16">
        <v>5.9</v>
      </c>
      <c r="F74" s="15">
        <v>20070</v>
      </c>
      <c r="G74" s="16">
        <v>4.8</v>
      </c>
      <c r="I74" s="56">
        <f t="shared" si="0"/>
        <v>19775</v>
      </c>
      <c r="J74" s="48">
        <f t="shared" si="1"/>
        <v>3</v>
      </c>
    </row>
    <row r="75" spans="1:10" x14ac:dyDescent="0.25">
      <c r="A75" s="53" t="s">
        <v>76</v>
      </c>
      <c r="B75" s="15">
        <v>18722</v>
      </c>
      <c r="C75" s="16">
        <v>4.5999999999999996</v>
      </c>
      <c r="D75" s="15">
        <v>18747</v>
      </c>
      <c r="E75" s="16">
        <v>6.5</v>
      </c>
      <c r="F75" s="15">
        <v>19832</v>
      </c>
      <c r="G75" s="16">
        <v>5.6</v>
      </c>
      <c r="I75" s="56">
        <f t="shared" si="0"/>
        <v>19100.333333333332</v>
      </c>
      <c r="J75" s="48">
        <f t="shared" si="1"/>
        <v>3</v>
      </c>
    </row>
    <row r="76" spans="1:10" x14ac:dyDescent="0.25">
      <c r="A76" s="53" t="s">
        <v>214</v>
      </c>
      <c r="B76" s="15">
        <v>18711</v>
      </c>
      <c r="C76" s="16">
        <v>5.7</v>
      </c>
      <c r="D76" s="15">
        <v>18346</v>
      </c>
      <c r="E76" s="16">
        <v>6.3</v>
      </c>
      <c r="F76" s="15">
        <v>18541</v>
      </c>
      <c r="G76" s="16">
        <v>5.4</v>
      </c>
      <c r="I76" s="56">
        <f t="shared" ref="I76:I139" si="2">(B76+D76+F76)/(COUNT(B76,D76,F76))</f>
        <v>18532.666666666668</v>
      </c>
      <c r="J76" s="48">
        <f t="shared" ref="J76:J139" si="3">COUNT(B76,D76,F76)</f>
        <v>3</v>
      </c>
    </row>
    <row r="77" spans="1:10" x14ac:dyDescent="0.25">
      <c r="A77" s="53" t="s">
        <v>228</v>
      </c>
      <c r="B77" s="15">
        <v>19790</v>
      </c>
      <c r="C77" s="16">
        <v>3.9</v>
      </c>
      <c r="D77" s="15">
        <v>19751</v>
      </c>
      <c r="E77" s="16">
        <v>4.9000000000000004</v>
      </c>
      <c r="F77" s="15">
        <v>19818</v>
      </c>
      <c r="G77" s="16">
        <v>4.7</v>
      </c>
      <c r="I77" s="56">
        <f t="shared" si="2"/>
        <v>19786.333333333332</v>
      </c>
      <c r="J77" s="48">
        <f t="shared" si="3"/>
        <v>3</v>
      </c>
    </row>
    <row r="78" spans="1:10" x14ac:dyDescent="0.25">
      <c r="A78" s="53" t="s">
        <v>28</v>
      </c>
      <c r="B78" s="15">
        <v>19134</v>
      </c>
      <c r="C78" s="16">
        <v>3.6</v>
      </c>
      <c r="D78" s="15">
        <v>18554</v>
      </c>
      <c r="E78" s="16">
        <v>3.8</v>
      </c>
      <c r="F78" s="15">
        <v>19193</v>
      </c>
      <c r="G78" s="16">
        <v>3.7</v>
      </c>
      <c r="I78" s="56">
        <f t="shared" si="2"/>
        <v>18960.333333333332</v>
      </c>
      <c r="J78" s="48">
        <f t="shared" si="3"/>
        <v>3</v>
      </c>
    </row>
    <row r="79" spans="1:10" x14ac:dyDescent="0.25">
      <c r="A79" s="53" t="s">
        <v>42</v>
      </c>
      <c r="B79" s="15">
        <v>19610</v>
      </c>
      <c r="C79" s="16">
        <v>5.5</v>
      </c>
      <c r="D79" s="15">
        <v>20379</v>
      </c>
      <c r="E79" s="16">
        <v>8</v>
      </c>
      <c r="F79" s="15">
        <v>21458</v>
      </c>
      <c r="G79" s="16">
        <v>7.1</v>
      </c>
      <c r="I79" s="56">
        <f t="shared" si="2"/>
        <v>20482.333333333332</v>
      </c>
      <c r="J79" s="48">
        <f t="shared" si="3"/>
        <v>3</v>
      </c>
    </row>
    <row r="80" spans="1:10" x14ac:dyDescent="0.25">
      <c r="A80" s="53" t="s">
        <v>144</v>
      </c>
      <c r="B80" s="15">
        <v>19843</v>
      </c>
      <c r="C80" s="16">
        <v>4.2</v>
      </c>
      <c r="D80" s="15">
        <v>19010</v>
      </c>
      <c r="E80" s="16">
        <v>4.7</v>
      </c>
      <c r="F80" s="15">
        <v>19537</v>
      </c>
      <c r="G80" s="16">
        <v>6.6</v>
      </c>
      <c r="I80" s="56">
        <f t="shared" si="2"/>
        <v>19463.333333333332</v>
      </c>
      <c r="J80" s="48">
        <f t="shared" si="3"/>
        <v>3</v>
      </c>
    </row>
    <row r="81" spans="1:10" x14ac:dyDescent="0.25">
      <c r="A81" s="53" t="s">
        <v>148</v>
      </c>
      <c r="B81" s="15">
        <v>21264</v>
      </c>
      <c r="C81" s="16">
        <v>2.7</v>
      </c>
      <c r="D81" s="15">
        <v>21206</v>
      </c>
      <c r="E81" s="16">
        <v>2.9</v>
      </c>
      <c r="F81" s="15">
        <v>21177</v>
      </c>
      <c r="G81" s="16">
        <v>3.4</v>
      </c>
      <c r="I81" s="56">
        <f t="shared" si="2"/>
        <v>21215.666666666668</v>
      </c>
      <c r="J81" s="48">
        <f t="shared" si="3"/>
        <v>3</v>
      </c>
    </row>
    <row r="82" spans="1:10" x14ac:dyDescent="0.25">
      <c r="A82" s="53" t="s">
        <v>288</v>
      </c>
      <c r="B82" s="15">
        <v>18516</v>
      </c>
      <c r="C82" s="16">
        <v>3.7</v>
      </c>
      <c r="D82" s="15">
        <v>18293</v>
      </c>
      <c r="E82" s="16">
        <v>3.8</v>
      </c>
      <c r="F82" s="15">
        <v>18435</v>
      </c>
      <c r="G82" s="16">
        <v>5</v>
      </c>
      <c r="I82" s="56">
        <f t="shared" si="2"/>
        <v>18414.666666666668</v>
      </c>
      <c r="J82" s="48">
        <f t="shared" si="3"/>
        <v>3</v>
      </c>
    </row>
    <row r="83" spans="1:10" x14ac:dyDescent="0.25">
      <c r="A83" s="53" t="s">
        <v>74</v>
      </c>
      <c r="B83" s="15">
        <v>21640</v>
      </c>
      <c r="C83" s="16">
        <v>7.7</v>
      </c>
      <c r="D83" s="15">
        <v>20199</v>
      </c>
      <c r="E83" s="16">
        <v>6.6</v>
      </c>
      <c r="F83" s="15">
        <v>21770</v>
      </c>
      <c r="G83" s="16">
        <v>8.4</v>
      </c>
      <c r="I83" s="56">
        <f t="shared" si="2"/>
        <v>21203</v>
      </c>
      <c r="J83" s="48">
        <f t="shared" si="3"/>
        <v>3</v>
      </c>
    </row>
    <row r="84" spans="1:10" x14ac:dyDescent="0.25">
      <c r="A84" s="53" t="s">
        <v>149</v>
      </c>
      <c r="B84" s="15">
        <v>17465</v>
      </c>
      <c r="C84" s="16">
        <v>4.0999999999999996</v>
      </c>
      <c r="D84" s="15">
        <v>17377</v>
      </c>
      <c r="E84" s="16">
        <v>4.3</v>
      </c>
      <c r="F84" s="15">
        <v>17806</v>
      </c>
      <c r="G84" s="16">
        <v>7.1</v>
      </c>
      <c r="I84" s="56">
        <f t="shared" si="2"/>
        <v>17549.333333333332</v>
      </c>
      <c r="J84" s="48">
        <f t="shared" si="3"/>
        <v>3</v>
      </c>
    </row>
    <row r="85" spans="1:10" x14ac:dyDescent="0.25">
      <c r="A85" s="53" t="s">
        <v>190</v>
      </c>
      <c r="B85" s="15">
        <v>19004</v>
      </c>
      <c r="C85" s="16">
        <v>4.9000000000000004</v>
      </c>
      <c r="D85" s="15">
        <v>19800</v>
      </c>
      <c r="E85" s="16">
        <v>6.2</v>
      </c>
      <c r="F85" s="15">
        <v>19560</v>
      </c>
      <c r="G85" s="16">
        <v>8</v>
      </c>
      <c r="I85" s="56">
        <f t="shared" si="2"/>
        <v>19454.666666666668</v>
      </c>
      <c r="J85" s="48">
        <f t="shared" si="3"/>
        <v>3</v>
      </c>
    </row>
    <row r="86" spans="1:10" x14ac:dyDescent="0.25">
      <c r="A86" s="53" t="s">
        <v>219</v>
      </c>
      <c r="B86" s="15">
        <v>22592</v>
      </c>
      <c r="C86" s="16">
        <v>13</v>
      </c>
      <c r="D86" s="15">
        <v>22525</v>
      </c>
      <c r="E86" s="16">
        <v>17</v>
      </c>
      <c r="F86" s="15">
        <v>23223</v>
      </c>
      <c r="G86" s="16">
        <v>12</v>
      </c>
      <c r="I86" s="56">
        <f t="shared" si="2"/>
        <v>22780</v>
      </c>
      <c r="J86" s="48">
        <f t="shared" si="3"/>
        <v>3</v>
      </c>
    </row>
    <row r="87" spans="1:10" x14ac:dyDescent="0.25">
      <c r="A87" s="53" t="s">
        <v>3</v>
      </c>
      <c r="B87" s="15">
        <v>20287</v>
      </c>
      <c r="C87" s="16">
        <v>10</v>
      </c>
      <c r="D87" s="15">
        <v>20675</v>
      </c>
      <c r="E87" s="16">
        <v>10</v>
      </c>
      <c r="F87" s="15">
        <v>20635</v>
      </c>
      <c r="G87" s="16">
        <v>8.8000000000000007</v>
      </c>
      <c r="I87" s="56">
        <f t="shared" si="2"/>
        <v>20532.333333333332</v>
      </c>
      <c r="J87" s="48">
        <f t="shared" si="3"/>
        <v>3</v>
      </c>
    </row>
    <row r="88" spans="1:10" x14ac:dyDescent="0.25">
      <c r="A88" s="53" t="s">
        <v>23</v>
      </c>
      <c r="B88" s="17"/>
      <c r="C88" s="17"/>
      <c r="D88" s="17"/>
      <c r="E88" s="17"/>
      <c r="F88" s="15">
        <v>19964</v>
      </c>
      <c r="G88" s="16">
        <v>18</v>
      </c>
      <c r="I88" s="56">
        <f t="shared" si="2"/>
        <v>19964</v>
      </c>
      <c r="J88" s="48">
        <f t="shared" si="3"/>
        <v>1</v>
      </c>
    </row>
    <row r="89" spans="1:10" x14ac:dyDescent="0.25">
      <c r="A89" s="53" t="s">
        <v>55</v>
      </c>
      <c r="B89" s="15">
        <v>20198</v>
      </c>
      <c r="C89" s="16">
        <v>7.6</v>
      </c>
      <c r="D89" s="15">
        <v>20766</v>
      </c>
      <c r="E89" s="16">
        <v>7.5</v>
      </c>
      <c r="F89" s="15">
        <v>19964</v>
      </c>
      <c r="G89" s="16">
        <v>9.6999999999999993</v>
      </c>
      <c r="I89" s="56">
        <f t="shared" si="2"/>
        <v>20309.333333333332</v>
      </c>
      <c r="J89" s="48">
        <f t="shared" si="3"/>
        <v>3</v>
      </c>
    </row>
    <row r="90" spans="1:10" x14ac:dyDescent="0.25">
      <c r="A90" s="53" t="s">
        <v>75</v>
      </c>
      <c r="B90" s="15">
        <v>22949</v>
      </c>
      <c r="C90" s="16">
        <v>13</v>
      </c>
      <c r="D90" s="15">
        <v>22858</v>
      </c>
      <c r="E90" s="16">
        <v>14</v>
      </c>
      <c r="F90" s="17"/>
      <c r="G90" s="17"/>
      <c r="I90" s="56">
        <f t="shared" si="2"/>
        <v>22903.5</v>
      </c>
      <c r="J90" s="48">
        <f t="shared" si="3"/>
        <v>2</v>
      </c>
    </row>
    <row r="91" spans="1:10" x14ac:dyDescent="0.25">
      <c r="A91" s="53" t="s">
        <v>97</v>
      </c>
      <c r="B91" s="15">
        <v>20266</v>
      </c>
      <c r="C91" s="16">
        <v>14</v>
      </c>
      <c r="D91" s="15">
        <v>20247</v>
      </c>
      <c r="E91" s="16">
        <v>6.6</v>
      </c>
      <c r="F91" s="15">
        <v>20816</v>
      </c>
      <c r="G91" s="16">
        <v>9.1</v>
      </c>
      <c r="I91" s="56">
        <f t="shared" si="2"/>
        <v>20443</v>
      </c>
      <c r="J91" s="48">
        <f t="shared" si="3"/>
        <v>3</v>
      </c>
    </row>
    <row r="92" spans="1:10" x14ac:dyDescent="0.25">
      <c r="A92" s="53" t="s">
        <v>128</v>
      </c>
      <c r="B92" s="15">
        <v>21335</v>
      </c>
      <c r="C92" s="16">
        <v>9.1</v>
      </c>
      <c r="D92" s="15">
        <v>21085</v>
      </c>
      <c r="E92" s="16">
        <v>11</v>
      </c>
      <c r="F92" s="15">
        <v>20845</v>
      </c>
      <c r="G92" s="16">
        <v>9.8000000000000007</v>
      </c>
      <c r="I92" s="56">
        <f t="shared" si="2"/>
        <v>21088.333333333332</v>
      </c>
      <c r="J92" s="48">
        <f t="shared" si="3"/>
        <v>3</v>
      </c>
    </row>
    <row r="93" spans="1:10" x14ac:dyDescent="0.25">
      <c r="A93" s="53" t="s">
        <v>178</v>
      </c>
      <c r="B93" s="15">
        <v>19488</v>
      </c>
      <c r="C93" s="16">
        <v>10</v>
      </c>
      <c r="D93" s="15">
        <v>20667</v>
      </c>
      <c r="E93" s="16">
        <v>12</v>
      </c>
      <c r="F93" s="15">
        <v>21821</v>
      </c>
      <c r="G93" s="16">
        <v>9.8000000000000007</v>
      </c>
      <c r="I93" s="56">
        <f t="shared" si="2"/>
        <v>20658.666666666668</v>
      </c>
      <c r="J93" s="48">
        <f t="shared" si="3"/>
        <v>3</v>
      </c>
    </row>
    <row r="94" spans="1:10" x14ac:dyDescent="0.25">
      <c r="A94" s="53" t="s">
        <v>234</v>
      </c>
      <c r="B94" s="15">
        <v>22102</v>
      </c>
      <c r="C94" s="16">
        <v>8.6</v>
      </c>
      <c r="D94" s="15">
        <v>21218</v>
      </c>
      <c r="E94" s="16">
        <v>8.3000000000000007</v>
      </c>
      <c r="F94" s="15">
        <v>21479</v>
      </c>
      <c r="G94" s="16">
        <v>10</v>
      </c>
      <c r="I94" s="56">
        <f t="shared" si="2"/>
        <v>21599.666666666668</v>
      </c>
      <c r="J94" s="48">
        <f t="shared" si="3"/>
        <v>3</v>
      </c>
    </row>
    <row r="95" spans="1:10" x14ac:dyDescent="0.25">
      <c r="A95" s="53" t="s">
        <v>20</v>
      </c>
      <c r="B95" s="15">
        <v>24592</v>
      </c>
      <c r="C95" s="16">
        <v>7.8</v>
      </c>
      <c r="D95" s="15">
        <v>22427</v>
      </c>
      <c r="E95" s="16">
        <v>11</v>
      </c>
      <c r="F95" s="15">
        <v>23158</v>
      </c>
      <c r="G95" s="16">
        <v>9.5</v>
      </c>
      <c r="I95" s="56">
        <f t="shared" si="2"/>
        <v>23392.333333333332</v>
      </c>
      <c r="J95" s="48">
        <f t="shared" si="3"/>
        <v>3</v>
      </c>
    </row>
    <row r="96" spans="1:10" x14ac:dyDescent="0.25">
      <c r="A96" s="53" t="s">
        <v>50</v>
      </c>
      <c r="B96" s="15">
        <v>20582</v>
      </c>
      <c r="C96" s="16">
        <v>6.9</v>
      </c>
      <c r="D96" s="15">
        <v>21076</v>
      </c>
      <c r="E96" s="16">
        <v>6</v>
      </c>
      <c r="F96" s="15">
        <v>20737</v>
      </c>
      <c r="G96" s="16">
        <v>7.4</v>
      </c>
      <c r="I96" s="56">
        <f t="shared" si="2"/>
        <v>20798.333333333332</v>
      </c>
      <c r="J96" s="48">
        <f t="shared" si="3"/>
        <v>3</v>
      </c>
    </row>
    <row r="97" spans="1:10" x14ac:dyDescent="0.25">
      <c r="A97" s="53" t="s">
        <v>116</v>
      </c>
      <c r="B97" s="15">
        <v>23134</v>
      </c>
      <c r="C97" s="16">
        <v>17</v>
      </c>
      <c r="D97" s="15">
        <v>22839</v>
      </c>
      <c r="E97" s="16">
        <v>18</v>
      </c>
      <c r="F97" s="15">
        <v>22752</v>
      </c>
      <c r="G97" s="16">
        <v>14</v>
      </c>
      <c r="I97" s="56">
        <f t="shared" si="2"/>
        <v>22908.333333333332</v>
      </c>
      <c r="J97" s="48">
        <f t="shared" si="3"/>
        <v>3</v>
      </c>
    </row>
    <row r="98" spans="1:10" x14ac:dyDescent="0.25">
      <c r="A98" s="53" t="s">
        <v>130</v>
      </c>
      <c r="B98" s="15">
        <v>18666</v>
      </c>
      <c r="C98" s="16">
        <v>13</v>
      </c>
      <c r="D98" s="15">
        <v>20716</v>
      </c>
      <c r="E98" s="16">
        <v>8.5</v>
      </c>
      <c r="F98" s="15">
        <v>21526</v>
      </c>
      <c r="G98" s="16">
        <v>7.3</v>
      </c>
      <c r="I98" s="56">
        <f t="shared" si="2"/>
        <v>20302.666666666668</v>
      </c>
      <c r="J98" s="48">
        <f t="shared" si="3"/>
        <v>3</v>
      </c>
    </row>
    <row r="99" spans="1:10" x14ac:dyDescent="0.25">
      <c r="A99" s="53" t="s">
        <v>162</v>
      </c>
      <c r="B99" s="15">
        <v>18305</v>
      </c>
      <c r="C99" s="16">
        <v>11</v>
      </c>
      <c r="D99" s="15">
        <v>19152</v>
      </c>
      <c r="E99" s="16">
        <v>12</v>
      </c>
      <c r="F99" s="15">
        <v>18198</v>
      </c>
      <c r="G99" s="16">
        <v>13</v>
      </c>
      <c r="I99" s="56">
        <f t="shared" si="2"/>
        <v>18551.666666666668</v>
      </c>
      <c r="J99" s="48">
        <f t="shared" si="3"/>
        <v>3</v>
      </c>
    </row>
    <row r="100" spans="1:10" x14ac:dyDescent="0.25">
      <c r="A100" s="53" t="s">
        <v>187</v>
      </c>
      <c r="B100" s="15">
        <v>20964</v>
      </c>
      <c r="C100" s="16">
        <v>8.3000000000000007</v>
      </c>
      <c r="D100" s="15">
        <v>21620</v>
      </c>
      <c r="E100" s="16">
        <v>7.7</v>
      </c>
      <c r="F100" s="15">
        <v>20656</v>
      </c>
      <c r="G100" s="16">
        <v>16</v>
      </c>
      <c r="I100" s="56">
        <f t="shared" si="2"/>
        <v>21080</v>
      </c>
      <c r="J100" s="48">
        <f t="shared" si="3"/>
        <v>3</v>
      </c>
    </row>
    <row r="101" spans="1:10" x14ac:dyDescent="0.25">
      <c r="A101" s="53" t="s">
        <v>192</v>
      </c>
      <c r="B101" s="15">
        <v>22200</v>
      </c>
      <c r="C101" s="16">
        <v>9.6999999999999993</v>
      </c>
      <c r="D101" s="15">
        <v>20476</v>
      </c>
      <c r="E101" s="16">
        <v>17</v>
      </c>
      <c r="F101" s="15">
        <v>21493</v>
      </c>
      <c r="G101" s="16">
        <v>12</v>
      </c>
      <c r="I101" s="56">
        <f t="shared" si="2"/>
        <v>21389.666666666668</v>
      </c>
      <c r="J101" s="48">
        <f t="shared" si="3"/>
        <v>3</v>
      </c>
    </row>
    <row r="102" spans="1:10" x14ac:dyDescent="0.25">
      <c r="A102" s="53" t="s">
        <v>25</v>
      </c>
      <c r="B102" s="15">
        <v>17577</v>
      </c>
      <c r="C102" s="16">
        <v>8.5</v>
      </c>
      <c r="D102" s="15">
        <v>17172</v>
      </c>
      <c r="E102" s="16">
        <v>9.1999999999999993</v>
      </c>
      <c r="F102" s="15">
        <v>17453</v>
      </c>
      <c r="G102" s="16">
        <v>7.3</v>
      </c>
      <c r="I102" s="56">
        <f t="shared" si="2"/>
        <v>17400.666666666668</v>
      </c>
      <c r="J102" s="48">
        <f t="shared" si="3"/>
        <v>3</v>
      </c>
    </row>
    <row r="103" spans="1:10" x14ac:dyDescent="0.25">
      <c r="A103" s="53" t="s">
        <v>86</v>
      </c>
      <c r="B103" s="15">
        <v>16986</v>
      </c>
      <c r="C103" s="16">
        <v>11</v>
      </c>
      <c r="D103" s="15">
        <v>17434</v>
      </c>
      <c r="E103" s="16">
        <v>7.9</v>
      </c>
      <c r="F103" s="15">
        <v>17856</v>
      </c>
      <c r="G103" s="16">
        <v>8.3000000000000007</v>
      </c>
      <c r="I103" s="56">
        <f t="shared" si="2"/>
        <v>17425.333333333332</v>
      </c>
      <c r="J103" s="48">
        <f t="shared" si="3"/>
        <v>3</v>
      </c>
    </row>
    <row r="104" spans="1:10" x14ac:dyDescent="0.25">
      <c r="A104" s="53" t="s">
        <v>153</v>
      </c>
      <c r="B104" s="15">
        <v>20156</v>
      </c>
      <c r="C104" s="16">
        <v>8.5</v>
      </c>
      <c r="D104" s="15">
        <v>17534</v>
      </c>
      <c r="E104" s="16">
        <v>11</v>
      </c>
      <c r="F104" s="15">
        <v>18094</v>
      </c>
      <c r="G104" s="16">
        <v>13</v>
      </c>
      <c r="I104" s="56">
        <f t="shared" si="2"/>
        <v>18594.666666666668</v>
      </c>
      <c r="J104" s="48">
        <f t="shared" si="3"/>
        <v>3</v>
      </c>
    </row>
    <row r="105" spans="1:10" x14ac:dyDescent="0.25">
      <c r="A105" s="53" t="s">
        <v>181</v>
      </c>
      <c r="B105" s="15">
        <v>18585</v>
      </c>
      <c r="C105" s="16">
        <v>7.5</v>
      </c>
      <c r="D105" s="15">
        <v>19353</v>
      </c>
      <c r="E105" s="16">
        <v>11</v>
      </c>
      <c r="F105" s="15">
        <v>19295</v>
      </c>
      <c r="G105" s="16">
        <v>11</v>
      </c>
      <c r="I105" s="56">
        <f t="shared" si="2"/>
        <v>19077.666666666668</v>
      </c>
      <c r="J105" s="48">
        <f t="shared" si="3"/>
        <v>3</v>
      </c>
    </row>
    <row r="106" spans="1:10" x14ac:dyDescent="0.25">
      <c r="A106" s="53" t="s">
        <v>237</v>
      </c>
      <c r="B106" s="15">
        <v>22207</v>
      </c>
      <c r="C106" s="16">
        <v>6.5</v>
      </c>
      <c r="D106" s="15">
        <v>21087</v>
      </c>
      <c r="E106" s="16">
        <v>5.8</v>
      </c>
      <c r="F106" s="15">
        <v>21876</v>
      </c>
      <c r="G106" s="16">
        <v>7.7</v>
      </c>
      <c r="I106" s="56">
        <f t="shared" si="2"/>
        <v>21723.333333333332</v>
      </c>
      <c r="J106" s="48">
        <f t="shared" si="3"/>
        <v>3</v>
      </c>
    </row>
    <row r="107" spans="1:10" x14ac:dyDescent="0.25">
      <c r="A107" s="53" t="s">
        <v>238</v>
      </c>
      <c r="B107" s="15">
        <v>20153</v>
      </c>
      <c r="C107" s="16">
        <v>6.6</v>
      </c>
      <c r="D107" s="15">
        <v>20523</v>
      </c>
      <c r="E107" s="16">
        <v>17</v>
      </c>
      <c r="F107" s="15">
        <v>21166</v>
      </c>
      <c r="G107" s="16">
        <v>13</v>
      </c>
      <c r="I107" s="56">
        <f t="shared" si="2"/>
        <v>20614</v>
      </c>
      <c r="J107" s="48">
        <f t="shared" si="3"/>
        <v>3</v>
      </c>
    </row>
    <row r="108" spans="1:10" x14ac:dyDescent="0.25">
      <c r="A108" s="53" t="s">
        <v>304</v>
      </c>
      <c r="B108" s="15">
        <v>20832</v>
      </c>
      <c r="C108" s="16">
        <v>14</v>
      </c>
      <c r="D108" s="15">
        <v>18947</v>
      </c>
      <c r="E108" s="16">
        <v>10</v>
      </c>
      <c r="F108" s="17"/>
      <c r="G108" s="17"/>
      <c r="I108" s="56">
        <f t="shared" si="2"/>
        <v>19889.5</v>
      </c>
      <c r="J108" s="48">
        <f t="shared" si="3"/>
        <v>2</v>
      </c>
    </row>
    <row r="109" spans="1:10" x14ac:dyDescent="0.25">
      <c r="A109" s="53" t="s">
        <v>63</v>
      </c>
      <c r="B109" s="15">
        <v>19092</v>
      </c>
      <c r="C109" s="16">
        <v>8.6</v>
      </c>
      <c r="D109" s="15">
        <v>19439</v>
      </c>
      <c r="E109" s="16">
        <v>8.9</v>
      </c>
      <c r="F109" s="15">
        <v>20327</v>
      </c>
      <c r="G109" s="16">
        <v>8.8000000000000007</v>
      </c>
      <c r="I109" s="56">
        <f t="shared" si="2"/>
        <v>19619.333333333332</v>
      </c>
      <c r="J109" s="48">
        <f t="shared" si="3"/>
        <v>3</v>
      </c>
    </row>
    <row r="110" spans="1:10" x14ac:dyDescent="0.25">
      <c r="A110" s="53" t="s">
        <v>73</v>
      </c>
      <c r="B110" s="15">
        <v>25542</v>
      </c>
      <c r="C110" s="16">
        <v>12</v>
      </c>
      <c r="D110" s="15">
        <v>24337</v>
      </c>
      <c r="E110" s="16">
        <v>14</v>
      </c>
      <c r="F110" s="15">
        <v>24318</v>
      </c>
      <c r="G110" s="16">
        <v>11</v>
      </c>
      <c r="I110" s="56">
        <f t="shared" si="2"/>
        <v>24732.333333333332</v>
      </c>
      <c r="J110" s="48">
        <f t="shared" si="3"/>
        <v>3</v>
      </c>
    </row>
    <row r="111" spans="1:10" x14ac:dyDescent="0.25">
      <c r="A111" s="53" t="s">
        <v>87</v>
      </c>
      <c r="B111" s="15">
        <v>22078</v>
      </c>
      <c r="C111" s="16">
        <v>8.3000000000000007</v>
      </c>
      <c r="D111" s="15">
        <v>23145</v>
      </c>
      <c r="E111" s="16">
        <v>13</v>
      </c>
      <c r="F111" s="15">
        <v>22110</v>
      </c>
      <c r="G111" s="16">
        <v>17</v>
      </c>
      <c r="I111" s="56">
        <f t="shared" si="2"/>
        <v>22444.333333333332</v>
      </c>
      <c r="J111" s="48">
        <f t="shared" si="3"/>
        <v>3</v>
      </c>
    </row>
    <row r="112" spans="1:10" x14ac:dyDescent="0.25">
      <c r="A112" s="53" t="s">
        <v>140</v>
      </c>
      <c r="B112" s="15">
        <v>21232</v>
      </c>
      <c r="C112" s="16">
        <v>8</v>
      </c>
      <c r="D112" s="15">
        <v>19897</v>
      </c>
      <c r="E112" s="16">
        <v>9.5</v>
      </c>
      <c r="F112" s="15">
        <v>21652</v>
      </c>
      <c r="G112" s="16">
        <v>12</v>
      </c>
      <c r="I112" s="56">
        <f t="shared" si="2"/>
        <v>20927</v>
      </c>
      <c r="J112" s="48">
        <f t="shared" si="3"/>
        <v>3</v>
      </c>
    </row>
    <row r="113" spans="1:10" x14ac:dyDescent="0.25">
      <c r="A113" s="53" t="s">
        <v>188</v>
      </c>
      <c r="B113" s="15">
        <v>19673</v>
      </c>
      <c r="C113" s="16">
        <v>5.5</v>
      </c>
      <c r="D113" s="15">
        <v>20068</v>
      </c>
      <c r="E113" s="16">
        <v>7.1</v>
      </c>
      <c r="F113" s="15">
        <v>21193</v>
      </c>
      <c r="G113" s="16">
        <v>7.2</v>
      </c>
      <c r="I113" s="56">
        <f t="shared" si="2"/>
        <v>20311.333333333332</v>
      </c>
      <c r="J113" s="48">
        <f t="shared" si="3"/>
        <v>3</v>
      </c>
    </row>
    <row r="114" spans="1:10" x14ac:dyDescent="0.25">
      <c r="A114" s="53" t="s">
        <v>241</v>
      </c>
      <c r="B114" s="15">
        <v>21434</v>
      </c>
      <c r="C114" s="16">
        <v>11</v>
      </c>
      <c r="D114" s="15">
        <v>23707</v>
      </c>
      <c r="E114" s="16">
        <v>11</v>
      </c>
      <c r="F114" s="15">
        <v>21575</v>
      </c>
      <c r="G114" s="16">
        <v>10</v>
      </c>
      <c r="I114" s="56">
        <f t="shared" si="2"/>
        <v>22238.666666666668</v>
      </c>
      <c r="J114" s="48">
        <f t="shared" si="3"/>
        <v>3</v>
      </c>
    </row>
    <row r="115" spans="1:10" x14ac:dyDescent="0.25">
      <c r="A115" s="53" t="s">
        <v>298</v>
      </c>
      <c r="B115" s="17"/>
      <c r="C115" s="17"/>
      <c r="D115" s="15">
        <v>19859</v>
      </c>
      <c r="E115" s="16">
        <v>17</v>
      </c>
      <c r="F115" s="15">
        <v>20063</v>
      </c>
      <c r="G115" s="16">
        <v>8.8000000000000007</v>
      </c>
      <c r="I115" s="56">
        <f t="shared" si="2"/>
        <v>19961</v>
      </c>
      <c r="J115" s="48">
        <f t="shared" si="3"/>
        <v>2</v>
      </c>
    </row>
    <row r="116" spans="1:10" x14ac:dyDescent="0.25">
      <c r="A116" s="53" t="s">
        <v>5</v>
      </c>
      <c r="B116" s="15">
        <v>18692</v>
      </c>
      <c r="C116" s="16">
        <v>6</v>
      </c>
      <c r="D116" s="15">
        <v>17753</v>
      </c>
      <c r="E116" s="16">
        <v>7.8</v>
      </c>
      <c r="F116" s="15">
        <v>18694</v>
      </c>
      <c r="G116" s="16">
        <v>5.2</v>
      </c>
      <c r="I116" s="56">
        <f t="shared" si="2"/>
        <v>18379.666666666668</v>
      </c>
      <c r="J116" s="48">
        <f t="shared" si="3"/>
        <v>3</v>
      </c>
    </row>
    <row r="117" spans="1:10" x14ac:dyDescent="0.25">
      <c r="A117" s="53" t="s">
        <v>15</v>
      </c>
      <c r="B117" s="15">
        <v>19924</v>
      </c>
      <c r="C117" s="16">
        <v>7.6</v>
      </c>
      <c r="D117" s="15">
        <v>19611</v>
      </c>
      <c r="E117" s="16">
        <v>8.8000000000000007</v>
      </c>
      <c r="F117" s="15">
        <v>20999</v>
      </c>
      <c r="G117" s="16">
        <v>11</v>
      </c>
      <c r="I117" s="56">
        <f t="shared" si="2"/>
        <v>20178</v>
      </c>
      <c r="J117" s="48">
        <f t="shared" si="3"/>
        <v>3</v>
      </c>
    </row>
    <row r="118" spans="1:10" x14ac:dyDescent="0.25">
      <c r="A118" s="53" t="s">
        <v>39</v>
      </c>
      <c r="B118" s="15">
        <v>22065</v>
      </c>
      <c r="C118" s="16">
        <v>8.4</v>
      </c>
      <c r="D118" s="15">
        <v>20682</v>
      </c>
      <c r="E118" s="16">
        <v>8</v>
      </c>
      <c r="F118" s="15">
        <v>23392</v>
      </c>
      <c r="G118" s="16">
        <v>9.1</v>
      </c>
      <c r="I118" s="56">
        <f t="shared" si="2"/>
        <v>22046.333333333332</v>
      </c>
      <c r="J118" s="48">
        <f t="shared" si="3"/>
        <v>3</v>
      </c>
    </row>
    <row r="119" spans="1:10" x14ac:dyDescent="0.25">
      <c r="A119" s="53" t="s">
        <v>105</v>
      </c>
      <c r="B119" s="15">
        <v>19692</v>
      </c>
      <c r="C119" s="16">
        <v>6.8</v>
      </c>
      <c r="D119" s="15">
        <v>20624</v>
      </c>
      <c r="E119" s="16">
        <v>7.6</v>
      </c>
      <c r="F119" s="15">
        <v>21926</v>
      </c>
      <c r="G119" s="16">
        <v>8.3000000000000007</v>
      </c>
      <c r="I119" s="56">
        <f t="shared" si="2"/>
        <v>20747.333333333332</v>
      </c>
      <c r="J119" s="48">
        <f t="shared" si="3"/>
        <v>3</v>
      </c>
    </row>
    <row r="120" spans="1:10" x14ac:dyDescent="0.25">
      <c r="A120" s="53" t="s">
        <v>160</v>
      </c>
      <c r="B120" s="15">
        <v>18621</v>
      </c>
      <c r="C120" s="16">
        <v>11</v>
      </c>
      <c r="D120" s="15">
        <v>16946</v>
      </c>
      <c r="E120" s="16">
        <v>10</v>
      </c>
      <c r="F120" s="15">
        <v>16642</v>
      </c>
      <c r="G120" s="16">
        <v>12</v>
      </c>
      <c r="I120" s="56">
        <f t="shared" si="2"/>
        <v>17403</v>
      </c>
      <c r="J120" s="48">
        <f t="shared" si="3"/>
        <v>3</v>
      </c>
    </row>
    <row r="121" spans="1:10" x14ac:dyDescent="0.25">
      <c r="A121" s="53" t="s">
        <v>172</v>
      </c>
      <c r="B121" s="15">
        <v>19161</v>
      </c>
      <c r="C121" s="16">
        <v>9.6</v>
      </c>
      <c r="D121" s="15">
        <v>17989</v>
      </c>
      <c r="E121" s="16">
        <v>6.6</v>
      </c>
      <c r="F121" s="15">
        <v>19535</v>
      </c>
      <c r="G121" s="16">
        <v>15</v>
      </c>
      <c r="I121" s="56">
        <f t="shared" si="2"/>
        <v>18895</v>
      </c>
      <c r="J121" s="48">
        <f t="shared" si="3"/>
        <v>3</v>
      </c>
    </row>
    <row r="122" spans="1:10" x14ac:dyDescent="0.25">
      <c r="A122" s="53" t="s">
        <v>217</v>
      </c>
      <c r="B122" s="15">
        <v>23995</v>
      </c>
      <c r="C122" s="16">
        <v>9.4</v>
      </c>
      <c r="D122" s="15">
        <v>24499</v>
      </c>
      <c r="E122" s="16">
        <v>17</v>
      </c>
      <c r="F122" s="15">
        <v>25447</v>
      </c>
      <c r="G122" s="16">
        <v>11</v>
      </c>
      <c r="I122" s="56">
        <f t="shared" si="2"/>
        <v>24647</v>
      </c>
      <c r="J122" s="48">
        <f t="shared" si="3"/>
        <v>3</v>
      </c>
    </row>
    <row r="123" spans="1:10" x14ac:dyDescent="0.25">
      <c r="A123" s="53" t="s">
        <v>126</v>
      </c>
      <c r="B123" s="15">
        <v>17122</v>
      </c>
      <c r="C123" s="16">
        <v>7</v>
      </c>
      <c r="D123" s="15">
        <v>17365</v>
      </c>
      <c r="E123" s="16">
        <v>6</v>
      </c>
      <c r="F123" s="15">
        <v>18113</v>
      </c>
      <c r="G123" s="16">
        <v>6.6</v>
      </c>
      <c r="I123" s="56">
        <f t="shared" si="2"/>
        <v>17533.333333333332</v>
      </c>
      <c r="J123" s="48">
        <f t="shared" si="3"/>
        <v>3</v>
      </c>
    </row>
    <row r="124" spans="1:10" x14ac:dyDescent="0.25">
      <c r="A124" s="53" t="s">
        <v>393</v>
      </c>
      <c r="B124" s="15">
        <v>20148</v>
      </c>
      <c r="C124" s="16">
        <v>6.2</v>
      </c>
      <c r="D124" s="15">
        <v>19306</v>
      </c>
      <c r="E124" s="16">
        <v>5.5</v>
      </c>
      <c r="F124" s="15">
        <v>19775</v>
      </c>
      <c r="G124" s="16">
        <v>7.8</v>
      </c>
      <c r="I124" s="56">
        <f t="shared" si="2"/>
        <v>19743</v>
      </c>
      <c r="J124" s="48">
        <f t="shared" si="3"/>
        <v>3</v>
      </c>
    </row>
    <row r="125" spans="1:10" x14ac:dyDescent="0.25">
      <c r="A125" s="53" t="s">
        <v>259</v>
      </c>
      <c r="B125" s="15">
        <v>18006</v>
      </c>
      <c r="C125" s="16">
        <v>4.8</v>
      </c>
      <c r="D125" s="15">
        <v>17584</v>
      </c>
      <c r="E125" s="16">
        <v>7.3</v>
      </c>
      <c r="F125" s="15">
        <v>18668</v>
      </c>
      <c r="G125" s="16">
        <v>7.3</v>
      </c>
      <c r="I125" s="56">
        <f t="shared" si="2"/>
        <v>18086</v>
      </c>
      <c r="J125" s="48">
        <f t="shared" si="3"/>
        <v>3</v>
      </c>
    </row>
    <row r="126" spans="1:10" x14ac:dyDescent="0.25">
      <c r="A126" s="53" t="s">
        <v>273</v>
      </c>
      <c r="B126" s="15">
        <v>19183</v>
      </c>
      <c r="C126" s="16">
        <v>6.1</v>
      </c>
      <c r="D126" s="15">
        <v>19021</v>
      </c>
      <c r="E126" s="16">
        <v>5.9</v>
      </c>
      <c r="F126" s="15">
        <v>19824</v>
      </c>
      <c r="G126" s="16">
        <v>5.8</v>
      </c>
      <c r="I126" s="56">
        <f t="shared" si="2"/>
        <v>19342.666666666668</v>
      </c>
      <c r="J126" s="48">
        <f t="shared" si="3"/>
        <v>3</v>
      </c>
    </row>
    <row r="127" spans="1:10" x14ac:dyDescent="0.25">
      <c r="A127" s="53" t="s">
        <v>45</v>
      </c>
      <c r="B127" s="15">
        <v>19832</v>
      </c>
      <c r="C127" s="16">
        <v>8</v>
      </c>
      <c r="D127" s="15">
        <v>19936</v>
      </c>
      <c r="E127" s="16">
        <v>10</v>
      </c>
      <c r="F127" s="15">
        <v>19912</v>
      </c>
      <c r="G127" s="16">
        <v>6.7</v>
      </c>
      <c r="I127" s="56">
        <f t="shared" si="2"/>
        <v>19893.333333333332</v>
      </c>
      <c r="J127" s="48">
        <f t="shared" si="3"/>
        <v>3</v>
      </c>
    </row>
    <row r="128" spans="1:10" x14ac:dyDescent="0.25">
      <c r="A128" s="53" t="s">
        <v>89</v>
      </c>
      <c r="B128" s="15">
        <v>19639</v>
      </c>
      <c r="C128" s="16">
        <v>7.4</v>
      </c>
      <c r="D128" s="15">
        <v>18631</v>
      </c>
      <c r="E128" s="16">
        <v>8.6999999999999993</v>
      </c>
      <c r="F128" s="15">
        <v>18943</v>
      </c>
      <c r="G128" s="16">
        <v>7.7</v>
      </c>
      <c r="I128" s="56">
        <f t="shared" si="2"/>
        <v>19071</v>
      </c>
      <c r="J128" s="48">
        <f t="shared" si="3"/>
        <v>3</v>
      </c>
    </row>
    <row r="129" spans="1:10" x14ac:dyDescent="0.25">
      <c r="A129" s="53" t="s">
        <v>152</v>
      </c>
      <c r="B129" s="15">
        <v>24103</v>
      </c>
      <c r="C129" s="16">
        <v>8.3000000000000007</v>
      </c>
      <c r="D129" s="15">
        <v>22812</v>
      </c>
      <c r="E129" s="16">
        <v>17</v>
      </c>
      <c r="F129" s="15">
        <v>22496</v>
      </c>
      <c r="G129" s="16">
        <v>13</v>
      </c>
      <c r="I129" s="56">
        <f t="shared" si="2"/>
        <v>23137</v>
      </c>
      <c r="J129" s="48">
        <f t="shared" si="3"/>
        <v>3</v>
      </c>
    </row>
    <row r="130" spans="1:10" x14ac:dyDescent="0.25">
      <c r="A130" s="53" t="s">
        <v>174</v>
      </c>
      <c r="B130" s="15">
        <v>20274</v>
      </c>
      <c r="C130" s="16">
        <v>7.2</v>
      </c>
      <c r="D130" s="15">
        <v>18837</v>
      </c>
      <c r="E130" s="16">
        <v>7.9</v>
      </c>
      <c r="F130" s="15">
        <v>19597</v>
      </c>
      <c r="G130" s="16">
        <v>6.9</v>
      </c>
      <c r="I130" s="56">
        <f t="shared" si="2"/>
        <v>19569.333333333332</v>
      </c>
      <c r="J130" s="48">
        <f t="shared" si="3"/>
        <v>3</v>
      </c>
    </row>
    <row r="131" spans="1:10" x14ac:dyDescent="0.25">
      <c r="A131" s="53" t="s">
        <v>245</v>
      </c>
      <c r="B131" s="15">
        <v>21499</v>
      </c>
      <c r="C131" s="16">
        <v>9.6999999999999993</v>
      </c>
      <c r="D131" s="15">
        <v>21400</v>
      </c>
      <c r="E131" s="16">
        <v>9.1999999999999993</v>
      </c>
      <c r="F131" s="15">
        <v>21457</v>
      </c>
      <c r="G131" s="16">
        <v>17</v>
      </c>
      <c r="I131" s="56">
        <f t="shared" si="2"/>
        <v>21452</v>
      </c>
      <c r="J131" s="48">
        <f t="shared" si="3"/>
        <v>3</v>
      </c>
    </row>
    <row r="132" spans="1:10" x14ac:dyDescent="0.25">
      <c r="A132" s="53" t="s">
        <v>254</v>
      </c>
      <c r="B132" s="15">
        <v>20652</v>
      </c>
      <c r="C132" s="16">
        <v>7.2</v>
      </c>
      <c r="D132" s="15">
        <v>20223</v>
      </c>
      <c r="E132" s="16">
        <v>8.1</v>
      </c>
      <c r="F132" s="15">
        <v>21271</v>
      </c>
      <c r="G132" s="16">
        <v>8.6</v>
      </c>
      <c r="I132" s="56">
        <f t="shared" si="2"/>
        <v>20715.333333333332</v>
      </c>
      <c r="J132" s="48">
        <f t="shared" si="3"/>
        <v>3</v>
      </c>
    </row>
    <row r="133" spans="1:10" x14ac:dyDescent="0.25">
      <c r="A133" s="53" t="s">
        <v>255</v>
      </c>
      <c r="B133" s="15">
        <v>21272</v>
      </c>
      <c r="C133" s="16">
        <v>10</v>
      </c>
      <c r="D133" s="15">
        <v>19034</v>
      </c>
      <c r="E133" s="16">
        <v>9.1</v>
      </c>
      <c r="F133" s="15">
        <v>19348</v>
      </c>
      <c r="G133" s="16">
        <v>11</v>
      </c>
      <c r="I133" s="56">
        <f t="shared" si="2"/>
        <v>19884.666666666668</v>
      </c>
      <c r="J133" s="48">
        <f t="shared" si="3"/>
        <v>3</v>
      </c>
    </row>
    <row r="134" spans="1:10" x14ac:dyDescent="0.25">
      <c r="A134" s="53" t="s">
        <v>269</v>
      </c>
      <c r="B134" s="15">
        <v>21212</v>
      </c>
      <c r="C134" s="16">
        <v>11</v>
      </c>
      <c r="D134" s="15">
        <v>19732</v>
      </c>
      <c r="E134" s="16">
        <v>11</v>
      </c>
      <c r="F134" s="15">
        <v>20051</v>
      </c>
      <c r="G134" s="16">
        <v>18</v>
      </c>
      <c r="I134" s="56">
        <f t="shared" si="2"/>
        <v>20331.666666666668</v>
      </c>
      <c r="J134" s="48">
        <f t="shared" si="3"/>
        <v>3</v>
      </c>
    </row>
    <row r="135" spans="1:10" x14ac:dyDescent="0.25">
      <c r="A135" s="53" t="s">
        <v>186</v>
      </c>
      <c r="B135" s="15">
        <v>21047</v>
      </c>
      <c r="C135" s="16">
        <v>11</v>
      </c>
      <c r="D135" s="15">
        <v>22681</v>
      </c>
      <c r="E135" s="16">
        <v>9.6</v>
      </c>
      <c r="F135" s="15">
        <v>22243</v>
      </c>
      <c r="G135" s="16">
        <v>9</v>
      </c>
      <c r="I135" s="56">
        <f t="shared" si="2"/>
        <v>21990.333333333332</v>
      </c>
      <c r="J135" s="48">
        <f t="shared" si="3"/>
        <v>3</v>
      </c>
    </row>
    <row r="136" spans="1:10" x14ac:dyDescent="0.25">
      <c r="A136" s="53" t="s">
        <v>191</v>
      </c>
      <c r="B136" s="15">
        <v>19932</v>
      </c>
      <c r="C136" s="16">
        <v>8.1999999999999993</v>
      </c>
      <c r="D136" s="15">
        <v>20707</v>
      </c>
      <c r="E136" s="16">
        <v>12</v>
      </c>
      <c r="F136" s="15">
        <v>19730</v>
      </c>
      <c r="G136" s="16">
        <v>9.5</v>
      </c>
      <c r="I136" s="56">
        <f t="shared" si="2"/>
        <v>20123</v>
      </c>
      <c r="J136" s="48">
        <f t="shared" si="3"/>
        <v>3</v>
      </c>
    </row>
    <row r="137" spans="1:10" x14ac:dyDescent="0.25">
      <c r="A137" s="53" t="s">
        <v>215</v>
      </c>
      <c r="B137" s="15">
        <v>23912</v>
      </c>
      <c r="C137" s="16">
        <v>8.6999999999999993</v>
      </c>
      <c r="D137" s="15">
        <v>23126</v>
      </c>
      <c r="E137" s="16">
        <v>8.1</v>
      </c>
      <c r="F137" s="15">
        <v>24300</v>
      </c>
      <c r="G137" s="16">
        <v>9.5</v>
      </c>
      <c r="I137" s="56">
        <f t="shared" si="2"/>
        <v>23779.333333333332</v>
      </c>
      <c r="J137" s="48">
        <f t="shared" si="3"/>
        <v>3</v>
      </c>
    </row>
    <row r="138" spans="1:10" x14ac:dyDescent="0.25">
      <c r="A138" s="53" t="s">
        <v>260</v>
      </c>
      <c r="B138" s="15">
        <v>23307</v>
      </c>
      <c r="C138" s="16">
        <v>19</v>
      </c>
      <c r="D138" s="15">
        <v>22250</v>
      </c>
      <c r="E138" s="16">
        <v>7.6</v>
      </c>
      <c r="F138" s="15">
        <v>22367</v>
      </c>
      <c r="G138" s="16">
        <v>15</v>
      </c>
      <c r="I138" s="56">
        <f t="shared" si="2"/>
        <v>22641.333333333332</v>
      </c>
      <c r="J138" s="48">
        <f t="shared" si="3"/>
        <v>3</v>
      </c>
    </row>
    <row r="139" spans="1:10" x14ac:dyDescent="0.25">
      <c r="A139" s="53" t="s">
        <v>293</v>
      </c>
      <c r="B139" s="15">
        <v>22454</v>
      </c>
      <c r="C139" s="16">
        <v>7</v>
      </c>
      <c r="D139" s="15">
        <v>23278</v>
      </c>
      <c r="E139" s="16">
        <v>7.9</v>
      </c>
      <c r="F139" s="15">
        <v>24024</v>
      </c>
      <c r="G139" s="16">
        <v>8.3000000000000007</v>
      </c>
      <c r="I139" s="56">
        <f t="shared" si="2"/>
        <v>23252</v>
      </c>
      <c r="J139" s="48">
        <f t="shared" si="3"/>
        <v>3</v>
      </c>
    </row>
    <row r="140" spans="1:10" x14ac:dyDescent="0.25">
      <c r="A140" s="53" t="s">
        <v>19</v>
      </c>
      <c r="B140" s="15">
        <v>19968</v>
      </c>
      <c r="C140" s="16">
        <v>3.2</v>
      </c>
      <c r="D140" s="15">
        <v>20168</v>
      </c>
      <c r="E140" s="16">
        <v>3.4</v>
      </c>
      <c r="F140" s="15">
        <v>20003</v>
      </c>
      <c r="G140" s="16">
        <v>4.2</v>
      </c>
      <c r="I140" s="56">
        <f t="shared" ref="I140:I203" si="4">(B140+D140+F140)/(COUNT(B140,D140,F140))</f>
        <v>20046.333333333332</v>
      </c>
      <c r="J140" s="48">
        <f t="shared" ref="J140:J203" si="5">COUNT(B140,D140,F140)</f>
        <v>3</v>
      </c>
    </row>
    <row r="141" spans="1:10" x14ac:dyDescent="0.25">
      <c r="A141" s="53" t="s">
        <v>66</v>
      </c>
      <c r="B141" s="15">
        <v>19751</v>
      </c>
      <c r="C141" s="16">
        <v>4.4000000000000004</v>
      </c>
      <c r="D141" s="15">
        <v>21203</v>
      </c>
      <c r="E141" s="16">
        <v>4.9000000000000004</v>
      </c>
      <c r="F141" s="15">
        <v>21300</v>
      </c>
      <c r="G141" s="16">
        <v>8.4</v>
      </c>
      <c r="I141" s="56">
        <f t="shared" si="4"/>
        <v>20751.333333333332</v>
      </c>
      <c r="J141" s="48">
        <f t="shared" si="5"/>
        <v>3</v>
      </c>
    </row>
    <row r="142" spans="1:10" x14ac:dyDescent="0.25">
      <c r="A142" s="53" t="s">
        <v>78</v>
      </c>
      <c r="B142" s="15">
        <v>18629</v>
      </c>
      <c r="C142" s="16">
        <v>5.0999999999999996</v>
      </c>
      <c r="D142" s="15">
        <v>18516</v>
      </c>
      <c r="E142" s="16">
        <v>6.4</v>
      </c>
      <c r="F142" s="15">
        <v>19083</v>
      </c>
      <c r="G142" s="16">
        <v>6.7</v>
      </c>
      <c r="I142" s="56">
        <f t="shared" si="4"/>
        <v>18742.666666666668</v>
      </c>
      <c r="J142" s="48">
        <f t="shared" si="5"/>
        <v>3</v>
      </c>
    </row>
    <row r="143" spans="1:10" x14ac:dyDescent="0.25">
      <c r="A143" s="53" t="s">
        <v>222</v>
      </c>
      <c r="B143" s="15">
        <v>18195</v>
      </c>
      <c r="C143" s="16">
        <v>5.6</v>
      </c>
      <c r="D143" s="15">
        <v>18410</v>
      </c>
      <c r="E143" s="16">
        <v>5.0999999999999996</v>
      </c>
      <c r="F143" s="15">
        <v>18841</v>
      </c>
      <c r="G143" s="16">
        <v>5.8</v>
      </c>
      <c r="I143" s="56">
        <f t="shared" si="4"/>
        <v>18482</v>
      </c>
      <c r="J143" s="48">
        <f t="shared" si="5"/>
        <v>3</v>
      </c>
    </row>
    <row r="144" spans="1:10" x14ac:dyDescent="0.25">
      <c r="A144" s="53" t="s">
        <v>231</v>
      </c>
      <c r="B144" s="15">
        <v>24014</v>
      </c>
      <c r="C144" s="16">
        <v>7.1</v>
      </c>
      <c r="D144" s="15">
        <v>24509</v>
      </c>
      <c r="E144" s="16">
        <v>7.3</v>
      </c>
      <c r="F144" s="15">
        <v>24579</v>
      </c>
      <c r="G144" s="16">
        <v>8</v>
      </c>
      <c r="I144" s="56">
        <f t="shared" si="4"/>
        <v>24367.333333333332</v>
      </c>
      <c r="J144" s="48">
        <f t="shared" si="5"/>
        <v>3</v>
      </c>
    </row>
    <row r="145" spans="1:10" x14ac:dyDescent="0.25">
      <c r="A145" s="53" t="s">
        <v>289</v>
      </c>
      <c r="B145" s="15">
        <v>18486</v>
      </c>
      <c r="C145" s="16">
        <v>4.5999999999999996</v>
      </c>
      <c r="D145" s="15">
        <v>17781</v>
      </c>
      <c r="E145" s="16">
        <v>5.6</v>
      </c>
      <c r="F145" s="15">
        <v>17788</v>
      </c>
      <c r="G145" s="16">
        <v>8.5</v>
      </c>
      <c r="I145" s="56">
        <f t="shared" si="4"/>
        <v>18018.333333333332</v>
      </c>
      <c r="J145" s="48">
        <f t="shared" si="5"/>
        <v>3</v>
      </c>
    </row>
    <row r="146" spans="1:10" x14ac:dyDescent="0.25">
      <c r="A146" s="53" t="s">
        <v>315</v>
      </c>
      <c r="B146" s="15">
        <v>17550</v>
      </c>
      <c r="C146" s="16">
        <v>5.9</v>
      </c>
      <c r="D146" s="15">
        <v>17892</v>
      </c>
      <c r="E146" s="16">
        <v>6.1</v>
      </c>
      <c r="F146" s="15">
        <v>18477</v>
      </c>
      <c r="G146" s="16">
        <v>8.5</v>
      </c>
      <c r="I146" s="56">
        <f t="shared" si="4"/>
        <v>17973</v>
      </c>
      <c r="J146" s="48">
        <f t="shared" si="5"/>
        <v>3</v>
      </c>
    </row>
    <row r="147" spans="1:10" x14ac:dyDescent="0.25">
      <c r="A147" s="53" t="s">
        <v>37</v>
      </c>
      <c r="B147" s="17"/>
      <c r="C147" s="17"/>
      <c r="D147" s="15">
        <v>20954</v>
      </c>
      <c r="E147" s="16">
        <v>8.9</v>
      </c>
      <c r="F147" s="15">
        <v>22544</v>
      </c>
      <c r="G147" s="16">
        <v>13</v>
      </c>
      <c r="I147" s="56">
        <f t="shared" si="4"/>
        <v>21749</v>
      </c>
      <c r="J147" s="48">
        <f t="shared" si="5"/>
        <v>2</v>
      </c>
    </row>
    <row r="148" spans="1:10" x14ac:dyDescent="0.25">
      <c r="A148" s="53" t="s">
        <v>158</v>
      </c>
      <c r="B148" s="17"/>
      <c r="C148" s="17"/>
      <c r="D148" s="17"/>
      <c r="E148" s="17"/>
      <c r="F148" s="15">
        <v>17079</v>
      </c>
      <c r="G148" s="16">
        <v>13</v>
      </c>
      <c r="I148" s="56">
        <f t="shared" si="4"/>
        <v>17079</v>
      </c>
      <c r="J148" s="48">
        <f t="shared" si="5"/>
        <v>1</v>
      </c>
    </row>
    <row r="149" spans="1:10" x14ac:dyDescent="0.25">
      <c r="A149" s="53" t="s">
        <v>205</v>
      </c>
      <c r="B149" s="15">
        <v>18539</v>
      </c>
      <c r="C149" s="16">
        <v>7.9</v>
      </c>
      <c r="D149" s="15">
        <v>18148</v>
      </c>
      <c r="E149" s="16">
        <v>13</v>
      </c>
      <c r="F149" s="15">
        <v>17802</v>
      </c>
      <c r="G149" s="16">
        <v>12</v>
      </c>
      <c r="I149" s="56">
        <f t="shared" si="4"/>
        <v>18163</v>
      </c>
      <c r="J149" s="48">
        <f t="shared" si="5"/>
        <v>3</v>
      </c>
    </row>
    <row r="150" spans="1:10" x14ac:dyDescent="0.25">
      <c r="A150" s="53" t="s">
        <v>316</v>
      </c>
      <c r="B150" s="15">
        <v>20067</v>
      </c>
      <c r="C150" s="16">
        <v>7.2</v>
      </c>
      <c r="D150" s="15">
        <v>20850</v>
      </c>
      <c r="E150" s="16">
        <v>11</v>
      </c>
      <c r="F150" s="15">
        <v>21856</v>
      </c>
      <c r="G150" s="16">
        <v>7.6</v>
      </c>
      <c r="I150" s="56">
        <f t="shared" si="4"/>
        <v>20924.333333333332</v>
      </c>
      <c r="J150" s="48">
        <f t="shared" si="5"/>
        <v>3</v>
      </c>
    </row>
    <row r="151" spans="1:10" x14ac:dyDescent="0.25">
      <c r="A151" s="53" t="s">
        <v>318</v>
      </c>
      <c r="B151" s="15">
        <v>20996</v>
      </c>
      <c r="C151" s="16">
        <v>8.8000000000000007</v>
      </c>
      <c r="D151" s="15">
        <v>22420</v>
      </c>
      <c r="E151" s="16">
        <v>7.8</v>
      </c>
      <c r="F151" s="15">
        <v>20471</v>
      </c>
      <c r="G151" s="16">
        <v>12</v>
      </c>
      <c r="I151" s="56">
        <f t="shared" si="4"/>
        <v>21295.666666666668</v>
      </c>
      <c r="J151" s="48">
        <f t="shared" si="5"/>
        <v>3</v>
      </c>
    </row>
    <row r="152" spans="1:10" x14ac:dyDescent="0.25">
      <c r="A152" s="53" t="s">
        <v>321</v>
      </c>
      <c r="B152" s="17"/>
      <c r="C152" s="17"/>
      <c r="D152" s="15">
        <v>17503</v>
      </c>
      <c r="E152" s="16">
        <v>7.9</v>
      </c>
      <c r="F152" s="15">
        <v>16984</v>
      </c>
      <c r="G152" s="16">
        <v>12</v>
      </c>
      <c r="I152" s="56">
        <f t="shared" si="4"/>
        <v>17243.5</v>
      </c>
      <c r="J152" s="48">
        <f t="shared" si="5"/>
        <v>2</v>
      </c>
    </row>
    <row r="153" spans="1:10" x14ac:dyDescent="0.25">
      <c r="A153" s="53" t="s">
        <v>17</v>
      </c>
      <c r="B153" s="15">
        <v>21323</v>
      </c>
      <c r="C153" s="16">
        <v>9.1999999999999993</v>
      </c>
      <c r="D153" s="15">
        <v>21125</v>
      </c>
      <c r="E153" s="16">
        <v>7.1</v>
      </c>
      <c r="F153" s="15">
        <v>22582</v>
      </c>
      <c r="G153" s="16">
        <v>10</v>
      </c>
      <c r="I153" s="56">
        <f t="shared" si="4"/>
        <v>21676.666666666668</v>
      </c>
      <c r="J153" s="48">
        <f t="shared" si="5"/>
        <v>3</v>
      </c>
    </row>
    <row r="154" spans="1:10" x14ac:dyDescent="0.25">
      <c r="A154" s="53" t="s">
        <v>49</v>
      </c>
      <c r="B154" s="15">
        <v>24340</v>
      </c>
      <c r="C154" s="16">
        <v>6.1</v>
      </c>
      <c r="D154" s="15">
        <v>23730</v>
      </c>
      <c r="E154" s="16">
        <v>5.2</v>
      </c>
      <c r="F154" s="15">
        <v>24498</v>
      </c>
      <c r="G154" s="16">
        <v>6.4</v>
      </c>
      <c r="I154" s="56">
        <f t="shared" si="4"/>
        <v>24189.333333333332</v>
      </c>
      <c r="J154" s="48">
        <f t="shared" si="5"/>
        <v>3</v>
      </c>
    </row>
    <row r="155" spans="1:10" x14ac:dyDescent="0.25">
      <c r="A155" s="53" t="s">
        <v>155</v>
      </c>
      <c r="B155" s="15">
        <v>18756</v>
      </c>
      <c r="C155" s="16">
        <v>10</v>
      </c>
      <c r="D155" s="15">
        <v>20310</v>
      </c>
      <c r="E155" s="16">
        <v>16</v>
      </c>
      <c r="F155" s="15">
        <v>20631</v>
      </c>
      <c r="G155" s="16">
        <v>11</v>
      </c>
      <c r="I155" s="56">
        <f t="shared" si="4"/>
        <v>19899</v>
      </c>
      <c r="J155" s="48">
        <f t="shared" si="5"/>
        <v>3</v>
      </c>
    </row>
    <row r="156" spans="1:10" x14ac:dyDescent="0.25">
      <c r="A156" s="53" t="s">
        <v>196</v>
      </c>
      <c r="B156" s="15">
        <v>20820</v>
      </c>
      <c r="C156" s="16">
        <v>5.2</v>
      </c>
      <c r="D156" s="15">
        <v>20830</v>
      </c>
      <c r="E156" s="16">
        <v>4.3</v>
      </c>
      <c r="F156" s="15">
        <v>20799</v>
      </c>
      <c r="G156" s="16">
        <v>9.6999999999999993</v>
      </c>
      <c r="I156" s="56">
        <f t="shared" si="4"/>
        <v>20816.333333333332</v>
      </c>
      <c r="J156" s="48">
        <f t="shared" si="5"/>
        <v>3</v>
      </c>
    </row>
    <row r="157" spans="1:10" x14ac:dyDescent="0.25">
      <c r="A157" s="53" t="s">
        <v>248</v>
      </c>
      <c r="B157" s="15">
        <v>22259</v>
      </c>
      <c r="C157" s="16">
        <v>8.5</v>
      </c>
      <c r="D157" s="15">
        <v>21757</v>
      </c>
      <c r="E157" s="16">
        <v>9.6</v>
      </c>
      <c r="F157" s="15">
        <v>23063</v>
      </c>
      <c r="G157" s="16">
        <v>7.5</v>
      </c>
      <c r="I157" s="56">
        <f t="shared" si="4"/>
        <v>22359.666666666668</v>
      </c>
      <c r="J157" s="48">
        <f t="shared" si="5"/>
        <v>3</v>
      </c>
    </row>
    <row r="158" spans="1:10" x14ac:dyDescent="0.25">
      <c r="A158" s="53" t="s">
        <v>279</v>
      </c>
      <c r="B158" s="15">
        <v>23332</v>
      </c>
      <c r="C158" s="16">
        <v>7.3</v>
      </c>
      <c r="D158" s="15">
        <v>22601</v>
      </c>
      <c r="E158" s="16">
        <v>8.5</v>
      </c>
      <c r="F158" s="15">
        <v>21976</v>
      </c>
      <c r="G158" s="16">
        <v>7.6</v>
      </c>
      <c r="I158" s="56">
        <f t="shared" si="4"/>
        <v>22636.333333333332</v>
      </c>
      <c r="J158" s="48">
        <f t="shared" si="5"/>
        <v>3</v>
      </c>
    </row>
    <row r="159" spans="1:10" x14ac:dyDescent="0.25">
      <c r="A159" s="53" t="s">
        <v>43</v>
      </c>
      <c r="B159" s="15">
        <v>26111</v>
      </c>
      <c r="C159" s="16">
        <v>14</v>
      </c>
      <c r="D159" s="15">
        <v>25769</v>
      </c>
      <c r="E159" s="16">
        <v>9.6999999999999993</v>
      </c>
      <c r="F159" s="15">
        <v>25047</v>
      </c>
      <c r="G159" s="16">
        <v>11</v>
      </c>
      <c r="I159" s="56">
        <f t="shared" si="4"/>
        <v>25642.333333333332</v>
      </c>
      <c r="J159" s="48">
        <f t="shared" si="5"/>
        <v>3</v>
      </c>
    </row>
    <row r="160" spans="1:10" x14ac:dyDescent="0.25">
      <c r="A160" s="53" t="s">
        <v>81</v>
      </c>
      <c r="B160" s="15">
        <v>22873</v>
      </c>
      <c r="C160" s="16">
        <v>9.6999999999999993</v>
      </c>
      <c r="D160" s="15">
        <v>22040</v>
      </c>
      <c r="E160" s="16">
        <v>11</v>
      </c>
      <c r="F160" s="17"/>
      <c r="G160" s="17"/>
      <c r="I160" s="56">
        <f t="shared" si="4"/>
        <v>22456.5</v>
      </c>
      <c r="J160" s="48">
        <f t="shared" si="5"/>
        <v>2</v>
      </c>
    </row>
    <row r="161" spans="1:10" x14ac:dyDescent="0.25">
      <c r="A161" s="53" t="s">
        <v>100</v>
      </c>
      <c r="B161" s="15">
        <v>18151</v>
      </c>
      <c r="C161" s="16">
        <v>9.9</v>
      </c>
      <c r="D161" s="15">
        <v>20980</v>
      </c>
      <c r="E161" s="16">
        <v>7.9</v>
      </c>
      <c r="F161" s="15">
        <v>19462</v>
      </c>
      <c r="G161" s="16">
        <v>8.3000000000000007</v>
      </c>
      <c r="I161" s="56">
        <f t="shared" si="4"/>
        <v>19531</v>
      </c>
      <c r="J161" s="48">
        <f t="shared" si="5"/>
        <v>3</v>
      </c>
    </row>
    <row r="162" spans="1:10" x14ac:dyDescent="0.25">
      <c r="A162" s="53" t="s">
        <v>133</v>
      </c>
      <c r="B162" s="15">
        <v>25297</v>
      </c>
      <c r="C162" s="16">
        <v>6.6</v>
      </c>
      <c r="D162" s="15">
        <v>24086</v>
      </c>
      <c r="E162" s="16">
        <v>7.3</v>
      </c>
      <c r="F162" s="15">
        <v>24515</v>
      </c>
      <c r="G162" s="16">
        <v>9.4</v>
      </c>
      <c r="I162" s="56">
        <f t="shared" si="4"/>
        <v>24632.666666666668</v>
      </c>
      <c r="J162" s="48">
        <f t="shared" si="5"/>
        <v>3</v>
      </c>
    </row>
    <row r="163" spans="1:10" x14ac:dyDescent="0.25">
      <c r="A163" s="53" t="s">
        <v>233</v>
      </c>
      <c r="B163" s="15">
        <v>26274</v>
      </c>
      <c r="C163" s="16">
        <v>11</v>
      </c>
      <c r="D163" s="15">
        <v>25169</v>
      </c>
      <c r="E163" s="16">
        <v>8.9</v>
      </c>
      <c r="F163" s="15">
        <v>25891</v>
      </c>
      <c r="G163" s="16">
        <v>9</v>
      </c>
      <c r="I163" s="56">
        <f t="shared" si="4"/>
        <v>25778</v>
      </c>
      <c r="J163" s="48">
        <f t="shared" si="5"/>
        <v>3</v>
      </c>
    </row>
    <row r="164" spans="1:10" x14ac:dyDescent="0.25">
      <c r="A164" s="53" t="s">
        <v>13</v>
      </c>
      <c r="B164" s="15">
        <v>22443</v>
      </c>
      <c r="C164" s="16">
        <v>8.8000000000000007</v>
      </c>
      <c r="D164" s="15">
        <v>22766</v>
      </c>
      <c r="E164" s="16">
        <v>6.8</v>
      </c>
      <c r="F164" s="15">
        <v>23218</v>
      </c>
      <c r="G164" s="16">
        <v>7.6</v>
      </c>
      <c r="I164" s="56">
        <f t="shared" si="4"/>
        <v>22809</v>
      </c>
      <c r="J164" s="48">
        <f t="shared" si="5"/>
        <v>3</v>
      </c>
    </row>
    <row r="165" spans="1:10" x14ac:dyDescent="0.25">
      <c r="A165" s="53" t="s">
        <v>29</v>
      </c>
      <c r="B165" s="15">
        <v>23085</v>
      </c>
      <c r="C165" s="16">
        <v>7.2</v>
      </c>
      <c r="D165" s="15">
        <v>23338</v>
      </c>
      <c r="E165" s="16">
        <v>7.9</v>
      </c>
      <c r="F165" s="15">
        <v>24725</v>
      </c>
      <c r="G165" s="16">
        <v>7.1</v>
      </c>
      <c r="I165" s="56">
        <f t="shared" si="4"/>
        <v>23716</v>
      </c>
      <c r="J165" s="48">
        <f t="shared" si="5"/>
        <v>3</v>
      </c>
    </row>
    <row r="166" spans="1:10" x14ac:dyDescent="0.25">
      <c r="A166" s="53" t="s">
        <v>32</v>
      </c>
      <c r="B166" s="15">
        <v>30739</v>
      </c>
      <c r="C166" s="16">
        <v>9.6999999999999993</v>
      </c>
      <c r="D166" s="15">
        <v>31638</v>
      </c>
      <c r="E166" s="16">
        <v>13</v>
      </c>
      <c r="F166" s="17"/>
      <c r="G166" s="17"/>
      <c r="I166" s="56">
        <f t="shared" si="4"/>
        <v>31188.5</v>
      </c>
      <c r="J166" s="48">
        <f t="shared" si="5"/>
        <v>2</v>
      </c>
    </row>
    <row r="167" spans="1:10" x14ac:dyDescent="0.25">
      <c r="A167" s="53" t="s">
        <v>48</v>
      </c>
      <c r="B167" s="15">
        <v>21257</v>
      </c>
      <c r="C167" s="16">
        <v>8.8000000000000007</v>
      </c>
      <c r="D167" s="15">
        <v>21644</v>
      </c>
      <c r="E167" s="16">
        <v>9.4</v>
      </c>
      <c r="F167" s="15">
        <v>23288</v>
      </c>
      <c r="G167" s="16">
        <v>9.3000000000000007</v>
      </c>
      <c r="I167" s="56">
        <f t="shared" si="4"/>
        <v>22063</v>
      </c>
      <c r="J167" s="48">
        <f t="shared" si="5"/>
        <v>3</v>
      </c>
    </row>
    <row r="168" spans="1:10" x14ac:dyDescent="0.25">
      <c r="A168" s="53" t="s">
        <v>51</v>
      </c>
      <c r="B168" s="15">
        <v>24019</v>
      </c>
      <c r="C168" s="16">
        <v>6.9</v>
      </c>
      <c r="D168" s="15">
        <v>26341</v>
      </c>
      <c r="E168" s="16">
        <v>7.6</v>
      </c>
      <c r="F168" s="15">
        <v>23978</v>
      </c>
      <c r="G168" s="16">
        <v>11</v>
      </c>
      <c r="I168" s="56">
        <f t="shared" si="4"/>
        <v>24779.333333333332</v>
      </c>
      <c r="J168" s="48">
        <f t="shared" si="5"/>
        <v>3</v>
      </c>
    </row>
    <row r="169" spans="1:10" x14ac:dyDescent="0.25">
      <c r="A169" s="53" t="s">
        <v>61</v>
      </c>
      <c r="B169" s="15">
        <v>21460</v>
      </c>
      <c r="C169" s="16">
        <v>6.8</v>
      </c>
      <c r="D169" s="15">
        <v>22275</v>
      </c>
      <c r="E169" s="16">
        <v>8.3000000000000007</v>
      </c>
      <c r="F169" s="15">
        <v>21760</v>
      </c>
      <c r="G169" s="16">
        <v>7.1</v>
      </c>
      <c r="I169" s="56">
        <f t="shared" si="4"/>
        <v>21831.666666666668</v>
      </c>
      <c r="J169" s="48">
        <f t="shared" si="5"/>
        <v>3</v>
      </c>
    </row>
    <row r="170" spans="1:10" x14ac:dyDescent="0.25">
      <c r="A170" s="53" t="s">
        <v>95</v>
      </c>
      <c r="B170" s="15">
        <v>26670</v>
      </c>
      <c r="C170" s="16">
        <v>9</v>
      </c>
      <c r="D170" s="15">
        <v>26756</v>
      </c>
      <c r="E170" s="16">
        <v>7.5</v>
      </c>
      <c r="F170" s="15">
        <v>27130</v>
      </c>
      <c r="G170" s="16">
        <v>14</v>
      </c>
      <c r="I170" s="56">
        <f t="shared" si="4"/>
        <v>26852</v>
      </c>
      <c r="J170" s="48">
        <f t="shared" si="5"/>
        <v>3</v>
      </c>
    </row>
    <row r="171" spans="1:10" x14ac:dyDescent="0.25">
      <c r="A171" s="53" t="s">
        <v>118</v>
      </c>
      <c r="B171" s="15">
        <v>19854</v>
      </c>
      <c r="C171" s="16">
        <v>9</v>
      </c>
      <c r="D171" s="15">
        <v>19822</v>
      </c>
      <c r="E171" s="16">
        <v>9.9</v>
      </c>
      <c r="F171" s="15">
        <v>19961</v>
      </c>
      <c r="G171" s="16">
        <v>11</v>
      </c>
      <c r="I171" s="56">
        <f t="shared" si="4"/>
        <v>19879</v>
      </c>
      <c r="J171" s="48">
        <f t="shared" si="5"/>
        <v>3</v>
      </c>
    </row>
    <row r="172" spans="1:10" x14ac:dyDescent="0.25">
      <c r="A172" s="53" t="s">
        <v>157</v>
      </c>
      <c r="B172" s="15">
        <v>26773</v>
      </c>
      <c r="C172" s="16">
        <v>15</v>
      </c>
      <c r="D172" s="15">
        <v>28166</v>
      </c>
      <c r="E172" s="16">
        <v>12</v>
      </c>
      <c r="F172" s="15">
        <v>26645</v>
      </c>
      <c r="G172" s="16">
        <v>14</v>
      </c>
      <c r="I172" s="56">
        <f t="shared" si="4"/>
        <v>27194.666666666668</v>
      </c>
      <c r="J172" s="48">
        <f t="shared" si="5"/>
        <v>3</v>
      </c>
    </row>
    <row r="173" spans="1:10" x14ac:dyDescent="0.25">
      <c r="A173" s="53" t="s">
        <v>211</v>
      </c>
      <c r="B173" s="15">
        <v>21110</v>
      </c>
      <c r="C173" s="16">
        <v>11</v>
      </c>
      <c r="D173" s="15">
        <v>22110</v>
      </c>
      <c r="E173" s="16">
        <v>12</v>
      </c>
      <c r="F173" s="15">
        <v>20578</v>
      </c>
      <c r="G173" s="16">
        <v>12</v>
      </c>
      <c r="I173" s="56">
        <f t="shared" si="4"/>
        <v>21266</v>
      </c>
      <c r="J173" s="48">
        <f t="shared" si="5"/>
        <v>3</v>
      </c>
    </row>
    <row r="174" spans="1:10" x14ac:dyDescent="0.25">
      <c r="A174" s="53" t="s">
        <v>274</v>
      </c>
      <c r="B174" s="15">
        <v>19680</v>
      </c>
      <c r="C174" s="16">
        <v>8</v>
      </c>
      <c r="D174" s="15">
        <v>20209</v>
      </c>
      <c r="E174" s="16">
        <v>7.5</v>
      </c>
      <c r="F174" s="15">
        <v>21095</v>
      </c>
      <c r="G174" s="16">
        <v>9.6</v>
      </c>
      <c r="I174" s="56">
        <f t="shared" si="4"/>
        <v>20328</v>
      </c>
      <c r="J174" s="48">
        <f t="shared" si="5"/>
        <v>3</v>
      </c>
    </row>
    <row r="175" spans="1:10" x14ac:dyDescent="0.25">
      <c r="A175" s="53" t="s">
        <v>286</v>
      </c>
      <c r="B175" s="15">
        <v>24703</v>
      </c>
      <c r="C175" s="16">
        <v>11</v>
      </c>
      <c r="D175" s="15">
        <v>26075</v>
      </c>
      <c r="E175" s="16">
        <v>13</v>
      </c>
      <c r="F175" s="15">
        <v>25409</v>
      </c>
      <c r="G175" s="16">
        <v>17</v>
      </c>
      <c r="I175" s="56">
        <f t="shared" si="4"/>
        <v>25395.666666666668</v>
      </c>
      <c r="J175" s="48">
        <f t="shared" si="5"/>
        <v>3</v>
      </c>
    </row>
    <row r="176" spans="1:10" x14ac:dyDescent="0.25">
      <c r="A176" s="53" t="s">
        <v>38</v>
      </c>
      <c r="B176" s="15">
        <v>23145</v>
      </c>
      <c r="C176" s="16">
        <v>11</v>
      </c>
      <c r="D176" s="15">
        <v>23462</v>
      </c>
      <c r="E176" s="16">
        <v>8.5</v>
      </c>
      <c r="F176" s="17"/>
      <c r="G176" s="17"/>
      <c r="I176" s="56">
        <f t="shared" si="4"/>
        <v>23303.5</v>
      </c>
      <c r="J176" s="48">
        <f t="shared" si="5"/>
        <v>2</v>
      </c>
    </row>
    <row r="177" spans="1:10" x14ac:dyDescent="0.25">
      <c r="A177" s="53" t="s">
        <v>70</v>
      </c>
      <c r="B177" s="15">
        <v>23960</v>
      </c>
      <c r="C177" s="16">
        <v>9.1999999999999993</v>
      </c>
      <c r="D177" s="15">
        <v>25083</v>
      </c>
      <c r="E177" s="16">
        <v>9.6</v>
      </c>
      <c r="F177" s="15">
        <v>23260</v>
      </c>
      <c r="G177" s="16">
        <v>13</v>
      </c>
      <c r="I177" s="56">
        <f t="shared" si="4"/>
        <v>24101</v>
      </c>
      <c r="J177" s="48">
        <f t="shared" si="5"/>
        <v>3</v>
      </c>
    </row>
    <row r="178" spans="1:10" x14ac:dyDescent="0.25">
      <c r="A178" s="53" t="s">
        <v>85</v>
      </c>
      <c r="B178" s="15">
        <v>28044</v>
      </c>
      <c r="C178" s="16">
        <v>16</v>
      </c>
      <c r="D178" s="15">
        <v>27867</v>
      </c>
      <c r="E178" s="16">
        <v>5.6</v>
      </c>
      <c r="F178" s="15">
        <v>25476</v>
      </c>
      <c r="G178" s="16">
        <v>11</v>
      </c>
      <c r="I178" s="56">
        <f t="shared" si="4"/>
        <v>27129</v>
      </c>
      <c r="J178" s="48">
        <f t="shared" si="5"/>
        <v>3</v>
      </c>
    </row>
    <row r="179" spans="1:10" x14ac:dyDescent="0.25">
      <c r="A179" s="53" t="s">
        <v>127</v>
      </c>
      <c r="B179" s="15">
        <v>22918</v>
      </c>
      <c r="C179" s="16">
        <v>8.6999999999999993</v>
      </c>
      <c r="D179" s="15">
        <v>23909</v>
      </c>
      <c r="E179" s="16">
        <v>14</v>
      </c>
      <c r="F179" s="15">
        <v>24835</v>
      </c>
      <c r="G179" s="16">
        <v>8.5</v>
      </c>
      <c r="I179" s="56">
        <f t="shared" si="4"/>
        <v>23887.333333333332</v>
      </c>
      <c r="J179" s="48">
        <f t="shared" si="5"/>
        <v>3</v>
      </c>
    </row>
    <row r="180" spans="1:10" x14ac:dyDescent="0.25">
      <c r="A180" s="53" t="s">
        <v>180</v>
      </c>
      <c r="B180" s="15">
        <v>26805</v>
      </c>
      <c r="C180" s="16">
        <v>7.3</v>
      </c>
      <c r="D180" s="15">
        <v>28121</v>
      </c>
      <c r="E180" s="16">
        <v>9.9</v>
      </c>
      <c r="F180" s="15">
        <v>26838</v>
      </c>
      <c r="G180" s="16">
        <v>11</v>
      </c>
      <c r="I180" s="56">
        <f t="shared" si="4"/>
        <v>27254.666666666668</v>
      </c>
      <c r="J180" s="48">
        <f t="shared" si="5"/>
        <v>3</v>
      </c>
    </row>
    <row r="181" spans="1:10" x14ac:dyDescent="0.25">
      <c r="A181" s="53" t="s">
        <v>251</v>
      </c>
      <c r="B181" s="15">
        <v>31045</v>
      </c>
      <c r="C181" s="16">
        <v>8.5</v>
      </c>
      <c r="D181" s="15">
        <v>31852</v>
      </c>
      <c r="E181" s="16">
        <v>10</v>
      </c>
      <c r="F181" s="15">
        <v>29874</v>
      </c>
      <c r="G181" s="16">
        <v>11</v>
      </c>
      <c r="I181" s="56">
        <f t="shared" si="4"/>
        <v>30923.666666666668</v>
      </c>
      <c r="J181" s="48">
        <f t="shared" si="5"/>
        <v>3</v>
      </c>
    </row>
    <row r="182" spans="1:10" x14ac:dyDescent="0.25">
      <c r="A182" s="53" t="s">
        <v>256</v>
      </c>
      <c r="B182" s="15">
        <v>22464</v>
      </c>
      <c r="C182" s="16">
        <v>9</v>
      </c>
      <c r="D182" s="15">
        <v>22967</v>
      </c>
      <c r="E182" s="16">
        <v>8.6999999999999993</v>
      </c>
      <c r="F182" s="15">
        <v>23200</v>
      </c>
      <c r="G182" s="16">
        <v>11</v>
      </c>
      <c r="I182" s="56">
        <f t="shared" si="4"/>
        <v>22877</v>
      </c>
      <c r="J182" s="48">
        <f t="shared" si="5"/>
        <v>3</v>
      </c>
    </row>
    <row r="183" spans="1:10" x14ac:dyDescent="0.25">
      <c r="A183" s="53" t="s">
        <v>278</v>
      </c>
      <c r="B183" s="15">
        <v>28570</v>
      </c>
      <c r="C183" s="16">
        <v>9.1999999999999993</v>
      </c>
      <c r="D183" s="17"/>
      <c r="E183" s="17"/>
      <c r="F183" s="15">
        <v>24954</v>
      </c>
      <c r="G183" s="16">
        <v>11</v>
      </c>
      <c r="I183" s="56">
        <f t="shared" si="4"/>
        <v>26762</v>
      </c>
      <c r="J183" s="48">
        <f t="shared" si="5"/>
        <v>2</v>
      </c>
    </row>
    <row r="184" spans="1:10" x14ac:dyDescent="0.25">
      <c r="A184" s="53" t="s">
        <v>294</v>
      </c>
      <c r="B184" s="15">
        <v>26404</v>
      </c>
      <c r="C184" s="16">
        <v>10</v>
      </c>
      <c r="D184" s="15">
        <v>27420</v>
      </c>
      <c r="E184" s="16">
        <v>9.5</v>
      </c>
      <c r="F184" s="15">
        <v>27166</v>
      </c>
      <c r="G184" s="16">
        <v>8.6</v>
      </c>
      <c r="I184" s="56">
        <f t="shared" si="4"/>
        <v>26996.666666666668</v>
      </c>
      <c r="J184" s="48">
        <f t="shared" si="5"/>
        <v>3</v>
      </c>
    </row>
    <row r="185" spans="1:10" x14ac:dyDescent="0.25">
      <c r="A185" s="53" t="s">
        <v>299</v>
      </c>
      <c r="B185" s="15">
        <v>27087</v>
      </c>
      <c r="C185" s="16">
        <v>6.9</v>
      </c>
      <c r="D185" s="15">
        <v>24160</v>
      </c>
      <c r="E185" s="16">
        <v>12</v>
      </c>
      <c r="F185" s="15">
        <v>24963</v>
      </c>
      <c r="G185" s="16">
        <v>13</v>
      </c>
      <c r="I185" s="56">
        <f t="shared" si="4"/>
        <v>25403.333333333332</v>
      </c>
      <c r="J185" s="48">
        <f t="shared" si="5"/>
        <v>3</v>
      </c>
    </row>
    <row r="186" spans="1:10" x14ac:dyDescent="0.25">
      <c r="A186" s="53" t="s">
        <v>30</v>
      </c>
      <c r="B186" s="15">
        <v>17409</v>
      </c>
      <c r="C186" s="16">
        <v>7.3</v>
      </c>
      <c r="D186" s="15">
        <v>17074</v>
      </c>
      <c r="E186" s="16">
        <v>8.5</v>
      </c>
      <c r="F186" s="15">
        <v>18436</v>
      </c>
      <c r="G186" s="16">
        <v>11</v>
      </c>
      <c r="I186" s="56">
        <f t="shared" si="4"/>
        <v>17639.666666666668</v>
      </c>
      <c r="J186" s="48">
        <f t="shared" si="5"/>
        <v>3</v>
      </c>
    </row>
    <row r="187" spans="1:10" x14ac:dyDescent="0.25">
      <c r="A187" s="53" t="s">
        <v>35</v>
      </c>
      <c r="B187" s="15">
        <v>18937</v>
      </c>
      <c r="C187" s="16">
        <v>9</v>
      </c>
      <c r="D187" s="15">
        <v>20029</v>
      </c>
      <c r="E187" s="16">
        <v>17</v>
      </c>
      <c r="F187" s="15">
        <v>21503</v>
      </c>
      <c r="G187" s="16">
        <v>8.9</v>
      </c>
      <c r="I187" s="56">
        <f t="shared" si="4"/>
        <v>20156.333333333332</v>
      </c>
      <c r="J187" s="48">
        <f t="shared" si="5"/>
        <v>3</v>
      </c>
    </row>
    <row r="188" spans="1:10" x14ac:dyDescent="0.25">
      <c r="A188" s="53" t="s">
        <v>109</v>
      </c>
      <c r="B188" s="15">
        <v>16295</v>
      </c>
      <c r="C188" s="16">
        <v>8.8000000000000007</v>
      </c>
      <c r="D188" s="15">
        <v>16702</v>
      </c>
      <c r="E188" s="16">
        <v>15</v>
      </c>
      <c r="F188" s="15">
        <v>17573</v>
      </c>
      <c r="G188" s="16">
        <v>13</v>
      </c>
      <c r="I188" s="56">
        <f t="shared" si="4"/>
        <v>16856.666666666668</v>
      </c>
      <c r="J188" s="48">
        <f t="shared" si="5"/>
        <v>3</v>
      </c>
    </row>
    <row r="189" spans="1:10" x14ac:dyDescent="0.25">
      <c r="A189" s="53" t="s">
        <v>141</v>
      </c>
      <c r="B189" s="15">
        <v>18246</v>
      </c>
      <c r="C189" s="16">
        <v>12</v>
      </c>
      <c r="D189" s="15">
        <v>17668</v>
      </c>
      <c r="E189" s="16">
        <v>9.6999999999999993</v>
      </c>
      <c r="F189" s="15">
        <v>18546</v>
      </c>
      <c r="G189" s="16">
        <v>9.8000000000000007</v>
      </c>
      <c r="I189" s="56">
        <f t="shared" si="4"/>
        <v>18153.333333333332</v>
      </c>
      <c r="J189" s="48">
        <f t="shared" si="5"/>
        <v>3</v>
      </c>
    </row>
    <row r="190" spans="1:10" x14ac:dyDescent="0.25">
      <c r="A190" s="53" t="s">
        <v>183</v>
      </c>
      <c r="B190" s="15">
        <v>16906</v>
      </c>
      <c r="C190" s="16">
        <v>9.1999999999999993</v>
      </c>
      <c r="D190" s="15">
        <v>17855</v>
      </c>
      <c r="E190" s="16">
        <v>12</v>
      </c>
      <c r="F190" s="15">
        <v>17834</v>
      </c>
      <c r="G190" s="16">
        <v>7.8</v>
      </c>
      <c r="I190" s="56">
        <f t="shared" si="4"/>
        <v>17531.666666666668</v>
      </c>
      <c r="J190" s="48">
        <f t="shared" si="5"/>
        <v>3</v>
      </c>
    </row>
    <row r="191" spans="1:10" x14ac:dyDescent="0.25">
      <c r="A191" s="53" t="s">
        <v>189</v>
      </c>
      <c r="B191" s="15">
        <v>20312</v>
      </c>
      <c r="C191" s="16">
        <v>7.2</v>
      </c>
      <c r="D191" s="15">
        <v>19559</v>
      </c>
      <c r="E191" s="16">
        <v>9</v>
      </c>
      <c r="F191" s="15">
        <v>18988</v>
      </c>
      <c r="G191" s="16">
        <v>11</v>
      </c>
      <c r="I191" s="56">
        <f t="shared" si="4"/>
        <v>19619.666666666668</v>
      </c>
      <c r="J191" s="48">
        <f t="shared" si="5"/>
        <v>3</v>
      </c>
    </row>
    <row r="192" spans="1:10" x14ac:dyDescent="0.25">
      <c r="A192" s="53" t="s">
        <v>240</v>
      </c>
      <c r="B192" s="15">
        <v>21272</v>
      </c>
      <c r="C192" s="16">
        <v>8.1999999999999993</v>
      </c>
      <c r="D192" s="15">
        <v>21268</v>
      </c>
      <c r="E192" s="16">
        <v>9.9</v>
      </c>
      <c r="F192" s="15">
        <v>21745</v>
      </c>
      <c r="G192" s="16">
        <v>13</v>
      </c>
      <c r="I192" s="56">
        <f t="shared" si="4"/>
        <v>21428.333333333332</v>
      </c>
      <c r="J192" s="48">
        <f t="shared" si="5"/>
        <v>3</v>
      </c>
    </row>
    <row r="193" spans="1:10" x14ac:dyDescent="0.25">
      <c r="A193" s="53" t="s">
        <v>8</v>
      </c>
      <c r="B193" s="17"/>
      <c r="C193" s="17"/>
      <c r="D193" s="15">
        <v>21820</v>
      </c>
      <c r="E193" s="16">
        <v>10</v>
      </c>
      <c r="F193" s="15">
        <v>20584</v>
      </c>
      <c r="G193" s="16">
        <v>11</v>
      </c>
      <c r="I193" s="56">
        <f t="shared" si="4"/>
        <v>21202</v>
      </c>
      <c r="J193" s="48">
        <f t="shared" si="5"/>
        <v>2</v>
      </c>
    </row>
    <row r="194" spans="1:10" x14ac:dyDescent="0.25">
      <c r="A194" s="53" t="s">
        <v>101</v>
      </c>
      <c r="B194" s="15">
        <v>18700</v>
      </c>
      <c r="C194" s="16">
        <v>12</v>
      </c>
      <c r="D194" s="17"/>
      <c r="E194" s="17"/>
      <c r="F194" s="17"/>
      <c r="G194" s="17"/>
      <c r="I194" s="56">
        <f t="shared" si="4"/>
        <v>18700</v>
      </c>
      <c r="J194" s="48">
        <f t="shared" si="5"/>
        <v>1</v>
      </c>
    </row>
    <row r="195" spans="1:10" x14ac:dyDescent="0.25">
      <c r="A195" s="53" t="s">
        <v>135</v>
      </c>
      <c r="B195" s="15">
        <v>18013</v>
      </c>
      <c r="C195" s="16">
        <v>7.9</v>
      </c>
      <c r="D195" s="15">
        <v>17664</v>
      </c>
      <c r="E195" s="16">
        <v>8.6</v>
      </c>
      <c r="F195" s="15">
        <v>18639</v>
      </c>
      <c r="G195" s="16">
        <v>7.4</v>
      </c>
      <c r="I195" s="56">
        <f t="shared" si="4"/>
        <v>18105.333333333332</v>
      </c>
      <c r="J195" s="48">
        <f t="shared" si="5"/>
        <v>3</v>
      </c>
    </row>
    <row r="196" spans="1:10" x14ac:dyDescent="0.25">
      <c r="A196" s="53" t="s">
        <v>166</v>
      </c>
      <c r="B196" s="15">
        <v>19991</v>
      </c>
      <c r="C196" s="16">
        <v>9</v>
      </c>
      <c r="D196" s="15">
        <v>21152</v>
      </c>
      <c r="E196" s="16">
        <v>8.6</v>
      </c>
      <c r="F196" s="15">
        <v>19857</v>
      </c>
      <c r="G196" s="16">
        <v>11</v>
      </c>
      <c r="I196" s="56">
        <f t="shared" si="4"/>
        <v>20333.333333333332</v>
      </c>
      <c r="J196" s="48">
        <f t="shared" si="5"/>
        <v>3</v>
      </c>
    </row>
    <row r="197" spans="1:10" x14ac:dyDescent="0.25">
      <c r="A197" s="53" t="s">
        <v>252</v>
      </c>
      <c r="B197" s="15">
        <v>20715</v>
      </c>
      <c r="C197" s="16">
        <v>7.5</v>
      </c>
      <c r="D197" s="15">
        <v>20343</v>
      </c>
      <c r="E197" s="16">
        <v>12</v>
      </c>
      <c r="F197" s="15">
        <v>19644</v>
      </c>
      <c r="G197" s="16">
        <v>9.9</v>
      </c>
      <c r="I197" s="56">
        <f t="shared" si="4"/>
        <v>20234</v>
      </c>
      <c r="J197" s="48">
        <f t="shared" si="5"/>
        <v>3</v>
      </c>
    </row>
    <row r="198" spans="1:10" x14ac:dyDescent="0.25">
      <c r="A198" s="53" t="s">
        <v>262</v>
      </c>
      <c r="B198" s="15">
        <v>21228</v>
      </c>
      <c r="C198" s="16">
        <v>7.1</v>
      </c>
      <c r="D198" s="15">
        <v>21321</v>
      </c>
      <c r="E198" s="16">
        <v>11</v>
      </c>
      <c r="F198" s="15">
        <v>22326</v>
      </c>
      <c r="G198" s="16">
        <v>9.6</v>
      </c>
      <c r="I198" s="56">
        <f t="shared" si="4"/>
        <v>21625</v>
      </c>
      <c r="J198" s="48">
        <f t="shared" si="5"/>
        <v>3</v>
      </c>
    </row>
    <row r="199" spans="1:10" x14ac:dyDescent="0.25">
      <c r="A199" s="53" t="s">
        <v>295</v>
      </c>
      <c r="B199" s="15">
        <v>18233</v>
      </c>
      <c r="C199" s="16">
        <v>9.1</v>
      </c>
      <c r="D199" s="15">
        <v>18450</v>
      </c>
      <c r="E199" s="16">
        <v>8.4</v>
      </c>
      <c r="F199" s="15">
        <v>17940</v>
      </c>
      <c r="G199" s="16">
        <v>9.8000000000000007</v>
      </c>
      <c r="I199" s="56">
        <f t="shared" si="4"/>
        <v>18207.666666666668</v>
      </c>
      <c r="J199" s="48">
        <f t="shared" si="5"/>
        <v>3</v>
      </c>
    </row>
    <row r="200" spans="1:10" x14ac:dyDescent="0.25">
      <c r="A200" s="53" t="s">
        <v>44</v>
      </c>
      <c r="B200" s="15">
        <v>32333</v>
      </c>
      <c r="C200" s="16">
        <v>5.8</v>
      </c>
      <c r="D200" s="15">
        <v>31923</v>
      </c>
      <c r="E200" s="16">
        <v>5.6</v>
      </c>
      <c r="F200" s="15">
        <v>33683</v>
      </c>
      <c r="G200" s="16">
        <v>5.2</v>
      </c>
      <c r="I200" s="56">
        <f t="shared" si="4"/>
        <v>32646.333333333332</v>
      </c>
      <c r="J200" s="48">
        <f t="shared" si="5"/>
        <v>3</v>
      </c>
    </row>
    <row r="201" spans="1:10" x14ac:dyDescent="0.25">
      <c r="A201" s="53" t="s">
        <v>60</v>
      </c>
      <c r="B201" s="17"/>
      <c r="C201" s="17"/>
      <c r="D201" s="17"/>
      <c r="E201" s="17"/>
      <c r="F201" s="17"/>
      <c r="G201" s="17"/>
      <c r="I201" s="56" t="e">
        <f t="shared" si="4"/>
        <v>#DIV/0!</v>
      </c>
      <c r="J201" s="48">
        <f t="shared" si="5"/>
        <v>0</v>
      </c>
    </row>
    <row r="202" spans="1:10" x14ac:dyDescent="0.25">
      <c r="A202" s="53" t="s">
        <v>112</v>
      </c>
      <c r="B202" s="15">
        <v>27199</v>
      </c>
      <c r="C202" s="16">
        <v>5.7</v>
      </c>
      <c r="D202" s="15">
        <v>27982</v>
      </c>
      <c r="E202" s="16">
        <v>7.2</v>
      </c>
      <c r="F202" s="15">
        <v>27185</v>
      </c>
      <c r="G202" s="16">
        <v>10</v>
      </c>
      <c r="I202" s="56">
        <f t="shared" si="4"/>
        <v>27455.333333333332</v>
      </c>
      <c r="J202" s="48">
        <f t="shared" si="5"/>
        <v>3</v>
      </c>
    </row>
    <row r="203" spans="1:10" x14ac:dyDescent="0.25">
      <c r="A203" s="53" t="s">
        <v>115</v>
      </c>
      <c r="B203" s="15">
        <v>32819</v>
      </c>
      <c r="C203" s="16">
        <v>7</v>
      </c>
      <c r="D203" s="15">
        <v>28912</v>
      </c>
      <c r="E203" s="16">
        <v>13</v>
      </c>
      <c r="F203" s="15">
        <v>33005</v>
      </c>
      <c r="G203" s="16">
        <v>12</v>
      </c>
      <c r="I203" s="56">
        <f t="shared" si="4"/>
        <v>31578.666666666668</v>
      </c>
      <c r="J203" s="48">
        <f t="shared" si="5"/>
        <v>3</v>
      </c>
    </row>
    <row r="204" spans="1:10" x14ac:dyDescent="0.25">
      <c r="A204" s="53" t="s">
        <v>117</v>
      </c>
      <c r="B204" s="15">
        <v>26841</v>
      </c>
      <c r="C204" s="16">
        <v>6.6</v>
      </c>
      <c r="D204" s="15">
        <v>25455</v>
      </c>
      <c r="E204" s="16">
        <v>7.6</v>
      </c>
      <c r="F204" s="15">
        <v>25603</v>
      </c>
      <c r="G204" s="16">
        <v>7.5</v>
      </c>
      <c r="I204" s="56">
        <f t="shared" ref="I204:I267" si="6">(B204+D204+F204)/(COUNT(B204,D204,F204))</f>
        <v>25966.333333333332</v>
      </c>
      <c r="J204" s="48">
        <f t="shared" ref="J204:J267" si="7">COUNT(B204,D204,F204)</f>
        <v>3</v>
      </c>
    </row>
    <row r="205" spans="1:10" x14ac:dyDescent="0.25">
      <c r="A205" s="53" t="s">
        <v>138</v>
      </c>
      <c r="B205" s="15">
        <v>31053</v>
      </c>
      <c r="C205" s="16">
        <v>6.5</v>
      </c>
      <c r="D205" s="15">
        <v>32571</v>
      </c>
      <c r="E205" s="16">
        <v>6.5</v>
      </c>
      <c r="F205" s="15">
        <v>33045</v>
      </c>
      <c r="G205" s="16">
        <v>8.9</v>
      </c>
      <c r="I205" s="56">
        <f t="shared" si="6"/>
        <v>32223</v>
      </c>
      <c r="J205" s="48">
        <f t="shared" si="7"/>
        <v>3</v>
      </c>
    </row>
    <row r="206" spans="1:10" x14ac:dyDescent="0.25">
      <c r="A206" s="53" t="s">
        <v>139</v>
      </c>
      <c r="B206" s="15">
        <v>41057</v>
      </c>
      <c r="C206" s="16">
        <v>16</v>
      </c>
      <c r="D206" s="17"/>
      <c r="E206" s="17"/>
      <c r="F206" s="15">
        <v>35669</v>
      </c>
      <c r="G206" s="16">
        <v>15</v>
      </c>
      <c r="I206" s="56">
        <f t="shared" si="6"/>
        <v>38363</v>
      </c>
      <c r="J206" s="48">
        <f t="shared" si="7"/>
        <v>2</v>
      </c>
    </row>
    <row r="207" spans="1:10" x14ac:dyDescent="0.25">
      <c r="A207" s="53" t="s">
        <v>146</v>
      </c>
      <c r="B207" s="15">
        <v>29747</v>
      </c>
      <c r="C207" s="16">
        <v>4.9000000000000004</v>
      </c>
      <c r="D207" s="15">
        <v>29672</v>
      </c>
      <c r="E207" s="16">
        <v>5.3</v>
      </c>
      <c r="F207" s="15">
        <v>30201</v>
      </c>
      <c r="G207" s="16">
        <v>5.4</v>
      </c>
      <c r="I207" s="56">
        <f t="shared" si="6"/>
        <v>29873.333333333332</v>
      </c>
      <c r="J207" s="48">
        <f t="shared" si="7"/>
        <v>3</v>
      </c>
    </row>
    <row r="208" spans="1:10" x14ac:dyDescent="0.25">
      <c r="A208" s="53" t="s">
        <v>151</v>
      </c>
      <c r="B208" s="15">
        <v>26479</v>
      </c>
      <c r="C208" s="16">
        <v>4.3</v>
      </c>
      <c r="D208" s="15">
        <v>25054</v>
      </c>
      <c r="E208" s="16">
        <v>4.9000000000000004</v>
      </c>
      <c r="F208" s="15">
        <v>26256</v>
      </c>
      <c r="G208" s="16">
        <v>5.4</v>
      </c>
      <c r="I208" s="56">
        <f t="shared" si="6"/>
        <v>25929.666666666668</v>
      </c>
      <c r="J208" s="48">
        <f t="shared" si="7"/>
        <v>3</v>
      </c>
    </row>
    <row r="209" spans="1:10" x14ac:dyDescent="0.25">
      <c r="A209" s="53" t="s">
        <v>175</v>
      </c>
      <c r="B209" s="15">
        <v>23550</v>
      </c>
      <c r="C209" s="16">
        <v>5.5</v>
      </c>
      <c r="D209" s="15">
        <v>20581</v>
      </c>
      <c r="E209" s="16">
        <v>7.7</v>
      </c>
      <c r="F209" s="15">
        <v>19601</v>
      </c>
      <c r="G209" s="16">
        <v>6.4</v>
      </c>
      <c r="I209" s="56">
        <f t="shared" si="6"/>
        <v>21244</v>
      </c>
      <c r="J209" s="48">
        <f t="shared" si="7"/>
        <v>3</v>
      </c>
    </row>
    <row r="210" spans="1:10" x14ac:dyDescent="0.25">
      <c r="A210" s="53" t="s">
        <v>249</v>
      </c>
      <c r="B210" s="15">
        <v>29000</v>
      </c>
      <c r="C210" s="16">
        <v>7.5</v>
      </c>
      <c r="D210" s="15">
        <v>28737</v>
      </c>
      <c r="E210" s="16">
        <v>6.9</v>
      </c>
      <c r="F210" s="15">
        <v>28311</v>
      </c>
      <c r="G210" s="16">
        <v>10</v>
      </c>
      <c r="I210" s="56">
        <f t="shared" si="6"/>
        <v>28682.666666666668</v>
      </c>
      <c r="J210" s="48">
        <f t="shared" si="7"/>
        <v>3</v>
      </c>
    </row>
    <row r="211" spans="1:10" x14ac:dyDescent="0.25">
      <c r="A211" s="53" t="s">
        <v>283</v>
      </c>
      <c r="B211" s="15">
        <v>30380</v>
      </c>
      <c r="C211" s="16">
        <v>6.9</v>
      </c>
      <c r="D211" s="15">
        <v>29771</v>
      </c>
      <c r="E211" s="16">
        <v>4.8</v>
      </c>
      <c r="F211" s="15">
        <v>31051</v>
      </c>
      <c r="G211" s="16">
        <v>9.5</v>
      </c>
      <c r="I211" s="56">
        <f t="shared" si="6"/>
        <v>30400.666666666668</v>
      </c>
      <c r="J211" s="48">
        <f t="shared" si="7"/>
        <v>3</v>
      </c>
    </row>
    <row r="212" spans="1:10" x14ac:dyDescent="0.25">
      <c r="A212" s="53" t="s">
        <v>291</v>
      </c>
      <c r="B212" s="15">
        <v>35000</v>
      </c>
      <c r="C212" s="16">
        <v>7.1</v>
      </c>
      <c r="D212" s="15">
        <v>34039</v>
      </c>
      <c r="E212" s="16">
        <v>4</v>
      </c>
      <c r="F212" s="15">
        <v>33722</v>
      </c>
      <c r="G212" s="16">
        <v>7.3</v>
      </c>
      <c r="I212" s="56">
        <f t="shared" si="6"/>
        <v>34253.666666666664</v>
      </c>
      <c r="J212" s="48">
        <f t="shared" si="7"/>
        <v>3</v>
      </c>
    </row>
    <row r="213" spans="1:10" x14ac:dyDescent="0.25">
      <c r="A213" s="53" t="s">
        <v>307</v>
      </c>
      <c r="B213" s="15">
        <v>39948</v>
      </c>
      <c r="C213" s="16">
        <v>9.8000000000000007</v>
      </c>
      <c r="D213" s="15">
        <v>37406</v>
      </c>
      <c r="E213" s="16">
        <v>11</v>
      </c>
      <c r="F213" s="15">
        <v>39665</v>
      </c>
      <c r="G213" s="16">
        <v>8.3000000000000007</v>
      </c>
      <c r="I213" s="56">
        <f t="shared" si="6"/>
        <v>39006.333333333336</v>
      </c>
      <c r="J213" s="48">
        <f t="shared" si="7"/>
        <v>3</v>
      </c>
    </row>
    <row r="214" spans="1:10" x14ac:dyDescent="0.25">
      <c r="A214" s="53" t="s">
        <v>9</v>
      </c>
      <c r="B214" s="15">
        <v>22937</v>
      </c>
      <c r="C214" s="16">
        <v>7</v>
      </c>
      <c r="D214" s="15">
        <v>22905</v>
      </c>
      <c r="E214" s="16">
        <v>5.9</v>
      </c>
      <c r="F214" s="15">
        <v>23977</v>
      </c>
      <c r="G214" s="16">
        <v>7</v>
      </c>
      <c r="I214" s="56">
        <f t="shared" si="6"/>
        <v>23273</v>
      </c>
      <c r="J214" s="48">
        <f t="shared" si="7"/>
        <v>3</v>
      </c>
    </row>
    <row r="215" spans="1:10" x14ac:dyDescent="0.25">
      <c r="A215" s="53" t="s">
        <v>10</v>
      </c>
      <c r="B215" s="15">
        <v>26662</v>
      </c>
      <c r="C215" s="16">
        <v>5.8</v>
      </c>
      <c r="D215" s="15">
        <v>26138</v>
      </c>
      <c r="E215" s="16">
        <v>7.5</v>
      </c>
      <c r="F215" s="15">
        <v>27311</v>
      </c>
      <c r="G215" s="16">
        <v>6.5</v>
      </c>
      <c r="I215" s="56">
        <f t="shared" si="6"/>
        <v>26703.666666666668</v>
      </c>
      <c r="J215" s="48">
        <f t="shared" si="7"/>
        <v>3</v>
      </c>
    </row>
    <row r="216" spans="1:10" x14ac:dyDescent="0.25">
      <c r="A216" s="53" t="s">
        <v>18</v>
      </c>
      <c r="B216" s="15">
        <v>27342</v>
      </c>
      <c r="C216" s="16">
        <v>6.5</v>
      </c>
      <c r="D216" s="15">
        <v>27535</v>
      </c>
      <c r="E216" s="16">
        <v>7.6</v>
      </c>
      <c r="F216" s="15">
        <v>27114</v>
      </c>
      <c r="G216" s="16">
        <v>8</v>
      </c>
      <c r="I216" s="56">
        <f t="shared" si="6"/>
        <v>27330.333333333332</v>
      </c>
      <c r="J216" s="48">
        <f t="shared" si="7"/>
        <v>3</v>
      </c>
    </row>
    <row r="217" spans="1:10" x14ac:dyDescent="0.25">
      <c r="A217" s="53" t="s">
        <v>31</v>
      </c>
      <c r="B217" s="15">
        <v>23016</v>
      </c>
      <c r="C217" s="16">
        <v>5.6</v>
      </c>
      <c r="D217" s="15">
        <v>21271</v>
      </c>
      <c r="E217" s="16">
        <v>8.3000000000000007</v>
      </c>
      <c r="F217" s="15">
        <v>22934</v>
      </c>
      <c r="G217" s="16">
        <v>6.8</v>
      </c>
      <c r="I217" s="56">
        <f t="shared" si="6"/>
        <v>22407</v>
      </c>
      <c r="J217" s="48">
        <f t="shared" si="7"/>
        <v>3</v>
      </c>
    </row>
    <row r="218" spans="1:10" x14ac:dyDescent="0.25">
      <c r="A218" s="53" t="s">
        <v>36</v>
      </c>
      <c r="B218" s="15">
        <v>28898</v>
      </c>
      <c r="C218" s="16">
        <v>6.4</v>
      </c>
      <c r="D218" s="15">
        <v>28690</v>
      </c>
      <c r="E218" s="16">
        <v>5.9</v>
      </c>
      <c r="F218" s="15">
        <v>30863</v>
      </c>
      <c r="G218" s="16">
        <v>5</v>
      </c>
      <c r="I218" s="56">
        <f t="shared" si="6"/>
        <v>29483.666666666668</v>
      </c>
      <c r="J218" s="48">
        <f t="shared" si="7"/>
        <v>3</v>
      </c>
    </row>
    <row r="219" spans="1:10" x14ac:dyDescent="0.25">
      <c r="A219" s="53" t="s">
        <v>69</v>
      </c>
      <c r="B219" s="15">
        <v>26605</v>
      </c>
      <c r="C219" s="16">
        <v>4.2</v>
      </c>
      <c r="D219" s="15">
        <v>25939</v>
      </c>
      <c r="E219" s="16">
        <v>5.0999999999999996</v>
      </c>
      <c r="F219" s="15">
        <v>26261</v>
      </c>
      <c r="G219" s="16">
        <v>6.1</v>
      </c>
      <c r="I219" s="56">
        <f t="shared" si="6"/>
        <v>26268.333333333332</v>
      </c>
      <c r="J219" s="48">
        <f t="shared" si="7"/>
        <v>3</v>
      </c>
    </row>
    <row r="220" spans="1:10" x14ac:dyDescent="0.25">
      <c r="A220" s="53" t="s">
        <v>80</v>
      </c>
      <c r="B220" s="15">
        <v>25285</v>
      </c>
      <c r="C220" s="16">
        <v>6.1</v>
      </c>
      <c r="D220" s="15">
        <v>25900</v>
      </c>
      <c r="E220" s="16">
        <v>5.5</v>
      </c>
      <c r="F220" s="15">
        <v>26671</v>
      </c>
      <c r="G220" s="16">
        <v>5.8</v>
      </c>
      <c r="I220" s="56">
        <f t="shared" si="6"/>
        <v>25952</v>
      </c>
      <c r="J220" s="48">
        <f t="shared" si="7"/>
        <v>3</v>
      </c>
    </row>
    <row r="221" spans="1:10" x14ac:dyDescent="0.25">
      <c r="A221" s="53" t="s">
        <v>94</v>
      </c>
      <c r="B221" s="15">
        <v>23532</v>
      </c>
      <c r="C221" s="16">
        <v>6.6</v>
      </c>
      <c r="D221" s="15">
        <v>24147</v>
      </c>
      <c r="E221" s="16">
        <v>5.2</v>
      </c>
      <c r="F221" s="15">
        <v>23993</v>
      </c>
      <c r="G221" s="16">
        <v>6.5</v>
      </c>
      <c r="I221" s="56">
        <f t="shared" si="6"/>
        <v>23890.666666666668</v>
      </c>
      <c r="J221" s="48">
        <f t="shared" si="7"/>
        <v>3</v>
      </c>
    </row>
    <row r="222" spans="1:10" x14ac:dyDescent="0.25">
      <c r="A222" s="53" t="s">
        <v>110</v>
      </c>
      <c r="B222" s="15">
        <v>26584</v>
      </c>
      <c r="C222" s="16">
        <v>6.4</v>
      </c>
      <c r="D222" s="15">
        <v>25559</v>
      </c>
      <c r="E222" s="16">
        <v>6.3</v>
      </c>
      <c r="F222" s="15">
        <v>26358</v>
      </c>
      <c r="G222" s="16">
        <v>7.6</v>
      </c>
      <c r="I222" s="56">
        <f t="shared" si="6"/>
        <v>26167</v>
      </c>
      <c r="J222" s="48">
        <f t="shared" si="7"/>
        <v>3</v>
      </c>
    </row>
    <row r="223" spans="1:10" x14ac:dyDescent="0.25">
      <c r="A223" s="53" t="s">
        <v>120</v>
      </c>
      <c r="B223" s="15">
        <v>26053</v>
      </c>
      <c r="C223" s="16">
        <v>6.3</v>
      </c>
      <c r="D223" s="15">
        <v>25894</v>
      </c>
      <c r="E223" s="16">
        <v>9.6</v>
      </c>
      <c r="F223" s="15">
        <v>25658</v>
      </c>
      <c r="G223" s="16">
        <v>9.1999999999999993</v>
      </c>
      <c r="I223" s="56">
        <f t="shared" si="6"/>
        <v>25868.333333333332</v>
      </c>
      <c r="J223" s="48">
        <f t="shared" si="7"/>
        <v>3</v>
      </c>
    </row>
    <row r="224" spans="1:10" x14ac:dyDescent="0.25">
      <c r="A224" s="53" t="s">
        <v>125</v>
      </c>
      <c r="B224" s="15">
        <v>26435</v>
      </c>
      <c r="C224" s="16">
        <v>6.2</v>
      </c>
      <c r="D224" s="15">
        <v>26506</v>
      </c>
      <c r="E224" s="16">
        <v>5.7</v>
      </c>
      <c r="F224" s="15">
        <v>26910</v>
      </c>
      <c r="G224" s="16">
        <v>6.1</v>
      </c>
      <c r="I224" s="56">
        <f t="shared" si="6"/>
        <v>26617</v>
      </c>
      <c r="J224" s="48">
        <f t="shared" si="7"/>
        <v>3</v>
      </c>
    </row>
    <row r="225" spans="1:10" x14ac:dyDescent="0.25">
      <c r="A225" s="53" t="s">
        <v>129</v>
      </c>
      <c r="B225" s="15">
        <v>26148</v>
      </c>
      <c r="C225" s="16">
        <v>5.9</v>
      </c>
      <c r="D225" s="15">
        <v>27221</v>
      </c>
      <c r="E225" s="16">
        <v>5.0999999999999996</v>
      </c>
      <c r="F225" s="15">
        <v>27972</v>
      </c>
      <c r="G225" s="16">
        <v>9.1999999999999993</v>
      </c>
      <c r="I225" s="56">
        <f t="shared" si="6"/>
        <v>27113.666666666668</v>
      </c>
      <c r="J225" s="48">
        <f t="shared" si="7"/>
        <v>3</v>
      </c>
    </row>
    <row r="226" spans="1:10" x14ac:dyDescent="0.25">
      <c r="A226" s="53" t="s">
        <v>132</v>
      </c>
      <c r="B226" s="15">
        <v>25315</v>
      </c>
      <c r="C226" s="16">
        <v>5.5</v>
      </c>
      <c r="D226" s="15">
        <v>26069</v>
      </c>
      <c r="E226" s="16">
        <v>6.1</v>
      </c>
      <c r="F226" s="15">
        <v>25727</v>
      </c>
      <c r="G226" s="16">
        <v>9.1</v>
      </c>
      <c r="I226" s="56">
        <f t="shared" si="6"/>
        <v>25703.666666666668</v>
      </c>
      <c r="J226" s="48">
        <f t="shared" si="7"/>
        <v>3</v>
      </c>
    </row>
    <row r="227" spans="1:10" x14ac:dyDescent="0.25">
      <c r="A227" s="53" t="s">
        <v>143</v>
      </c>
      <c r="B227" s="15">
        <v>28396</v>
      </c>
      <c r="C227" s="16">
        <v>7.2</v>
      </c>
      <c r="D227" s="15">
        <v>29781</v>
      </c>
      <c r="E227" s="16">
        <v>6.3</v>
      </c>
      <c r="F227" s="15">
        <v>32594</v>
      </c>
      <c r="G227" s="16">
        <v>6.3</v>
      </c>
      <c r="I227" s="56">
        <f t="shared" si="6"/>
        <v>30257</v>
      </c>
      <c r="J227" s="48">
        <f t="shared" si="7"/>
        <v>3</v>
      </c>
    </row>
    <row r="228" spans="1:10" x14ac:dyDescent="0.25">
      <c r="A228" s="53" t="s">
        <v>164</v>
      </c>
      <c r="B228" s="15">
        <v>27617</v>
      </c>
      <c r="C228" s="16">
        <v>7</v>
      </c>
      <c r="D228" s="15">
        <v>28707</v>
      </c>
      <c r="E228" s="16">
        <v>7.1</v>
      </c>
      <c r="F228" s="15">
        <v>28915</v>
      </c>
      <c r="G228" s="16">
        <v>13</v>
      </c>
      <c r="I228" s="56">
        <f t="shared" si="6"/>
        <v>28413</v>
      </c>
      <c r="J228" s="48">
        <f t="shared" si="7"/>
        <v>3</v>
      </c>
    </row>
    <row r="229" spans="1:10" x14ac:dyDescent="0.25">
      <c r="A229" s="53" t="s">
        <v>203</v>
      </c>
      <c r="B229" s="15">
        <v>27971</v>
      </c>
      <c r="C229" s="16">
        <v>8.3000000000000007</v>
      </c>
      <c r="D229" s="15">
        <v>26540</v>
      </c>
      <c r="E229" s="16">
        <v>7.4</v>
      </c>
      <c r="F229" s="15">
        <v>26943</v>
      </c>
      <c r="G229" s="16">
        <v>7.4</v>
      </c>
      <c r="I229" s="56">
        <f t="shared" si="6"/>
        <v>27151.333333333332</v>
      </c>
      <c r="J229" s="48">
        <f t="shared" si="7"/>
        <v>3</v>
      </c>
    </row>
    <row r="230" spans="1:10" x14ac:dyDescent="0.25">
      <c r="A230" s="53" t="s">
        <v>208</v>
      </c>
      <c r="B230" s="15">
        <v>34807</v>
      </c>
      <c r="C230" s="16">
        <v>6.3</v>
      </c>
      <c r="D230" s="15">
        <v>36155</v>
      </c>
      <c r="E230" s="16">
        <v>7.2</v>
      </c>
      <c r="F230" s="15">
        <v>34631</v>
      </c>
      <c r="G230" s="16">
        <v>9.3000000000000007</v>
      </c>
      <c r="I230" s="56">
        <f t="shared" si="6"/>
        <v>35197.666666666664</v>
      </c>
      <c r="J230" s="48">
        <f t="shared" si="7"/>
        <v>3</v>
      </c>
    </row>
    <row r="231" spans="1:10" x14ac:dyDescent="0.25">
      <c r="A231" s="53" t="s">
        <v>265</v>
      </c>
      <c r="B231" s="15">
        <v>25618</v>
      </c>
      <c r="C231" s="16">
        <v>5.6</v>
      </c>
      <c r="D231" s="15">
        <v>25797</v>
      </c>
      <c r="E231" s="16">
        <v>5.3</v>
      </c>
      <c r="F231" s="15">
        <v>26732</v>
      </c>
      <c r="G231" s="16">
        <v>6.9</v>
      </c>
      <c r="I231" s="56">
        <f t="shared" si="6"/>
        <v>26049</v>
      </c>
      <c r="J231" s="48">
        <f t="shared" si="7"/>
        <v>3</v>
      </c>
    </row>
    <row r="232" spans="1:10" x14ac:dyDescent="0.25">
      <c r="A232" s="53" t="s">
        <v>290</v>
      </c>
      <c r="B232" s="15">
        <v>25439</v>
      </c>
      <c r="C232" s="16">
        <v>7</v>
      </c>
      <c r="D232" s="15">
        <v>23625</v>
      </c>
      <c r="E232" s="16">
        <v>6.1</v>
      </c>
      <c r="F232" s="15">
        <v>25188</v>
      </c>
      <c r="G232" s="16">
        <v>8.4</v>
      </c>
      <c r="I232" s="56">
        <f t="shared" si="6"/>
        <v>24750.666666666668</v>
      </c>
      <c r="J232" s="48">
        <f t="shared" si="7"/>
        <v>3</v>
      </c>
    </row>
    <row r="233" spans="1:10" x14ac:dyDescent="0.25">
      <c r="A233" s="53" t="s">
        <v>27</v>
      </c>
      <c r="B233" s="15">
        <v>26675</v>
      </c>
      <c r="C233" s="16">
        <v>5.6</v>
      </c>
      <c r="D233" s="15">
        <v>26093</v>
      </c>
      <c r="E233" s="16">
        <v>5.2</v>
      </c>
      <c r="F233" s="15">
        <v>26324</v>
      </c>
      <c r="G233" s="16">
        <v>15</v>
      </c>
      <c r="I233" s="56">
        <f t="shared" si="6"/>
        <v>26364</v>
      </c>
      <c r="J233" s="48">
        <f t="shared" si="7"/>
        <v>3</v>
      </c>
    </row>
    <row r="234" spans="1:10" x14ac:dyDescent="0.25">
      <c r="A234" s="53" t="s">
        <v>33</v>
      </c>
      <c r="B234" s="15">
        <v>22145</v>
      </c>
      <c r="C234" s="16">
        <v>6.3</v>
      </c>
      <c r="D234" s="15">
        <v>22185</v>
      </c>
      <c r="E234" s="16">
        <v>6.7</v>
      </c>
      <c r="F234" s="15">
        <v>23625</v>
      </c>
      <c r="G234" s="16">
        <v>5.8</v>
      </c>
      <c r="I234" s="56">
        <f t="shared" si="6"/>
        <v>22651.666666666668</v>
      </c>
      <c r="J234" s="48">
        <f t="shared" si="7"/>
        <v>3</v>
      </c>
    </row>
    <row r="235" spans="1:10" x14ac:dyDescent="0.25">
      <c r="A235" s="53" t="s">
        <v>136</v>
      </c>
      <c r="B235" s="15">
        <v>17812</v>
      </c>
      <c r="C235" s="16">
        <v>10</v>
      </c>
      <c r="D235" s="15">
        <v>17859</v>
      </c>
      <c r="E235" s="16">
        <v>13</v>
      </c>
      <c r="F235" s="15">
        <v>18483</v>
      </c>
      <c r="G235" s="16">
        <v>16</v>
      </c>
      <c r="I235" s="56">
        <f t="shared" si="6"/>
        <v>18051.333333333332</v>
      </c>
      <c r="J235" s="48">
        <f t="shared" si="7"/>
        <v>3</v>
      </c>
    </row>
    <row r="236" spans="1:10" x14ac:dyDescent="0.25">
      <c r="A236" s="53" t="s">
        <v>161</v>
      </c>
      <c r="B236" s="15">
        <v>21886</v>
      </c>
      <c r="C236" s="16">
        <v>8.1999999999999993</v>
      </c>
      <c r="D236" s="15">
        <v>22244</v>
      </c>
      <c r="E236" s="16">
        <v>7.9</v>
      </c>
      <c r="F236" s="15">
        <v>23210</v>
      </c>
      <c r="G236" s="16">
        <v>6.7</v>
      </c>
      <c r="I236" s="56">
        <f t="shared" si="6"/>
        <v>22446.666666666668</v>
      </c>
      <c r="J236" s="48">
        <f t="shared" si="7"/>
        <v>3</v>
      </c>
    </row>
    <row r="237" spans="1:10" x14ac:dyDescent="0.25">
      <c r="A237" s="53" t="s">
        <v>169</v>
      </c>
      <c r="B237" s="15">
        <v>22653</v>
      </c>
      <c r="C237" s="16">
        <v>4.3</v>
      </c>
      <c r="D237" s="15">
        <v>23673</v>
      </c>
      <c r="E237" s="16">
        <v>5.8</v>
      </c>
      <c r="F237" s="15">
        <v>24003</v>
      </c>
      <c r="G237" s="16">
        <v>4.9000000000000004</v>
      </c>
      <c r="I237" s="56">
        <f t="shared" si="6"/>
        <v>23443</v>
      </c>
      <c r="J237" s="48">
        <f t="shared" si="7"/>
        <v>3</v>
      </c>
    </row>
    <row r="238" spans="1:10" x14ac:dyDescent="0.25">
      <c r="A238" s="53" t="s">
        <v>199</v>
      </c>
      <c r="B238" s="15">
        <v>20054</v>
      </c>
      <c r="C238" s="16">
        <v>13</v>
      </c>
      <c r="D238" s="15">
        <v>19670</v>
      </c>
      <c r="E238" s="16">
        <v>5.8</v>
      </c>
      <c r="F238" s="15">
        <v>20470</v>
      </c>
      <c r="G238" s="16">
        <v>8.6</v>
      </c>
      <c r="I238" s="56">
        <f t="shared" si="6"/>
        <v>20064.666666666668</v>
      </c>
      <c r="J238" s="48">
        <f t="shared" si="7"/>
        <v>3</v>
      </c>
    </row>
    <row r="239" spans="1:10" x14ac:dyDescent="0.25">
      <c r="A239" s="53" t="s">
        <v>202</v>
      </c>
      <c r="B239" s="15">
        <v>24168</v>
      </c>
      <c r="C239" s="16">
        <v>6.1</v>
      </c>
      <c r="D239" s="15">
        <v>23005</v>
      </c>
      <c r="E239" s="16">
        <v>6.5</v>
      </c>
      <c r="F239" s="15">
        <v>25559</v>
      </c>
      <c r="G239" s="16">
        <v>8.6</v>
      </c>
      <c r="I239" s="56">
        <f t="shared" si="6"/>
        <v>24244</v>
      </c>
      <c r="J239" s="48">
        <f t="shared" si="7"/>
        <v>3</v>
      </c>
    </row>
    <row r="240" spans="1:10" x14ac:dyDescent="0.25">
      <c r="A240" s="53" t="s">
        <v>230</v>
      </c>
      <c r="B240" s="15">
        <v>23316</v>
      </c>
      <c r="C240" s="16">
        <v>8.1</v>
      </c>
      <c r="D240" s="15">
        <v>23444</v>
      </c>
      <c r="E240" s="16">
        <v>6.5</v>
      </c>
      <c r="F240" s="15">
        <v>24792</v>
      </c>
      <c r="G240" s="16">
        <v>8.5</v>
      </c>
      <c r="I240" s="56">
        <f t="shared" si="6"/>
        <v>23850.666666666668</v>
      </c>
      <c r="J240" s="48">
        <f t="shared" si="7"/>
        <v>3</v>
      </c>
    </row>
    <row r="241" spans="1:10" x14ac:dyDescent="0.25">
      <c r="A241" s="53" t="s">
        <v>247</v>
      </c>
      <c r="B241" s="15">
        <v>20486</v>
      </c>
      <c r="C241" s="16">
        <v>4.4000000000000004</v>
      </c>
      <c r="D241" s="15">
        <v>19841</v>
      </c>
      <c r="E241" s="16">
        <v>6.1</v>
      </c>
      <c r="F241" s="15">
        <v>20947</v>
      </c>
      <c r="G241" s="16">
        <v>6.7</v>
      </c>
      <c r="I241" s="56">
        <f t="shared" si="6"/>
        <v>20424.666666666668</v>
      </c>
      <c r="J241" s="48">
        <f t="shared" si="7"/>
        <v>3</v>
      </c>
    </row>
    <row r="242" spans="1:10" x14ac:dyDescent="0.25">
      <c r="A242" s="53" t="s">
        <v>300</v>
      </c>
      <c r="B242" s="15">
        <v>24837</v>
      </c>
      <c r="C242" s="16">
        <v>11</v>
      </c>
      <c r="D242" s="15">
        <v>24853</v>
      </c>
      <c r="E242" s="16">
        <v>11</v>
      </c>
      <c r="F242" s="15">
        <v>25113</v>
      </c>
      <c r="G242" s="16">
        <v>9.1</v>
      </c>
      <c r="I242" s="56">
        <f t="shared" si="6"/>
        <v>24934.333333333332</v>
      </c>
      <c r="J242" s="48">
        <f t="shared" si="7"/>
        <v>3</v>
      </c>
    </row>
    <row r="243" spans="1:10" x14ac:dyDescent="0.25">
      <c r="A243" s="53" t="s">
        <v>311</v>
      </c>
      <c r="B243" s="15">
        <v>30616</v>
      </c>
      <c r="C243" s="16">
        <v>7.1</v>
      </c>
      <c r="D243" s="15">
        <v>31470</v>
      </c>
      <c r="E243" s="16">
        <v>11</v>
      </c>
      <c r="F243" s="15">
        <v>33511</v>
      </c>
      <c r="G243" s="16">
        <v>11</v>
      </c>
      <c r="I243" s="56">
        <f t="shared" si="6"/>
        <v>31865.666666666668</v>
      </c>
      <c r="J243" s="48">
        <f t="shared" si="7"/>
        <v>3</v>
      </c>
    </row>
    <row r="244" spans="1:10" x14ac:dyDescent="0.25">
      <c r="A244" s="53" t="s">
        <v>314</v>
      </c>
      <c r="B244" s="15">
        <v>28401</v>
      </c>
      <c r="C244" s="16">
        <v>7.4</v>
      </c>
      <c r="D244" s="15">
        <v>29173</v>
      </c>
      <c r="E244" s="16">
        <v>11</v>
      </c>
      <c r="F244" s="15">
        <v>29181</v>
      </c>
      <c r="G244" s="16">
        <v>13</v>
      </c>
      <c r="I244" s="56">
        <f t="shared" si="6"/>
        <v>28918.333333333332</v>
      </c>
      <c r="J244" s="48">
        <f t="shared" si="7"/>
        <v>3</v>
      </c>
    </row>
    <row r="245" spans="1:10" x14ac:dyDescent="0.25">
      <c r="A245" s="53" t="s">
        <v>7</v>
      </c>
      <c r="B245" s="15">
        <v>22875</v>
      </c>
      <c r="C245" s="16">
        <v>7.4</v>
      </c>
      <c r="D245" s="15">
        <v>23426</v>
      </c>
      <c r="E245" s="16">
        <v>12</v>
      </c>
      <c r="F245" s="15">
        <v>22949</v>
      </c>
      <c r="G245" s="16">
        <v>8.5</v>
      </c>
      <c r="I245" s="56">
        <f t="shared" si="6"/>
        <v>23083.333333333332</v>
      </c>
      <c r="J245" s="48">
        <f t="shared" si="7"/>
        <v>3</v>
      </c>
    </row>
    <row r="246" spans="1:10" x14ac:dyDescent="0.25">
      <c r="A246" s="53" t="s">
        <v>57</v>
      </c>
      <c r="B246" s="15">
        <v>30716</v>
      </c>
      <c r="C246" s="16">
        <v>11</v>
      </c>
      <c r="D246" s="15">
        <v>29411</v>
      </c>
      <c r="E246" s="16">
        <v>12</v>
      </c>
      <c r="F246" s="17"/>
      <c r="G246" s="17"/>
      <c r="I246" s="56">
        <f t="shared" si="6"/>
        <v>30063.5</v>
      </c>
      <c r="J246" s="48">
        <f t="shared" si="7"/>
        <v>2</v>
      </c>
    </row>
    <row r="247" spans="1:10" x14ac:dyDescent="0.25">
      <c r="A247" s="53" t="s">
        <v>232</v>
      </c>
      <c r="B247" s="15">
        <v>27200</v>
      </c>
      <c r="C247" s="16">
        <v>9.1999999999999993</v>
      </c>
      <c r="D247" s="15">
        <v>27848</v>
      </c>
      <c r="E247" s="16">
        <v>15</v>
      </c>
      <c r="F247" s="15">
        <v>29635</v>
      </c>
      <c r="G247" s="16">
        <v>13</v>
      </c>
      <c r="I247" s="56">
        <f t="shared" si="6"/>
        <v>28227.666666666668</v>
      </c>
      <c r="J247" s="48">
        <f t="shared" si="7"/>
        <v>3</v>
      </c>
    </row>
    <row r="248" spans="1:10" x14ac:dyDescent="0.25">
      <c r="A248" s="53" t="s">
        <v>319</v>
      </c>
      <c r="B248" s="15">
        <v>26406</v>
      </c>
      <c r="C248" s="16">
        <v>7</v>
      </c>
      <c r="D248" s="15">
        <v>25948</v>
      </c>
      <c r="E248" s="16">
        <v>8</v>
      </c>
      <c r="F248" s="15">
        <v>25987</v>
      </c>
      <c r="G248" s="16">
        <v>9.1999999999999993</v>
      </c>
      <c r="I248" s="56">
        <f t="shared" si="6"/>
        <v>26113.666666666668</v>
      </c>
      <c r="J248" s="48">
        <f t="shared" si="7"/>
        <v>3</v>
      </c>
    </row>
    <row r="249" spans="1:10" x14ac:dyDescent="0.25">
      <c r="A249" s="53" t="s">
        <v>90</v>
      </c>
      <c r="B249" s="15">
        <v>18567</v>
      </c>
      <c r="C249" s="16">
        <v>12</v>
      </c>
      <c r="D249" s="15">
        <v>18310</v>
      </c>
      <c r="E249" s="16">
        <v>12</v>
      </c>
      <c r="F249" s="15">
        <v>19831</v>
      </c>
      <c r="G249" s="16">
        <v>9.1999999999999993</v>
      </c>
      <c r="I249" s="56">
        <f t="shared" si="6"/>
        <v>18902.666666666668</v>
      </c>
      <c r="J249" s="48">
        <f t="shared" si="7"/>
        <v>3</v>
      </c>
    </row>
    <row r="250" spans="1:10" x14ac:dyDescent="0.25">
      <c r="A250" s="53" t="s">
        <v>123</v>
      </c>
      <c r="B250" s="15">
        <v>19858</v>
      </c>
      <c r="C250" s="16">
        <v>5.9</v>
      </c>
      <c r="D250" s="15">
        <v>19303</v>
      </c>
      <c r="E250" s="16">
        <v>7.9</v>
      </c>
      <c r="F250" s="15">
        <v>19577</v>
      </c>
      <c r="G250" s="16">
        <v>7</v>
      </c>
      <c r="I250" s="56">
        <f t="shared" si="6"/>
        <v>19579.333333333332</v>
      </c>
      <c r="J250" s="48">
        <f t="shared" si="7"/>
        <v>3</v>
      </c>
    </row>
    <row r="251" spans="1:10" x14ac:dyDescent="0.25">
      <c r="A251" s="53" t="s">
        <v>150</v>
      </c>
      <c r="B251" s="15">
        <v>22430</v>
      </c>
      <c r="C251" s="16">
        <v>9.3000000000000007</v>
      </c>
      <c r="D251" s="15">
        <v>21756</v>
      </c>
      <c r="E251" s="16">
        <v>9.4</v>
      </c>
      <c r="F251" s="15">
        <v>22459</v>
      </c>
      <c r="G251" s="16">
        <v>8.1999999999999993</v>
      </c>
      <c r="I251" s="56">
        <f t="shared" si="6"/>
        <v>22215</v>
      </c>
      <c r="J251" s="48">
        <f t="shared" si="7"/>
        <v>3</v>
      </c>
    </row>
    <row r="252" spans="1:10" x14ac:dyDescent="0.25">
      <c r="A252" s="53" t="s">
        <v>213</v>
      </c>
      <c r="B252" s="15">
        <v>19093</v>
      </c>
      <c r="C252" s="16">
        <v>17</v>
      </c>
      <c r="D252" s="15">
        <v>19185</v>
      </c>
      <c r="E252" s="16">
        <v>14</v>
      </c>
      <c r="F252" s="15">
        <v>20448</v>
      </c>
      <c r="G252" s="16">
        <v>12</v>
      </c>
      <c r="I252" s="56">
        <f t="shared" si="6"/>
        <v>19575.333333333332</v>
      </c>
      <c r="J252" s="48">
        <f t="shared" si="7"/>
        <v>3</v>
      </c>
    </row>
    <row r="253" spans="1:10" x14ac:dyDescent="0.25">
      <c r="A253" s="53" t="s">
        <v>297</v>
      </c>
      <c r="B253" s="15">
        <v>22495</v>
      </c>
      <c r="C253" s="16">
        <v>10</v>
      </c>
      <c r="D253" s="15">
        <v>20846</v>
      </c>
      <c r="E253" s="16">
        <v>15</v>
      </c>
      <c r="F253" s="15">
        <v>20436</v>
      </c>
      <c r="G253" s="16">
        <v>10</v>
      </c>
      <c r="I253" s="56">
        <f t="shared" si="6"/>
        <v>21259</v>
      </c>
      <c r="J253" s="48">
        <f t="shared" si="7"/>
        <v>3</v>
      </c>
    </row>
    <row r="254" spans="1:10" x14ac:dyDescent="0.25">
      <c r="A254" s="53" t="s">
        <v>14</v>
      </c>
      <c r="B254" s="15">
        <v>24881</v>
      </c>
      <c r="C254" s="16">
        <v>6.8</v>
      </c>
      <c r="D254" s="15">
        <v>26107</v>
      </c>
      <c r="E254" s="16">
        <v>7.2</v>
      </c>
      <c r="F254" s="15">
        <v>25931</v>
      </c>
      <c r="G254" s="16">
        <v>8.5</v>
      </c>
      <c r="I254" s="56">
        <f t="shared" si="6"/>
        <v>25639.666666666668</v>
      </c>
      <c r="J254" s="48">
        <f t="shared" si="7"/>
        <v>3</v>
      </c>
    </row>
    <row r="255" spans="1:10" x14ac:dyDescent="0.25">
      <c r="A255" s="53" t="s">
        <v>84</v>
      </c>
      <c r="B255" s="15">
        <v>24001</v>
      </c>
      <c r="C255" s="16">
        <v>9.9</v>
      </c>
      <c r="D255" s="15">
        <v>24500</v>
      </c>
      <c r="E255" s="16">
        <v>9.1</v>
      </c>
      <c r="F255" s="15">
        <v>23862</v>
      </c>
      <c r="G255" s="16">
        <v>11</v>
      </c>
      <c r="I255" s="56">
        <f t="shared" si="6"/>
        <v>24121</v>
      </c>
      <c r="J255" s="48">
        <f t="shared" si="7"/>
        <v>3</v>
      </c>
    </row>
    <row r="256" spans="1:10" x14ac:dyDescent="0.25">
      <c r="A256" s="53" t="s">
        <v>91</v>
      </c>
      <c r="B256" s="15">
        <v>22369</v>
      </c>
      <c r="C256" s="16">
        <v>9.6999999999999993</v>
      </c>
      <c r="D256" s="15">
        <v>22682</v>
      </c>
      <c r="E256" s="16">
        <v>7.1</v>
      </c>
      <c r="F256" s="15">
        <v>23851</v>
      </c>
      <c r="G256" s="16">
        <v>7.5</v>
      </c>
      <c r="I256" s="56">
        <f t="shared" si="6"/>
        <v>22967.333333333332</v>
      </c>
      <c r="J256" s="48">
        <f t="shared" si="7"/>
        <v>3</v>
      </c>
    </row>
    <row r="257" spans="1:10" x14ac:dyDescent="0.25">
      <c r="A257" s="53" t="s">
        <v>99</v>
      </c>
      <c r="B257" s="15">
        <v>22150</v>
      </c>
      <c r="C257" s="16">
        <v>7.8</v>
      </c>
      <c r="D257" s="15">
        <v>22469</v>
      </c>
      <c r="E257" s="16">
        <v>8.8000000000000007</v>
      </c>
      <c r="F257" s="15">
        <v>23493</v>
      </c>
      <c r="G257" s="16">
        <v>12</v>
      </c>
      <c r="I257" s="56">
        <f t="shared" si="6"/>
        <v>22704</v>
      </c>
      <c r="J257" s="48">
        <f t="shared" si="7"/>
        <v>3</v>
      </c>
    </row>
    <row r="258" spans="1:10" x14ac:dyDescent="0.25">
      <c r="A258" s="53" t="s">
        <v>107</v>
      </c>
      <c r="B258" s="15">
        <v>19965</v>
      </c>
      <c r="C258" s="16">
        <v>15</v>
      </c>
      <c r="D258" s="15">
        <v>20282</v>
      </c>
      <c r="E258" s="16">
        <v>8.8000000000000007</v>
      </c>
      <c r="F258" s="15">
        <v>19769</v>
      </c>
      <c r="G258" s="16">
        <v>19</v>
      </c>
      <c r="I258" s="56">
        <f t="shared" si="6"/>
        <v>20005.333333333332</v>
      </c>
      <c r="J258" s="48">
        <f t="shared" si="7"/>
        <v>3</v>
      </c>
    </row>
    <row r="259" spans="1:10" x14ac:dyDescent="0.25">
      <c r="A259" s="53" t="s">
        <v>121</v>
      </c>
      <c r="B259" s="15">
        <v>30184</v>
      </c>
      <c r="C259" s="16">
        <v>13</v>
      </c>
      <c r="D259" s="15">
        <v>32378</v>
      </c>
      <c r="E259" s="16">
        <v>8.9</v>
      </c>
      <c r="F259" s="15">
        <v>31162</v>
      </c>
      <c r="G259" s="16">
        <v>15</v>
      </c>
      <c r="I259" s="56">
        <f t="shared" si="6"/>
        <v>31241.333333333332</v>
      </c>
      <c r="J259" s="48">
        <f t="shared" si="7"/>
        <v>3</v>
      </c>
    </row>
    <row r="260" spans="1:10" x14ac:dyDescent="0.25">
      <c r="A260" s="53" t="s">
        <v>124</v>
      </c>
      <c r="B260" s="15">
        <v>20096</v>
      </c>
      <c r="C260" s="16">
        <v>13</v>
      </c>
      <c r="D260" s="15">
        <v>20800</v>
      </c>
      <c r="E260" s="16">
        <v>8.3000000000000007</v>
      </c>
      <c r="F260" s="15">
        <v>20644</v>
      </c>
      <c r="G260" s="16">
        <v>9.3000000000000007</v>
      </c>
      <c r="I260" s="56">
        <f t="shared" si="6"/>
        <v>20513.333333333332</v>
      </c>
      <c r="J260" s="48">
        <f t="shared" si="7"/>
        <v>3</v>
      </c>
    </row>
    <row r="261" spans="1:10" x14ac:dyDescent="0.25">
      <c r="A261" s="53" t="s">
        <v>171</v>
      </c>
      <c r="B261" s="15">
        <v>20470</v>
      </c>
      <c r="C261" s="16">
        <v>7.3</v>
      </c>
      <c r="D261" s="15">
        <v>20801</v>
      </c>
      <c r="E261" s="16">
        <v>8.6999999999999993</v>
      </c>
      <c r="F261" s="15">
        <v>21182</v>
      </c>
      <c r="G261" s="16">
        <v>11</v>
      </c>
      <c r="I261" s="56">
        <f t="shared" si="6"/>
        <v>20817.666666666668</v>
      </c>
      <c r="J261" s="48">
        <f t="shared" si="7"/>
        <v>3</v>
      </c>
    </row>
    <row r="262" spans="1:10" x14ac:dyDescent="0.25">
      <c r="A262" s="53" t="s">
        <v>218</v>
      </c>
      <c r="B262" s="15">
        <v>23844</v>
      </c>
      <c r="C262" s="16">
        <v>7.8</v>
      </c>
      <c r="D262" s="15">
        <v>24514</v>
      </c>
      <c r="E262" s="16">
        <v>9.3000000000000007</v>
      </c>
      <c r="F262" s="17"/>
      <c r="G262" s="17"/>
      <c r="I262" s="56">
        <f t="shared" si="6"/>
        <v>24179</v>
      </c>
      <c r="J262" s="48">
        <f t="shared" si="7"/>
        <v>2</v>
      </c>
    </row>
    <row r="263" spans="1:10" x14ac:dyDescent="0.25">
      <c r="A263" s="53" t="s">
        <v>275</v>
      </c>
      <c r="B263" s="15">
        <v>22708</v>
      </c>
      <c r="C263" s="16">
        <v>10</v>
      </c>
      <c r="D263" s="15">
        <v>22535</v>
      </c>
      <c r="E263" s="16">
        <v>11</v>
      </c>
      <c r="F263" s="15">
        <v>23371</v>
      </c>
      <c r="G263" s="16">
        <v>6.9</v>
      </c>
      <c r="I263" s="56">
        <f t="shared" si="6"/>
        <v>22871.333333333332</v>
      </c>
      <c r="J263" s="48">
        <f t="shared" si="7"/>
        <v>3</v>
      </c>
    </row>
    <row r="264" spans="1:10" x14ac:dyDescent="0.25">
      <c r="A264" s="53" t="s">
        <v>310</v>
      </c>
      <c r="B264" s="15">
        <v>26481</v>
      </c>
      <c r="C264" s="16">
        <v>9.1</v>
      </c>
      <c r="D264" s="15">
        <v>26462</v>
      </c>
      <c r="E264" s="16">
        <v>12</v>
      </c>
      <c r="F264" s="15">
        <v>26448</v>
      </c>
      <c r="G264" s="16">
        <v>8.9</v>
      </c>
      <c r="I264" s="56">
        <f t="shared" si="6"/>
        <v>26463.666666666668</v>
      </c>
      <c r="J264" s="48">
        <f t="shared" si="7"/>
        <v>3</v>
      </c>
    </row>
    <row r="265" spans="1:10" x14ac:dyDescent="0.25">
      <c r="A265" s="53" t="s">
        <v>6</v>
      </c>
      <c r="B265" s="15">
        <v>20713</v>
      </c>
      <c r="C265" s="16">
        <v>12</v>
      </c>
      <c r="D265" s="15">
        <v>21269</v>
      </c>
      <c r="E265" s="16">
        <v>11</v>
      </c>
      <c r="F265" s="15">
        <v>21000</v>
      </c>
      <c r="G265" s="16">
        <v>9.9</v>
      </c>
      <c r="I265" s="56">
        <f t="shared" si="6"/>
        <v>20994</v>
      </c>
      <c r="J265" s="48">
        <f t="shared" si="7"/>
        <v>3</v>
      </c>
    </row>
    <row r="266" spans="1:10" x14ac:dyDescent="0.25">
      <c r="A266" s="53" t="s">
        <v>46</v>
      </c>
      <c r="B266" s="15">
        <v>19532</v>
      </c>
      <c r="C266" s="16">
        <v>8.9</v>
      </c>
      <c r="D266" s="15">
        <v>21046</v>
      </c>
      <c r="E266" s="16">
        <v>8.3000000000000007</v>
      </c>
      <c r="F266" s="15">
        <v>20927</v>
      </c>
      <c r="G266" s="16">
        <v>16</v>
      </c>
      <c r="I266" s="56">
        <f t="shared" si="6"/>
        <v>20501.666666666668</v>
      </c>
      <c r="J266" s="48">
        <f t="shared" si="7"/>
        <v>3</v>
      </c>
    </row>
    <row r="267" spans="1:10" x14ac:dyDescent="0.25">
      <c r="A267" s="53" t="s">
        <v>72</v>
      </c>
      <c r="B267" s="15">
        <v>23554</v>
      </c>
      <c r="C267" s="16">
        <v>11</v>
      </c>
      <c r="D267" s="15">
        <v>24091</v>
      </c>
      <c r="E267" s="16">
        <v>15</v>
      </c>
      <c r="F267" s="15">
        <v>24821</v>
      </c>
      <c r="G267" s="16">
        <v>8.9</v>
      </c>
      <c r="I267" s="56">
        <f t="shared" si="6"/>
        <v>24155.333333333332</v>
      </c>
      <c r="J267" s="48">
        <f t="shared" si="7"/>
        <v>3</v>
      </c>
    </row>
    <row r="268" spans="1:10" x14ac:dyDescent="0.25">
      <c r="A268" s="53" t="s">
        <v>77</v>
      </c>
      <c r="B268" s="15">
        <v>23902</v>
      </c>
      <c r="C268" s="16">
        <v>8.6999999999999993</v>
      </c>
      <c r="D268" s="15">
        <v>23044</v>
      </c>
      <c r="E268" s="16">
        <v>13</v>
      </c>
      <c r="F268" s="15">
        <v>23301</v>
      </c>
      <c r="G268" s="16">
        <v>8.8000000000000007</v>
      </c>
      <c r="I268" s="56">
        <f t="shared" ref="I268:I331" si="8">(B268+D268+F268)/(COUNT(B268,D268,F268))</f>
        <v>23415.666666666668</v>
      </c>
      <c r="J268" s="48">
        <f t="shared" ref="J268:J331" si="9">COUNT(B268,D268,F268)</f>
        <v>3</v>
      </c>
    </row>
    <row r="269" spans="1:10" x14ac:dyDescent="0.25">
      <c r="A269" s="53" t="s">
        <v>108</v>
      </c>
      <c r="B269" s="15">
        <v>22705</v>
      </c>
      <c r="C269" s="16">
        <v>13</v>
      </c>
      <c r="D269" s="15">
        <v>21758</v>
      </c>
      <c r="E269" s="16">
        <v>16</v>
      </c>
      <c r="F269" s="15">
        <v>23514</v>
      </c>
      <c r="G269" s="16">
        <v>7.7</v>
      </c>
      <c r="I269" s="56">
        <f t="shared" si="8"/>
        <v>22659</v>
      </c>
      <c r="J269" s="48">
        <f t="shared" si="9"/>
        <v>3</v>
      </c>
    </row>
    <row r="270" spans="1:10" x14ac:dyDescent="0.25">
      <c r="A270" s="53" t="s">
        <v>156</v>
      </c>
      <c r="B270" s="15">
        <v>23882</v>
      </c>
      <c r="C270" s="16">
        <v>7</v>
      </c>
      <c r="D270" s="15">
        <v>23546</v>
      </c>
      <c r="E270" s="16">
        <v>7.1</v>
      </c>
      <c r="F270" s="15">
        <v>23543</v>
      </c>
      <c r="G270" s="16">
        <v>6.6</v>
      </c>
      <c r="I270" s="56">
        <f t="shared" si="8"/>
        <v>23657</v>
      </c>
      <c r="J270" s="48">
        <f t="shared" si="9"/>
        <v>3</v>
      </c>
    </row>
    <row r="271" spans="1:10" x14ac:dyDescent="0.25">
      <c r="A271" s="53" t="s">
        <v>227</v>
      </c>
      <c r="B271" s="15">
        <v>22926</v>
      </c>
      <c r="C271" s="16">
        <v>12</v>
      </c>
      <c r="D271" s="15">
        <v>22922</v>
      </c>
      <c r="E271" s="16">
        <v>11</v>
      </c>
      <c r="F271" s="15">
        <v>22862</v>
      </c>
      <c r="G271" s="16">
        <v>11</v>
      </c>
      <c r="I271" s="56">
        <f t="shared" si="8"/>
        <v>22903.333333333332</v>
      </c>
      <c r="J271" s="48">
        <f t="shared" si="9"/>
        <v>3</v>
      </c>
    </row>
    <row r="272" spans="1:10" x14ac:dyDescent="0.25">
      <c r="A272" s="53" t="s">
        <v>229</v>
      </c>
      <c r="B272" s="15">
        <v>20780</v>
      </c>
      <c r="C272" s="16">
        <v>9.6999999999999993</v>
      </c>
      <c r="D272" s="15">
        <v>20897</v>
      </c>
      <c r="E272" s="16">
        <v>10</v>
      </c>
      <c r="F272" s="15">
        <v>22746</v>
      </c>
      <c r="G272" s="16">
        <v>9.5</v>
      </c>
      <c r="I272" s="56">
        <f t="shared" si="8"/>
        <v>21474.333333333332</v>
      </c>
      <c r="J272" s="48">
        <f t="shared" si="9"/>
        <v>3</v>
      </c>
    </row>
    <row r="273" spans="1:10" x14ac:dyDescent="0.25">
      <c r="A273" s="53" t="s">
        <v>266</v>
      </c>
      <c r="B273" s="15">
        <v>23015</v>
      </c>
      <c r="C273" s="16">
        <v>8.3000000000000007</v>
      </c>
      <c r="D273" s="15">
        <v>22815</v>
      </c>
      <c r="E273" s="16">
        <v>10</v>
      </c>
      <c r="F273" s="15">
        <v>23150</v>
      </c>
      <c r="G273" s="16">
        <v>13</v>
      </c>
      <c r="I273" s="56">
        <f t="shared" si="8"/>
        <v>22993.333333333332</v>
      </c>
      <c r="J273" s="48">
        <f t="shared" si="9"/>
        <v>3</v>
      </c>
    </row>
    <row r="274" spans="1:10" x14ac:dyDescent="0.25">
      <c r="A274" s="53" t="s">
        <v>277</v>
      </c>
      <c r="B274" s="15">
        <v>15361</v>
      </c>
      <c r="C274" s="16">
        <v>11</v>
      </c>
      <c r="D274" s="15">
        <v>15668</v>
      </c>
      <c r="E274" s="16">
        <v>8.5</v>
      </c>
      <c r="F274" s="15">
        <v>16732</v>
      </c>
      <c r="G274" s="16">
        <v>8.9</v>
      </c>
      <c r="I274" s="56">
        <f t="shared" si="8"/>
        <v>15920.333333333334</v>
      </c>
      <c r="J274" s="48">
        <f t="shared" si="9"/>
        <v>3</v>
      </c>
    </row>
    <row r="275" spans="1:10" x14ac:dyDescent="0.25">
      <c r="A275" s="53" t="s">
        <v>280</v>
      </c>
      <c r="B275" s="15">
        <v>23814</v>
      </c>
      <c r="C275" s="16">
        <v>9.3000000000000007</v>
      </c>
      <c r="D275" s="15">
        <v>24966</v>
      </c>
      <c r="E275" s="16">
        <v>11</v>
      </c>
      <c r="F275" s="15">
        <v>24577</v>
      </c>
      <c r="G275" s="16">
        <v>9.3000000000000007</v>
      </c>
      <c r="I275" s="56">
        <f t="shared" si="8"/>
        <v>24452.333333333332</v>
      </c>
      <c r="J275" s="48">
        <f t="shared" si="9"/>
        <v>3</v>
      </c>
    </row>
    <row r="276" spans="1:10" x14ac:dyDescent="0.25">
      <c r="A276" s="53" t="s">
        <v>285</v>
      </c>
      <c r="B276" s="15">
        <v>25654</v>
      </c>
      <c r="C276" s="16">
        <v>17</v>
      </c>
      <c r="D276" s="15">
        <v>27437</v>
      </c>
      <c r="E276" s="16">
        <v>11</v>
      </c>
      <c r="F276" s="15">
        <v>28590</v>
      </c>
      <c r="G276" s="16">
        <v>14</v>
      </c>
      <c r="I276" s="56">
        <f t="shared" si="8"/>
        <v>27227</v>
      </c>
      <c r="J276" s="48">
        <f t="shared" si="9"/>
        <v>3</v>
      </c>
    </row>
    <row r="277" spans="1:10" x14ac:dyDescent="0.25">
      <c r="A277" s="53" t="s">
        <v>53</v>
      </c>
      <c r="B277" s="15">
        <v>24128</v>
      </c>
      <c r="C277" s="16">
        <v>7.5</v>
      </c>
      <c r="D277" s="15">
        <v>22749</v>
      </c>
      <c r="E277" s="16">
        <v>6.5</v>
      </c>
      <c r="F277" s="15">
        <v>23775</v>
      </c>
      <c r="G277" s="16">
        <v>12</v>
      </c>
      <c r="I277" s="56">
        <f t="shared" si="8"/>
        <v>23550.666666666668</v>
      </c>
      <c r="J277" s="48">
        <f t="shared" si="9"/>
        <v>3</v>
      </c>
    </row>
    <row r="278" spans="1:10" x14ac:dyDescent="0.25">
      <c r="A278" s="53" t="s">
        <v>194</v>
      </c>
      <c r="B278" s="15">
        <v>22955</v>
      </c>
      <c r="C278" s="16">
        <v>5.2</v>
      </c>
      <c r="D278" s="15">
        <v>22748</v>
      </c>
      <c r="E278" s="16">
        <v>6.8</v>
      </c>
      <c r="F278" s="15">
        <v>22725</v>
      </c>
      <c r="G278" s="16">
        <v>11</v>
      </c>
      <c r="I278" s="56">
        <f t="shared" si="8"/>
        <v>22809.333333333332</v>
      </c>
      <c r="J278" s="48">
        <f t="shared" si="9"/>
        <v>3</v>
      </c>
    </row>
    <row r="279" spans="1:10" x14ac:dyDescent="0.25">
      <c r="A279" s="53" t="s">
        <v>242</v>
      </c>
      <c r="B279" s="15">
        <v>24178</v>
      </c>
      <c r="C279" s="16">
        <v>8.6999999999999993</v>
      </c>
      <c r="D279" s="15">
        <v>25529</v>
      </c>
      <c r="E279" s="16">
        <v>12</v>
      </c>
      <c r="F279" s="15">
        <v>25000</v>
      </c>
      <c r="G279" s="16">
        <v>10</v>
      </c>
      <c r="I279" s="56">
        <f t="shared" si="8"/>
        <v>24902.333333333332</v>
      </c>
      <c r="J279" s="48">
        <f t="shared" si="9"/>
        <v>3</v>
      </c>
    </row>
    <row r="280" spans="1:10" x14ac:dyDescent="0.25">
      <c r="A280" s="53" t="s">
        <v>287</v>
      </c>
      <c r="B280" s="15">
        <v>26309</v>
      </c>
      <c r="C280" s="16">
        <v>9.1</v>
      </c>
      <c r="D280" s="15">
        <v>25936</v>
      </c>
      <c r="E280" s="16">
        <v>16</v>
      </c>
      <c r="F280" s="15">
        <v>26356</v>
      </c>
      <c r="G280" s="16">
        <v>7.7</v>
      </c>
      <c r="I280" s="56">
        <f t="shared" si="8"/>
        <v>26200.333333333332</v>
      </c>
      <c r="J280" s="48">
        <f t="shared" si="9"/>
        <v>3</v>
      </c>
    </row>
    <row r="281" spans="1:10" x14ac:dyDescent="0.25">
      <c r="A281" s="53" t="s">
        <v>305</v>
      </c>
      <c r="B281" s="15">
        <v>23742</v>
      </c>
      <c r="C281" s="16">
        <v>8.6</v>
      </c>
      <c r="D281" s="15">
        <v>24543</v>
      </c>
      <c r="E281" s="16">
        <v>9.6999999999999993</v>
      </c>
      <c r="F281" s="15">
        <v>25034</v>
      </c>
      <c r="G281" s="16">
        <v>9.6</v>
      </c>
      <c r="I281" s="56">
        <f t="shared" si="8"/>
        <v>24439.666666666668</v>
      </c>
      <c r="J281" s="48">
        <f t="shared" si="9"/>
        <v>3</v>
      </c>
    </row>
    <row r="282" spans="1:10" x14ac:dyDescent="0.25">
      <c r="A282" s="53" t="s">
        <v>93</v>
      </c>
      <c r="B282" s="15">
        <v>29234</v>
      </c>
      <c r="C282" s="16">
        <v>11</v>
      </c>
      <c r="D282" s="15">
        <v>31715</v>
      </c>
      <c r="E282" s="16">
        <v>9.1999999999999993</v>
      </c>
      <c r="F282" s="15">
        <v>29626</v>
      </c>
      <c r="G282" s="16">
        <v>15</v>
      </c>
      <c r="I282" s="56">
        <f t="shared" si="8"/>
        <v>30191.666666666668</v>
      </c>
      <c r="J282" s="48">
        <f t="shared" si="9"/>
        <v>3</v>
      </c>
    </row>
    <row r="283" spans="1:10" x14ac:dyDescent="0.25">
      <c r="A283" s="53" t="s">
        <v>96</v>
      </c>
      <c r="B283" s="15">
        <v>24902</v>
      </c>
      <c r="C283" s="16">
        <v>12</v>
      </c>
      <c r="D283" s="15">
        <v>29112</v>
      </c>
      <c r="E283" s="16">
        <v>12</v>
      </c>
      <c r="F283" s="15">
        <v>29775</v>
      </c>
      <c r="G283" s="16">
        <v>11</v>
      </c>
      <c r="I283" s="56">
        <f t="shared" si="8"/>
        <v>27929.666666666668</v>
      </c>
      <c r="J283" s="48">
        <f t="shared" si="9"/>
        <v>3</v>
      </c>
    </row>
    <row r="284" spans="1:10" x14ac:dyDescent="0.25">
      <c r="A284" s="53" t="s">
        <v>111</v>
      </c>
      <c r="B284" s="15">
        <v>28311</v>
      </c>
      <c r="C284" s="16">
        <v>8.3000000000000007</v>
      </c>
      <c r="D284" s="15">
        <v>27706</v>
      </c>
      <c r="E284" s="16">
        <v>7.7</v>
      </c>
      <c r="F284" s="15">
        <v>28986</v>
      </c>
      <c r="G284" s="16">
        <v>15</v>
      </c>
      <c r="I284" s="56">
        <f t="shared" si="8"/>
        <v>28334.333333333332</v>
      </c>
      <c r="J284" s="48">
        <f t="shared" si="9"/>
        <v>3</v>
      </c>
    </row>
    <row r="285" spans="1:10" x14ac:dyDescent="0.25">
      <c r="A285" s="53" t="s">
        <v>170</v>
      </c>
      <c r="B285" s="15">
        <v>29814</v>
      </c>
      <c r="C285" s="16">
        <v>15</v>
      </c>
      <c r="D285" s="15">
        <v>27332</v>
      </c>
      <c r="E285" s="16">
        <v>10</v>
      </c>
      <c r="F285" s="17"/>
      <c r="G285" s="17"/>
      <c r="I285" s="56">
        <f t="shared" si="8"/>
        <v>28573</v>
      </c>
      <c r="J285" s="48">
        <f t="shared" si="9"/>
        <v>2</v>
      </c>
    </row>
    <row r="286" spans="1:10" x14ac:dyDescent="0.25">
      <c r="A286" s="53" t="s">
        <v>206</v>
      </c>
      <c r="B286" s="15">
        <v>28675</v>
      </c>
      <c r="C286" s="16">
        <v>7.6</v>
      </c>
      <c r="D286" s="15">
        <v>29454</v>
      </c>
      <c r="E286" s="16">
        <v>10</v>
      </c>
      <c r="F286" s="15">
        <v>31301</v>
      </c>
      <c r="G286" s="16">
        <v>7.7</v>
      </c>
      <c r="I286" s="56">
        <f t="shared" si="8"/>
        <v>29810</v>
      </c>
      <c r="J286" s="48">
        <f t="shared" si="9"/>
        <v>3</v>
      </c>
    </row>
    <row r="287" spans="1:10" x14ac:dyDescent="0.25">
      <c r="A287" s="53" t="s">
        <v>216</v>
      </c>
      <c r="B287" s="15">
        <v>28188</v>
      </c>
      <c r="C287" s="16">
        <v>15</v>
      </c>
      <c r="D287" s="17"/>
      <c r="E287" s="17"/>
      <c r="F287" s="17"/>
      <c r="G287" s="17"/>
      <c r="I287" s="56">
        <f t="shared" si="8"/>
        <v>28188</v>
      </c>
      <c r="J287" s="48">
        <f t="shared" si="9"/>
        <v>1</v>
      </c>
    </row>
    <row r="288" spans="1:10" x14ac:dyDescent="0.25">
      <c r="A288" s="53" t="s">
        <v>250</v>
      </c>
      <c r="B288" s="15">
        <v>28053</v>
      </c>
      <c r="C288" s="16">
        <v>9.5</v>
      </c>
      <c r="D288" s="15">
        <v>30639</v>
      </c>
      <c r="E288" s="16">
        <v>8.5</v>
      </c>
      <c r="F288" s="15">
        <v>29888</v>
      </c>
      <c r="G288" s="16">
        <v>6.9</v>
      </c>
      <c r="I288" s="56">
        <f t="shared" si="8"/>
        <v>29526.666666666668</v>
      </c>
      <c r="J288" s="48">
        <f t="shared" si="9"/>
        <v>3</v>
      </c>
    </row>
    <row r="289" spans="1:10" x14ac:dyDescent="0.25">
      <c r="A289" s="53" t="s">
        <v>264</v>
      </c>
      <c r="B289" s="15">
        <v>30246</v>
      </c>
      <c r="C289" s="16">
        <v>7.9</v>
      </c>
      <c r="D289" s="15">
        <v>29380</v>
      </c>
      <c r="E289" s="16">
        <v>11</v>
      </c>
      <c r="F289" s="15">
        <v>30309</v>
      </c>
      <c r="G289" s="16">
        <v>17</v>
      </c>
      <c r="I289" s="56">
        <f t="shared" si="8"/>
        <v>29978.333333333332</v>
      </c>
      <c r="J289" s="48">
        <f t="shared" si="9"/>
        <v>3</v>
      </c>
    </row>
    <row r="290" spans="1:10" x14ac:dyDescent="0.25">
      <c r="A290" s="53" t="s">
        <v>270</v>
      </c>
      <c r="B290" s="15">
        <v>24434</v>
      </c>
      <c r="C290" s="16">
        <v>11</v>
      </c>
      <c r="D290" s="15">
        <v>23760</v>
      </c>
      <c r="E290" s="16">
        <v>13</v>
      </c>
      <c r="F290" s="15">
        <v>26122</v>
      </c>
      <c r="G290" s="16">
        <v>13</v>
      </c>
      <c r="I290" s="56">
        <f t="shared" si="8"/>
        <v>24772</v>
      </c>
      <c r="J290" s="48">
        <f t="shared" si="9"/>
        <v>3</v>
      </c>
    </row>
    <row r="291" spans="1:10" x14ac:dyDescent="0.25">
      <c r="A291" s="53" t="s">
        <v>296</v>
      </c>
      <c r="B291" s="15">
        <v>27543</v>
      </c>
      <c r="C291" s="16">
        <v>12</v>
      </c>
      <c r="D291" s="15">
        <v>26231</v>
      </c>
      <c r="E291" s="16">
        <v>9.6999999999999993</v>
      </c>
      <c r="F291" s="15">
        <v>28006</v>
      </c>
      <c r="G291" s="16">
        <v>10</v>
      </c>
      <c r="I291" s="56">
        <f t="shared" si="8"/>
        <v>27260</v>
      </c>
      <c r="J291" s="48">
        <f t="shared" si="9"/>
        <v>3</v>
      </c>
    </row>
    <row r="292" spans="1:10" x14ac:dyDescent="0.25">
      <c r="A292" s="53" t="s">
        <v>313</v>
      </c>
      <c r="B292" s="15">
        <v>23993</v>
      </c>
      <c r="C292" s="16">
        <v>9.1999999999999993</v>
      </c>
      <c r="D292" s="15">
        <v>24788</v>
      </c>
      <c r="E292" s="16">
        <v>7.9</v>
      </c>
      <c r="F292" s="15">
        <v>27273</v>
      </c>
      <c r="G292" s="16">
        <v>9.5</v>
      </c>
      <c r="I292" s="56">
        <f t="shared" si="8"/>
        <v>25351.333333333332</v>
      </c>
      <c r="J292" s="48">
        <f t="shared" si="9"/>
        <v>3</v>
      </c>
    </row>
    <row r="293" spans="1:10" x14ac:dyDescent="0.25">
      <c r="A293" s="53" t="s">
        <v>1</v>
      </c>
      <c r="B293" s="15">
        <v>17509</v>
      </c>
      <c r="C293" s="16">
        <v>10</v>
      </c>
      <c r="D293" s="15">
        <v>17037</v>
      </c>
      <c r="E293" s="16">
        <v>11</v>
      </c>
      <c r="F293" s="15">
        <v>20003</v>
      </c>
      <c r="G293" s="16">
        <v>9.1999999999999993</v>
      </c>
      <c r="I293" s="56">
        <f t="shared" si="8"/>
        <v>18183</v>
      </c>
      <c r="J293" s="48">
        <f t="shared" si="9"/>
        <v>3</v>
      </c>
    </row>
    <row r="294" spans="1:10" x14ac:dyDescent="0.25">
      <c r="A294" s="53" t="s">
        <v>4</v>
      </c>
      <c r="B294" s="15">
        <v>19488</v>
      </c>
      <c r="C294" s="16">
        <v>8.1</v>
      </c>
      <c r="D294" s="15">
        <v>18183</v>
      </c>
      <c r="E294" s="16">
        <v>6</v>
      </c>
      <c r="F294" s="15">
        <v>18089</v>
      </c>
      <c r="G294" s="16">
        <v>9</v>
      </c>
      <c r="I294" s="56">
        <f t="shared" si="8"/>
        <v>18586.666666666668</v>
      </c>
      <c r="J294" s="48">
        <f t="shared" si="9"/>
        <v>3</v>
      </c>
    </row>
    <row r="295" spans="1:10" x14ac:dyDescent="0.25">
      <c r="A295" s="53" t="s">
        <v>56</v>
      </c>
      <c r="B295" s="15">
        <v>19297</v>
      </c>
      <c r="C295" s="16">
        <v>8.8000000000000007</v>
      </c>
      <c r="D295" s="15">
        <v>19915</v>
      </c>
      <c r="E295" s="16">
        <v>9.1999999999999993</v>
      </c>
      <c r="F295" s="15">
        <v>19040</v>
      </c>
      <c r="G295" s="16">
        <v>13</v>
      </c>
      <c r="I295" s="56">
        <f t="shared" si="8"/>
        <v>19417.333333333332</v>
      </c>
      <c r="J295" s="48">
        <f t="shared" si="9"/>
        <v>3</v>
      </c>
    </row>
    <row r="296" spans="1:10" x14ac:dyDescent="0.25">
      <c r="A296" s="53" t="s">
        <v>68</v>
      </c>
      <c r="B296" s="15">
        <v>22997</v>
      </c>
      <c r="C296" s="16">
        <v>6.9</v>
      </c>
      <c r="D296" s="15">
        <v>22667</v>
      </c>
      <c r="E296" s="16">
        <v>6.8</v>
      </c>
      <c r="F296" s="15">
        <v>22807</v>
      </c>
      <c r="G296" s="16">
        <v>9.8000000000000007</v>
      </c>
      <c r="I296" s="56">
        <f t="shared" si="8"/>
        <v>22823.666666666668</v>
      </c>
      <c r="J296" s="48">
        <f t="shared" si="9"/>
        <v>3</v>
      </c>
    </row>
    <row r="297" spans="1:10" x14ac:dyDescent="0.25">
      <c r="A297" s="53" t="s">
        <v>131</v>
      </c>
      <c r="B297" s="15">
        <v>22685</v>
      </c>
      <c r="C297" s="16">
        <v>19</v>
      </c>
      <c r="D297" s="15">
        <v>24511</v>
      </c>
      <c r="E297" s="16">
        <v>12</v>
      </c>
      <c r="F297" s="15">
        <v>23535</v>
      </c>
      <c r="G297" s="16">
        <v>9.1</v>
      </c>
      <c r="I297" s="56">
        <f t="shared" si="8"/>
        <v>23577</v>
      </c>
      <c r="J297" s="48">
        <f t="shared" si="9"/>
        <v>3</v>
      </c>
    </row>
    <row r="298" spans="1:10" x14ac:dyDescent="0.25">
      <c r="A298" s="53" t="s">
        <v>167</v>
      </c>
      <c r="B298" s="15">
        <v>23956</v>
      </c>
      <c r="C298" s="16">
        <v>7.7</v>
      </c>
      <c r="D298" s="15">
        <v>23064</v>
      </c>
      <c r="E298" s="16">
        <v>8.9</v>
      </c>
      <c r="F298" s="15">
        <v>23698</v>
      </c>
      <c r="G298" s="16">
        <v>10</v>
      </c>
      <c r="I298" s="56">
        <f t="shared" si="8"/>
        <v>23572.666666666668</v>
      </c>
      <c r="J298" s="48">
        <f t="shared" si="9"/>
        <v>3</v>
      </c>
    </row>
    <row r="299" spans="1:10" x14ac:dyDescent="0.25">
      <c r="A299" s="53" t="s">
        <v>317</v>
      </c>
      <c r="B299" s="15">
        <v>22023</v>
      </c>
      <c r="C299" s="16">
        <v>8</v>
      </c>
      <c r="D299" s="15">
        <v>22462</v>
      </c>
      <c r="E299" s="16">
        <v>6.8</v>
      </c>
      <c r="F299" s="15">
        <v>21905</v>
      </c>
      <c r="G299" s="16">
        <v>13</v>
      </c>
      <c r="I299" s="56">
        <f t="shared" si="8"/>
        <v>22130</v>
      </c>
      <c r="J299" s="48">
        <f t="shared" si="9"/>
        <v>3</v>
      </c>
    </row>
    <row r="300" spans="1:10" x14ac:dyDescent="0.25">
      <c r="A300" s="53" t="s">
        <v>16</v>
      </c>
      <c r="B300" s="15">
        <v>20927</v>
      </c>
      <c r="C300" s="16">
        <v>6</v>
      </c>
      <c r="D300" s="15">
        <v>20946</v>
      </c>
      <c r="E300" s="16">
        <v>6.6</v>
      </c>
      <c r="F300" s="15">
        <v>21316</v>
      </c>
      <c r="G300" s="16">
        <v>8</v>
      </c>
      <c r="I300" s="56">
        <f t="shared" si="8"/>
        <v>21063</v>
      </c>
      <c r="J300" s="48">
        <f t="shared" si="9"/>
        <v>3</v>
      </c>
    </row>
    <row r="301" spans="1:10" x14ac:dyDescent="0.25">
      <c r="A301" s="53" t="s">
        <v>26</v>
      </c>
      <c r="B301" s="15">
        <v>20829</v>
      </c>
      <c r="C301" s="16">
        <v>8.1</v>
      </c>
      <c r="D301" s="15">
        <v>18913</v>
      </c>
      <c r="E301" s="16">
        <v>9.6</v>
      </c>
      <c r="F301" s="15">
        <v>20859</v>
      </c>
      <c r="G301" s="16">
        <v>15</v>
      </c>
      <c r="I301" s="56">
        <f t="shared" si="8"/>
        <v>20200.333333333332</v>
      </c>
      <c r="J301" s="48">
        <f t="shared" si="9"/>
        <v>3</v>
      </c>
    </row>
    <row r="302" spans="1:10" x14ac:dyDescent="0.25">
      <c r="A302" s="53" t="s">
        <v>34</v>
      </c>
      <c r="B302" s="15">
        <v>21501</v>
      </c>
      <c r="C302" s="16">
        <v>4.4000000000000004</v>
      </c>
      <c r="D302" s="15">
        <v>20840</v>
      </c>
      <c r="E302" s="16">
        <v>4</v>
      </c>
      <c r="F302" s="15">
        <v>21248</v>
      </c>
      <c r="G302" s="16">
        <v>4.3</v>
      </c>
      <c r="I302" s="56">
        <f t="shared" si="8"/>
        <v>21196.333333333332</v>
      </c>
      <c r="J302" s="48">
        <f t="shared" si="9"/>
        <v>3</v>
      </c>
    </row>
    <row r="303" spans="1:10" x14ac:dyDescent="0.25">
      <c r="A303" s="53" t="s">
        <v>64</v>
      </c>
      <c r="B303" s="15">
        <v>17907</v>
      </c>
      <c r="C303" s="16">
        <v>4.0999999999999996</v>
      </c>
      <c r="D303" s="15">
        <v>17260</v>
      </c>
      <c r="E303" s="16">
        <v>5.6</v>
      </c>
      <c r="F303" s="15">
        <v>18407</v>
      </c>
      <c r="G303" s="16">
        <v>4.5</v>
      </c>
      <c r="I303" s="56">
        <f t="shared" si="8"/>
        <v>17858</v>
      </c>
      <c r="J303" s="48">
        <f t="shared" si="9"/>
        <v>3</v>
      </c>
    </row>
    <row r="304" spans="1:10" x14ac:dyDescent="0.25">
      <c r="A304" s="53" t="s">
        <v>137</v>
      </c>
      <c r="B304" s="17"/>
      <c r="C304" s="17" t="s">
        <v>450</v>
      </c>
      <c r="D304" s="17"/>
      <c r="E304" s="17" t="s">
        <v>450</v>
      </c>
      <c r="F304" s="17"/>
      <c r="G304" s="17" t="s">
        <v>450</v>
      </c>
      <c r="I304" s="56" t="e">
        <f t="shared" si="8"/>
        <v>#DIV/0!</v>
      </c>
      <c r="J304" s="48">
        <f t="shared" si="9"/>
        <v>0</v>
      </c>
    </row>
    <row r="305" spans="1:10" x14ac:dyDescent="0.25">
      <c r="A305" s="53" t="s">
        <v>184</v>
      </c>
      <c r="B305" s="15">
        <v>23617</v>
      </c>
      <c r="C305" s="16">
        <v>5.7</v>
      </c>
      <c r="D305" s="15">
        <v>23456</v>
      </c>
      <c r="E305" s="16">
        <v>8.6</v>
      </c>
      <c r="F305" s="15">
        <v>22922</v>
      </c>
      <c r="G305" s="16">
        <v>6.6</v>
      </c>
      <c r="I305" s="56">
        <f t="shared" si="8"/>
        <v>23331.666666666668</v>
      </c>
      <c r="J305" s="48">
        <f t="shared" si="9"/>
        <v>3</v>
      </c>
    </row>
    <row r="306" spans="1:10" x14ac:dyDescent="0.25">
      <c r="A306" s="53" t="s">
        <v>197</v>
      </c>
      <c r="B306" s="15">
        <v>19894</v>
      </c>
      <c r="C306" s="16">
        <v>4.7</v>
      </c>
      <c r="D306" s="15">
        <v>19488</v>
      </c>
      <c r="E306" s="16">
        <v>5.6</v>
      </c>
      <c r="F306" s="15">
        <v>19639</v>
      </c>
      <c r="G306" s="16">
        <v>6.9</v>
      </c>
      <c r="I306" s="56">
        <f t="shared" si="8"/>
        <v>19673.666666666668</v>
      </c>
      <c r="J306" s="48">
        <f t="shared" si="9"/>
        <v>3</v>
      </c>
    </row>
    <row r="307" spans="1:10" x14ac:dyDescent="0.25">
      <c r="A307" s="53" t="s">
        <v>198</v>
      </c>
      <c r="B307" s="15">
        <v>19326</v>
      </c>
      <c r="C307" s="16">
        <v>8.9</v>
      </c>
      <c r="D307" s="15">
        <v>20004</v>
      </c>
      <c r="E307" s="16">
        <v>7.9</v>
      </c>
      <c r="F307" s="15">
        <v>20993</v>
      </c>
      <c r="G307" s="16">
        <v>14</v>
      </c>
      <c r="I307" s="56">
        <f t="shared" si="8"/>
        <v>20107.666666666668</v>
      </c>
      <c r="J307" s="48">
        <f t="shared" si="9"/>
        <v>3</v>
      </c>
    </row>
    <row r="308" spans="1:10" x14ac:dyDescent="0.25">
      <c r="A308" s="53" t="s">
        <v>235</v>
      </c>
      <c r="B308" s="15">
        <v>21783</v>
      </c>
      <c r="C308" s="16">
        <v>4.0999999999999996</v>
      </c>
      <c r="D308" s="15">
        <v>21699</v>
      </c>
      <c r="E308" s="16">
        <v>5</v>
      </c>
      <c r="F308" s="15">
        <v>22003</v>
      </c>
      <c r="G308" s="16">
        <v>4.7</v>
      </c>
      <c r="I308" s="56">
        <f t="shared" si="8"/>
        <v>21828.333333333332</v>
      </c>
      <c r="J308" s="48">
        <f t="shared" si="9"/>
        <v>3</v>
      </c>
    </row>
    <row r="309" spans="1:10" x14ac:dyDescent="0.25">
      <c r="A309" s="53" t="s">
        <v>267</v>
      </c>
      <c r="B309" s="15">
        <v>21855</v>
      </c>
      <c r="C309" s="16">
        <v>8.5</v>
      </c>
      <c r="D309" s="15">
        <v>22377</v>
      </c>
      <c r="E309" s="16">
        <v>6.4</v>
      </c>
      <c r="F309" s="15">
        <v>21237</v>
      </c>
      <c r="G309" s="16">
        <v>5.9</v>
      </c>
      <c r="I309" s="56">
        <f t="shared" si="8"/>
        <v>21823</v>
      </c>
      <c r="J309" s="48">
        <f t="shared" si="9"/>
        <v>3</v>
      </c>
    </row>
    <row r="310" spans="1:10" x14ac:dyDescent="0.25">
      <c r="A310" s="53" t="s">
        <v>281</v>
      </c>
      <c r="B310" s="15">
        <v>16980</v>
      </c>
      <c r="C310" s="16">
        <v>6.2</v>
      </c>
      <c r="D310" s="15">
        <v>17039</v>
      </c>
      <c r="E310" s="16">
        <v>6.9</v>
      </c>
      <c r="F310" s="15">
        <v>17666</v>
      </c>
      <c r="G310" s="16">
        <v>5.5</v>
      </c>
      <c r="I310" s="56">
        <f t="shared" si="8"/>
        <v>17228.333333333332</v>
      </c>
      <c r="J310" s="48">
        <f t="shared" si="9"/>
        <v>3</v>
      </c>
    </row>
    <row r="311" spans="1:10" x14ac:dyDescent="0.25">
      <c r="A311" s="53" t="s">
        <v>405</v>
      </c>
      <c r="B311" s="15">
        <v>20155</v>
      </c>
      <c r="C311" s="16">
        <v>3.8</v>
      </c>
      <c r="D311" s="15">
        <v>20298</v>
      </c>
      <c r="E311" s="16">
        <v>4.5</v>
      </c>
      <c r="F311" s="15">
        <v>19719</v>
      </c>
      <c r="G311" s="16">
        <v>4</v>
      </c>
      <c r="I311" s="56">
        <f t="shared" si="8"/>
        <v>20057.333333333332</v>
      </c>
      <c r="J311" s="48">
        <f t="shared" si="9"/>
        <v>3</v>
      </c>
    </row>
    <row r="312" spans="1:10" x14ac:dyDescent="0.25">
      <c r="A312" s="53" t="s">
        <v>82</v>
      </c>
      <c r="B312" s="15">
        <v>19557</v>
      </c>
      <c r="C312" s="16">
        <v>8.9</v>
      </c>
      <c r="D312" s="15">
        <v>19572</v>
      </c>
      <c r="E312" s="16">
        <v>6.9</v>
      </c>
      <c r="F312" s="15">
        <v>20034</v>
      </c>
      <c r="G312" s="16">
        <v>6.1</v>
      </c>
      <c r="I312" s="56">
        <f t="shared" si="8"/>
        <v>19721</v>
      </c>
      <c r="J312" s="48">
        <f t="shared" si="9"/>
        <v>3</v>
      </c>
    </row>
    <row r="313" spans="1:10" x14ac:dyDescent="0.25">
      <c r="A313" s="53" t="s">
        <v>98</v>
      </c>
      <c r="B313" s="15">
        <v>20068</v>
      </c>
      <c r="C313" s="16">
        <v>6.1</v>
      </c>
      <c r="D313" s="15">
        <v>19632</v>
      </c>
      <c r="E313" s="16">
        <v>7.8</v>
      </c>
      <c r="F313" s="15">
        <v>18743</v>
      </c>
      <c r="G313" s="16">
        <v>8.8000000000000007</v>
      </c>
      <c r="I313" s="56">
        <f t="shared" si="8"/>
        <v>19481</v>
      </c>
      <c r="J313" s="48">
        <f t="shared" si="9"/>
        <v>3</v>
      </c>
    </row>
    <row r="314" spans="1:10" x14ac:dyDescent="0.25">
      <c r="A314" s="53" t="s">
        <v>165</v>
      </c>
      <c r="B314" s="15">
        <v>18542</v>
      </c>
      <c r="C314" s="16">
        <v>8.9</v>
      </c>
      <c r="D314" s="15">
        <v>18589</v>
      </c>
      <c r="E314" s="16">
        <v>7.2</v>
      </c>
      <c r="F314" s="15">
        <v>19033</v>
      </c>
      <c r="G314" s="16">
        <v>14</v>
      </c>
      <c r="I314" s="56">
        <f t="shared" si="8"/>
        <v>18721.333333333332</v>
      </c>
      <c r="J314" s="48">
        <f t="shared" si="9"/>
        <v>3</v>
      </c>
    </row>
    <row r="315" spans="1:10" x14ac:dyDescent="0.25">
      <c r="A315" s="53" t="s">
        <v>176</v>
      </c>
      <c r="B315" s="15">
        <v>15685</v>
      </c>
      <c r="C315" s="16">
        <v>9.8000000000000007</v>
      </c>
      <c r="D315" s="15">
        <v>16468</v>
      </c>
      <c r="E315" s="16">
        <v>11</v>
      </c>
      <c r="F315" s="15">
        <v>17996</v>
      </c>
      <c r="G315" s="16">
        <v>11</v>
      </c>
      <c r="I315" s="56">
        <f t="shared" si="8"/>
        <v>16716.333333333332</v>
      </c>
      <c r="J315" s="48">
        <f t="shared" si="9"/>
        <v>3</v>
      </c>
    </row>
    <row r="316" spans="1:10" x14ac:dyDescent="0.25">
      <c r="A316" s="53" t="s">
        <v>236</v>
      </c>
      <c r="B316" s="15">
        <v>19564</v>
      </c>
      <c r="C316" s="16">
        <v>12</v>
      </c>
      <c r="D316" s="15">
        <v>19773</v>
      </c>
      <c r="E316" s="16">
        <v>11</v>
      </c>
      <c r="F316" s="15">
        <v>19082</v>
      </c>
      <c r="G316" s="16">
        <v>11</v>
      </c>
      <c r="I316" s="56">
        <f t="shared" si="8"/>
        <v>19473</v>
      </c>
      <c r="J316" s="48">
        <f t="shared" si="9"/>
        <v>3</v>
      </c>
    </row>
    <row r="317" spans="1:10" x14ac:dyDescent="0.25">
      <c r="A317" s="53" t="s">
        <v>272</v>
      </c>
      <c r="B317" s="15">
        <v>17601</v>
      </c>
      <c r="C317" s="16">
        <v>8.6</v>
      </c>
      <c r="D317" s="15">
        <v>17592</v>
      </c>
      <c r="E317" s="16">
        <v>8.5</v>
      </c>
      <c r="F317" s="15">
        <v>17564</v>
      </c>
      <c r="G317" s="16">
        <v>8.3000000000000007</v>
      </c>
      <c r="I317" s="56">
        <f t="shared" si="8"/>
        <v>17585.666666666668</v>
      </c>
      <c r="J317" s="48">
        <f t="shared" si="9"/>
        <v>3</v>
      </c>
    </row>
    <row r="318" spans="1:10" x14ac:dyDescent="0.25">
      <c r="A318" s="53" t="s">
        <v>282</v>
      </c>
      <c r="B318" s="15">
        <v>14402</v>
      </c>
      <c r="C318" s="16">
        <v>12</v>
      </c>
      <c r="D318" s="15">
        <v>14458</v>
      </c>
      <c r="E318" s="16">
        <v>11</v>
      </c>
      <c r="F318" s="15">
        <v>15174</v>
      </c>
      <c r="G318" s="16">
        <v>8.3000000000000007</v>
      </c>
      <c r="I318" s="56">
        <f t="shared" si="8"/>
        <v>14678</v>
      </c>
      <c r="J318" s="48">
        <f t="shared" si="9"/>
        <v>3</v>
      </c>
    </row>
    <row r="319" spans="1:10" x14ac:dyDescent="0.25">
      <c r="A319" s="53" t="s">
        <v>301</v>
      </c>
      <c r="B319" s="15">
        <v>17732</v>
      </c>
      <c r="C319" s="16">
        <v>17</v>
      </c>
      <c r="D319" s="15">
        <v>17707</v>
      </c>
      <c r="E319" s="16">
        <v>11</v>
      </c>
      <c r="F319" s="15">
        <v>18309</v>
      </c>
      <c r="G319" s="16">
        <v>13</v>
      </c>
      <c r="I319" s="56">
        <f t="shared" si="8"/>
        <v>17916</v>
      </c>
      <c r="J319" s="48">
        <f t="shared" si="9"/>
        <v>3</v>
      </c>
    </row>
    <row r="320" spans="1:10" x14ac:dyDescent="0.25">
      <c r="A320" s="53" t="s">
        <v>59</v>
      </c>
      <c r="B320" s="15">
        <v>19118</v>
      </c>
      <c r="C320" s="16">
        <v>15</v>
      </c>
      <c r="D320" s="15">
        <v>20101</v>
      </c>
      <c r="E320" s="16">
        <v>16</v>
      </c>
      <c r="F320" s="15">
        <v>19184</v>
      </c>
      <c r="G320" s="16">
        <v>12</v>
      </c>
      <c r="I320" s="56">
        <f t="shared" si="8"/>
        <v>19467.666666666668</v>
      </c>
      <c r="J320" s="48">
        <f t="shared" si="9"/>
        <v>3</v>
      </c>
    </row>
    <row r="321" spans="1:10" x14ac:dyDescent="0.25">
      <c r="A321" s="53" t="s">
        <v>83</v>
      </c>
      <c r="B321" s="15">
        <v>20212</v>
      </c>
      <c r="C321" s="16">
        <v>8.1999999999999993</v>
      </c>
      <c r="D321" s="15">
        <v>20833</v>
      </c>
      <c r="E321" s="16">
        <v>7.6</v>
      </c>
      <c r="F321" s="15">
        <v>19025</v>
      </c>
      <c r="G321" s="16">
        <v>12</v>
      </c>
      <c r="I321" s="56">
        <f t="shared" si="8"/>
        <v>20023.333333333332</v>
      </c>
      <c r="J321" s="48">
        <f t="shared" si="9"/>
        <v>3</v>
      </c>
    </row>
    <row r="322" spans="1:10" x14ac:dyDescent="0.25">
      <c r="A322" s="53" t="s">
        <v>177</v>
      </c>
      <c r="B322" s="15">
        <v>18969</v>
      </c>
      <c r="C322" s="16">
        <v>15</v>
      </c>
      <c r="D322" s="15">
        <v>18588</v>
      </c>
      <c r="E322" s="16">
        <v>10</v>
      </c>
      <c r="F322" s="15">
        <v>18362</v>
      </c>
      <c r="G322" s="16">
        <v>16</v>
      </c>
      <c r="I322" s="56">
        <f t="shared" si="8"/>
        <v>18639.666666666668</v>
      </c>
      <c r="J322" s="48">
        <f t="shared" si="9"/>
        <v>3</v>
      </c>
    </row>
    <row r="323" spans="1:10" x14ac:dyDescent="0.25">
      <c r="A323" s="53" t="s">
        <v>201</v>
      </c>
      <c r="B323" s="15">
        <v>19195</v>
      </c>
      <c r="C323" s="16">
        <v>11</v>
      </c>
      <c r="D323" s="15">
        <v>19812</v>
      </c>
      <c r="E323" s="16">
        <v>12</v>
      </c>
      <c r="F323" s="17"/>
      <c r="G323" s="17"/>
      <c r="I323" s="56">
        <f t="shared" si="8"/>
        <v>19503.5</v>
      </c>
      <c r="J323" s="48">
        <f t="shared" si="9"/>
        <v>2</v>
      </c>
    </row>
    <row r="324" spans="1:10" x14ac:dyDescent="0.25">
      <c r="A324" s="53" t="s">
        <v>302</v>
      </c>
      <c r="B324" s="15">
        <v>20952</v>
      </c>
      <c r="C324" s="16">
        <v>7.9</v>
      </c>
      <c r="D324" s="15">
        <v>20973</v>
      </c>
      <c r="E324" s="16">
        <v>9.1999999999999993</v>
      </c>
      <c r="F324" s="15">
        <v>22083</v>
      </c>
      <c r="G324" s="16">
        <v>11</v>
      </c>
      <c r="I324" s="56">
        <f t="shared" si="8"/>
        <v>21336</v>
      </c>
      <c r="J324" s="48">
        <f t="shared" si="9"/>
        <v>3</v>
      </c>
    </row>
    <row r="325" spans="1:10" x14ac:dyDescent="0.25">
      <c r="A325" s="53" t="s">
        <v>308</v>
      </c>
      <c r="B325" s="15">
        <v>18684</v>
      </c>
      <c r="C325" s="16">
        <v>15</v>
      </c>
      <c r="D325" s="15">
        <v>18838</v>
      </c>
      <c r="E325" s="16">
        <v>8.8000000000000007</v>
      </c>
      <c r="F325" s="15">
        <v>19457</v>
      </c>
      <c r="G325" s="16">
        <v>7</v>
      </c>
      <c r="I325" s="56">
        <f t="shared" si="8"/>
        <v>18993</v>
      </c>
      <c r="J325" s="48">
        <f t="shared" si="9"/>
        <v>3</v>
      </c>
    </row>
    <row r="326" spans="1:10" x14ac:dyDescent="0.25">
      <c r="A326" s="53" t="s">
        <v>52</v>
      </c>
      <c r="B326" s="15">
        <v>22032</v>
      </c>
      <c r="C326" s="16">
        <v>7.8</v>
      </c>
      <c r="D326" s="15">
        <v>22849</v>
      </c>
      <c r="E326" s="16">
        <v>8.1</v>
      </c>
      <c r="F326" s="15">
        <v>23149</v>
      </c>
      <c r="G326" s="16">
        <v>9.5</v>
      </c>
      <c r="I326" s="56">
        <f t="shared" si="8"/>
        <v>22676.666666666668</v>
      </c>
      <c r="J326" s="48">
        <f t="shared" si="9"/>
        <v>3</v>
      </c>
    </row>
    <row r="327" spans="1:10" x14ac:dyDescent="0.25">
      <c r="A327" s="53" t="s">
        <v>65</v>
      </c>
      <c r="B327" s="15">
        <v>18000</v>
      </c>
      <c r="C327" s="16">
        <v>8.1999999999999993</v>
      </c>
      <c r="D327" s="15">
        <v>17000</v>
      </c>
      <c r="E327" s="16">
        <v>10</v>
      </c>
      <c r="F327" s="15">
        <v>18019</v>
      </c>
      <c r="G327" s="16">
        <v>12</v>
      </c>
      <c r="I327" s="56">
        <f t="shared" si="8"/>
        <v>17673</v>
      </c>
      <c r="J327" s="48">
        <f t="shared" si="9"/>
        <v>3</v>
      </c>
    </row>
    <row r="328" spans="1:10" x14ac:dyDescent="0.25">
      <c r="A328" s="53" t="s">
        <v>102</v>
      </c>
      <c r="B328" s="15">
        <v>20831</v>
      </c>
      <c r="C328" s="16">
        <v>11</v>
      </c>
      <c r="D328" s="15">
        <v>21284</v>
      </c>
      <c r="E328" s="16">
        <v>11</v>
      </c>
      <c r="F328" s="15">
        <v>22327</v>
      </c>
      <c r="G328" s="16">
        <v>11</v>
      </c>
      <c r="I328" s="56">
        <f t="shared" si="8"/>
        <v>21480.666666666668</v>
      </c>
      <c r="J328" s="48">
        <f t="shared" si="9"/>
        <v>3</v>
      </c>
    </row>
    <row r="329" spans="1:10" x14ac:dyDescent="0.25">
      <c r="A329" s="53" t="s">
        <v>106</v>
      </c>
      <c r="B329" s="15">
        <v>19514</v>
      </c>
      <c r="C329" s="16">
        <v>5.8</v>
      </c>
      <c r="D329" s="15">
        <v>19087</v>
      </c>
      <c r="E329" s="16">
        <v>6.1</v>
      </c>
      <c r="F329" s="15">
        <v>19907</v>
      </c>
      <c r="G329" s="16">
        <v>5</v>
      </c>
      <c r="I329" s="56">
        <f t="shared" si="8"/>
        <v>19502.666666666668</v>
      </c>
      <c r="J329" s="48">
        <f t="shared" si="9"/>
        <v>3</v>
      </c>
    </row>
    <row r="330" spans="1:10" x14ac:dyDescent="0.25">
      <c r="A330" s="53" t="s">
        <v>261</v>
      </c>
      <c r="B330" s="15">
        <v>22464</v>
      </c>
      <c r="C330" s="16">
        <v>6.3</v>
      </c>
      <c r="D330" s="15">
        <v>22729</v>
      </c>
      <c r="E330" s="16">
        <v>7.6</v>
      </c>
      <c r="F330" s="15">
        <v>23450</v>
      </c>
      <c r="G330" s="16">
        <v>7.1</v>
      </c>
      <c r="I330" s="56">
        <f t="shared" si="8"/>
        <v>22881</v>
      </c>
      <c r="J330" s="48">
        <f t="shared" si="9"/>
        <v>3</v>
      </c>
    </row>
    <row r="331" spans="1:10" x14ac:dyDescent="0.25">
      <c r="A331" s="53" t="s">
        <v>276</v>
      </c>
      <c r="B331" s="15">
        <v>19931</v>
      </c>
      <c r="C331" s="16">
        <v>16</v>
      </c>
      <c r="D331" s="15">
        <v>19330</v>
      </c>
      <c r="E331" s="16">
        <v>12</v>
      </c>
      <c r="F331" s="15">
        <v>19634</v>
      </c>
      <c r="G331" s="16">
        <v>16</v>
      </c>
      <c r="I331" s="56">
        <f t="shared" si="8"/>
        <v>19631.666666666668</v>
      </c>
      <c r="J331" s="48">
        <f t="shared" si="9"/>
        <v>3</v>
      </c>
    </row>
    <row r="332" spans="1:10" x14ac:dyDescent="0.25">
      <c r="A332" s="53" t="s">
        <v>163</v>
      </c>
      <c r="B332" s="15">
        <v>19926</v>
      </c>
      <c r="C332" s="16">
        <v>10</v>
      </c>
      <c r="D332" s="15">
        <v>18713</v>
      </c>
      <c r="E332" s="16">
        <v>10</v>
      </c>
      <c r="F332" s="15">
        <v>18755</v>
      </c>
      <c r="G332" s="16">
        <v>9</v>
      </c>
      <c r="I332" s="56">
        <f t="shared" ref="I332:I390" si="10">(B332+D332+F332)/(COUNT(B332,D332,F332))</f>
        <v>19131.333333333332</v>
      </c>
      <c r="J332" s="48">
        <f t="shared" ref="J332:J390" si="11">COUNT(B332,D332,F332)</f>
        <v>3</v>
      </c>
    </row>
    <row r="333" spans="1:10" x14ac:dyDescent="0.25">
      <c r="A333" s="53" t="s">
        <v>224</v>
      </c>
      <c r="B333" s="15">
        <v>19768</v>
      </c>
      <c r="C333" s="16">
        <v>8.6</v>
      </c>
      <c r="D333" s="15">
        <v>17842</v>
      </c>
      <c r="E333" s="16">
        <v>6.8</v>
      </c>
      <c r="F333" s="15">
        <v>18927</v>
      </c>
      <c r="G333" s="16">
        <v>10</v>
      </c>
      <c r="I333" s="56">
        <f t="shared" si="10"/>
        <v>18845.666666666668</v>
      </c>
      <c r="J333" s="48">
        <f t="shared" si="11"/>
        <v>3</v>
      </c>
    </row>
    <row r="334" spans="1:10" x14ac:dyDescent="0.25">
      <c r="A334" s="53" t="s">
        <v>244</v>
      </c>
      <c r="B334" s="15">
        <v>19662</v>
      </c>
      <c r="C334" s="16">
        <v>6</v>
      </c>
      <c r="D334" s="15">
        <v>18633</v>
      </c>
      <c r="E334" s="16">
        <v>8.1</v>
      </c>
      <c r="F334" s="15">
        <v>19873</v>
      </c>
      <c r="G334" s="16">
        <v>6.7</v>
      </c>
      <c r="I334" s="56">
        <f t="shared" si="10"/>
        <v>19389.333333333332</v>
      </c>
      <c r="J334" s="48">
        <f t="shared" si="11"/>
        <v>3</v>
      </c>
    </row>
    <row r="335" spans="1:10" x14ac:dyDescent="0.25">
      <c r="A335" s="53" t="s">
        <v>271</v>
      </c>
      <c r="B335" s="15">
        <v>21646</v>
      </c>
      <c r="C335" s="16">
        <v>7.5</v>
      </c>
      <c r="D335" s="15">
        <v>20490</v>
      </c>
      <c r="E335" s="16">
        <v>7.5</v>
      </c>
      <c r="F335" s="15">
        <v>20235</v>
      </c>
      <c r="G335" s="16">
        <v>9.5</v>
      </c>
      <c r="I335" s="56">
        <f t="shared" si="10"/>
        <v>20790.333333333332</v>
      </c>
      <c r="J335" s="48">
        <f t="shared" si="11"/>
        <v>3</v>
      </c>
    </row>
    <row r="336" spans="1:10" x14ac:dyDescent="0.25">
      <c r="A336" s="53" t="s">
        <v>306</v>
      </c>
      <c r="B336" s="17"/>
      <c r="C336" s="17" t="s">
        <v>450</v>
      </c>
      <c r="D336" s="17"/>
      <c r="E336" s="17"/>
      <c r="F336" s="17"/>
      <c r="G336" s="17"/>
      <c r="I336" s="56" t="e">
        <f t="shared" si="10"/>
        <v>#DIV/0!</v>
      </c>
      <c r="J336" s="48">
        <f t="shared" si="11"/>
        <v>0</v>
      </c>
    </row>
    <row r="337" spans="1:10" x14ac:dyDescent="0.25">
      <c r="A337" s="53" t="s">
        <v>470</v>
      </c>
      <c r="B337" s="15">
        <v>19092</v>
      </c>
      <c r="C337" s="16">
        <v>9.1</v>
      </c>
      <c r="D337" s="15">
        <v>18106</v>
      </c>
      <c r="E337" s="16">
        <v>8.1999999999999993</v>
      </c>
      <c r="F337" s="15">
        <v>20432</v>
      </c>
      <c r="G337" s="16">
        <v>8.4</v>
      </c>
      <c r="I337" s="56">
        <f t="shared" si="10"/>
        <v>19210</v>
      </c>
      <c r="J337" s="48">
        <f t="shared" si="11"/>
        <v>3</v>
      </c>
    </row>
    <row r="338" spans="1:10" x14ac:dyDescent="0.25">
      <c r="A338" s="53" t="s">
        <v>333</v>
      </c>
      <c r="B338" s="17"/>
      <c r="C338" s="17"/>
      <c r="D338" s="15">
        <v>15392</v>
      </c>
      <c r="E338" s="16">
        <v>12</v>
      </c>
      <c r="F338" s="15">
        <v>16783</v>
      </c>
      <c r="G338" s="16">
        <v>10</v>
      </c>
      <c r="I338" s="56">
        <f t="shared" si="10"/>
        <v>16087.5</v>
      </c>
      <c r="J338" s="48">
        <f t="shared" si="11"/>
        <v>2</v>
      </c>
    </row>
    <row r="339" spans="1:10" x14ac:dyDescent="0.25">
      <c r="A339" s="53" t="s">
        <v>334</v>
      </c>
      <c r="B339" s="15">
        <v>17842</v>
      </c>
      <c r="C339" s="16">
        <v>7.6</v>
      </c>
      <c r="D339" s="15">
        <v>16868</v>
      </c>
      <c r="E339" s="16">
        <v>10</v>
      </c>
      <c r="F339" s="15">
        <v>17086</v>
      </c>
      <c r="G339" s="16">
        <v>14</v>
      </c>
      <c r="I339" s="56">
        <f t="shared" si="10"/>
        <v>17265.333333333332</v>
      </c>
      <c r="J339" s="48">
        <f t="shared" si="11"/>
        <v>3</v>
      </c>
    </row>
    <row r="340" spans="1:10" x14ac:dyDescent="0.25">
      <c r="A340" s="53" t="s">
        <v>335</v>
      </c>
      <c r="B340" s="15">
        <v>17285</v>
      </c>
      <c r="C340" s="16">
        <v>9.5</v>
      </c>
      <c r="D340" s="15">
        <v>17357</v>
      </c>
      <c r="E340" s="16">
        <v>16</v>
      </c>
      <c r="F340" s="15">
        <v>17412</v>
      </c>
      <c r="G340" s="16">
        <v>9.6999999999999993</v>
      </c>
      <c r="I340" s="56">
        <f t="shared" si="10"/>
        <v>17351.333333333332</v>
      </c>
      <c r="J340" s="48">
        <f t="shared" si="11"/>
        <v>3</v>
      </c>
    </row>
    <row r="341" spans="1:10" x14ac:dyDescent="0.25">
      <c r="A341" s="53" t="s">
        <v>336</v>
      </c>
      <c r="B341" s="15">
        <v>21134</v>
      </c>
      <c r="C341" s="16">
        <v>7.2</v>
      </c>
      <c r="D341" s="15">
        <v>19486</v>
      </c>
      <c r="E341" s="16">
        <v>7.6</v>
      </c>
      <c r="F341" s="15">
        <v>19966</v>
      </c>
      <c r="G341" s="16">
        <v>8.1999999999999993</v>
      </c>
      <c r="I341" s="56">
        <f t="shared" si="10"/>
        <v>20195.333333333332</v>
      </c>
      <c r="J341" s="48">
        <f t="shared" si="11"/>
        <v>3</v>
      </c>
    </row>
    <row r="342" spans="1:10" x14ac:dyDescent="0.25">
      <c r="A342" s="53" t="s">
        <v>337</v>
      </c>
      <c r="B342" s="15">
        <v>19709</v>
      </c>
      <c r="C342" s="16">
        <v>7.5</v>
      </c>
      <c r="D342" s="15">
        <v>19945</v>
      </c>
      <c r="E342" s="16">
        <v>5.9</v>
      </c>
      <c r="F342" s="15">
        <v>20176</v>
      </c>
      <c r="G342" s="16">
        <v>7.3</v>
      </c>
      <c r="I342" s="56">
        <f t="shared" si="10"/>
        <v>19943.333333333332</v>
      </c>
      <c r="J342" s="48">
        <f t="shared" si="11"/>
        <v>3</v>
      </c>
    </row>
    <row r="343" spans="1:10" x14ac:dyDescent="0.25">
      <c r="A343" s="53" t="s">
        <v>352</v>
      </c>
      <c r="B343" s="15">
        <v>18141</v>
      </c>
      <c r="C343" s="16">
        <v>17</v>
      </c>
      <c r="D343" s="15">
        <v>18850</v>
      </c>
      <c r="E343" s="16">
        <v>8.5</v>
      </c>
      <c r="F343" s="15">
        <v>17519</v>
      </c>
      <c r="G343" s="16">
        <v>9.9</v>
      </c>
      <c r="I343" s="56">
        <f t="shared" si="10"/>
        <v>18170</v>
      </c>
      <c r="J343" s="48">
        <f t="shared" si="11"/>
        <v>3</v>
      </c>
    </row>
    <row r="344" spans="1:10" x14ac:dyDescent="0.25">
      <c r="A344" s="53" t="s">
        <v>338</v>
      </c>
      <c r="B344" s="15">
        <v>18201</v>
      </c>
      <c r="C344" s="16">
        <v>9.1</v>
      </c>
      <c r="D344" s="15">
        <v>18907</v>
      </c>
      <c r="E344" s="16">
        <v>13</v>
      </c>
      <c r="F344" s="15">
        <v>18144</v>
      </c>
      <c r="G344" s="16">
        <v>13</v>
      </c>
      <c r="I344" s="56">
        <f t="shared" si="10"/>
        <v>18417.333333333332</v>
      </c>
      <c r="J344" s="48">
        <f t="shared" si="11"/>
        <v>3</v>
      </c>
    </row>
    <row r="345" spans="1:10" x14ac:dyDescent="0.25">
      <c r="A345" s="53" t="s">
        <v>339</v>
      </c>
      <c r="B345" s="15">
        <v>18567</v>
      </c>
      <c r="C345" s="16">
        <v>10</v>
      </c>
      <c r="D345" s="15">
        <v>17868</v>
      </c>
      <c r="E345" s="16">
        <v>14</v>
      </c>
      <c r="F345" s="15">
        <v>17168</v>
      </c>
      <c r="G345" s="16">
        <v>8.6</v>
      </c>
      <c r="I345" s="56">
        <f t="shared" si="10"/>
        <v>17867.666666666668</v>
      </c>
      <c r="J345" s="48">
        <f t="shared" si="11"/>
        <v>3</v>
      </c>
    </row>
    <row r="346" spans="1:10" x14ac:dyDescent="0.25">
      <c r="A346" s="53" t="s">
        <v>340</v>
      </c>
      <c r="B346" s="15">
        <v>18616</v>
      </c>
      <c r="C346" s="16">
        <v>6.6</v>
      </c>
      <c r="D346" s="15">
        <v>18758</v>
      </c>
      <c r="E346" s="16">
        <v>8.5</v>
      </c>
      <c r="F346" s="15">
        <v>18446</v>
      </c>
      <c r="G346" s="16">
        <v>6.9</v>
      </c>
      <c r="I346" s="56">
        <f t="shared" si="10"/>
        <v>18606.666666666668</v>
      </c>
      <c r="J346" s="48">
        <f t="shared" si="11"/>
        <v>3</v>
      </c>
    </row>
    <row r="347" spans="1:10" x14ac:dyDescent="0.25">
      <c r="A347" s="53" t="s">
        <v>341</v>
      </c>
      <c r="B347" s="15">
        <v>19425</v>
      </c>
      <c r="C347" s="16">
        <v>5.7</v>
      </c>
      <c r="D347" s="15">
        <v>19620</v>
      </c>
      <c r="E347" s="16">
        <v>8.5</v>
      </c>
      <c r="F347" s="15">
        <v>19547</v>
      </c>
      <c r="G347" s="16">
        <v>6.6</v>
      </c>
      <c r="I347" s="56">
        <f t="shared" si="10"/>
        <v>19530.666666666668</v>
      </c>
      <c r="J347" s="48">
        <f t="shared" si="11"/>
        <v>3</v>
      </c>
    </row>
    <row r="348" spans="1:10" x14ac:dyDescent="0.25">
      <c r="A348" s="53" t="s">
        <v>342</v>
      </c>
      <c r="B348" s="15">
        <v>20671</v>
      </c>
      <c r="C348" s="16">
        <v>7.8</v>
      </c>
      <c r="D348" s="15">
        <v>19056</v>
      </c>
      <c r="E348" s="16">
        <v>20</v>
      </c>
      <c r="F348" s="15">
        <v>19448</v>
      </c>
      <c r="G348" s="16">
        <v>9.1</v>
      </c>
      <c r="I348" s="56">
        <f t="shared" si="10"/>
        <v>19725</v>
      </c>
      <c r="J348" s="48">
        <f t="shared" si="11"/>
        <v>3</v>
      </c>
    </row>
    <row r="349" spans="1:10" x14ac:dyDescent="0.25">
      <c r="A349" s="53" t="s">
        <v>343</v>
      </c>
      <c r="B349" s="15">
        <v>17908</v>
      </c>
      <c r="C349" s="16">
        <v>7.7</v>
      </c>
      <c r="D349" s="15">
        <v>17867</v>
      </c>
      <c r="E349" s="16">
        <v>9.6999999999999993</v>
      </c>
      <c r="F349" s="15">
        <v>18432</v>
      </c>
      <c r="G349" s="16">
        <v>11</v>
      </c>
      <c r="I349" s="56">
        <f t="shared" si="10"/>
        <v>18069</v>
      </c>
      <c r="J349" s="48">
        <f t="shared" si="11"/>
        <v>3</v>
      </c>
    </row>
    <row r="350" spans="1:10" x14ac:dyDescent="0.25">
      <c r="A350" s="53" t="s">
        <v>344</v>
      </c>
      <c r="B350" s="15">
        <v>20459</v>
      </c>
      <c r="C350" s="16">
        <v>11</v>
      </c>
      <c r="D350" s="15">
        <v>19865</v>
      </c>
      <c r="E350" s="16">
        <v>8.1</v>
      </c>
      <c r="F350" s="15">
        <v>20406</v>
      </c>
      <c r="G350" s="16">
        <v>8</v>
      </c>
      <c r="I350" s="56">
        <f t="shared" si="10"/>
        <v>20243.333333333332</v>
      </c>
      <c r="J350" s="48">
        <f t="shared" si="11"/>
        <v>3</v>
      </c>
    </row>
    <row r="351" spans="1:10" x14ac:dyDescent="0.25">
      <c r="A351" s="53" t="s">
        <v>345</v>
      </c>
      <c r="B351" s="15">
        <v>20659</v>
      </c>
      <c r="C351" s="16">
        <v>5.7</v>
      </c>
      <c r="D351" s="15">
        <v>20965</v>
      </c>
      <c r="E351" s="16">
        <v>5.8</v>
      </c>
      <c r="F351" s="15">
        <v>21619</v>
      </c>
      <c r="G351" s="16">
        <v>4.5</v>
      </c>
      <c r="I351" s="56">
        <f t="shared" si="10"/>
        <v>21081</v>
      </c>
      <c r="J351" s="48">
        <f t="shared" si="11"/>
        <v>3</v>
      </c>
    </row>
    <row r="352" spans="1:10" x14ac:dyDescent="0.25">
      <c r="A352" s="53" t="s">
        <v>471</v>
      </c>
      <c r="B352" s="15">
        <v>18471</v>
      </c>
      <c r="C352" s="16">
        <v>6.7</v>
      </c>
      <c r="D352" s="15">
        <v>19223</v>
      </c>
      <c r="E352" s="16">
        <v>6.1</v>
      </c>
      <c r="F352" s="15">
        <v>19149</v>
      </c>
      <c r="G352" s="16">
        <v>4.5</v>
      </c>
      <c r="I352" s="56">
        <f t="shared" si="10"/>
        <v>18947.666666666668</v>
      </c>
      <c r="J352" s="48">
        <f t="shared" si="11"/>
        <v>3</v>
      </c>
    </row>
    <row r="353" spans="1:10" x14ac:dyDescent="0.25">
      <c r="A353" s="53" t="s">
        <v>353</v>
      </c>
      <c r="B353" s="15">
        <v>19125</v>
      </c>
      <c r="C353" s="16">
        <v>8.1</v>
      </c>
      <c r="D353" s="15">
        <v>19568</v>
      </c>
      <c r="E353" s="16">
        <v>11</v>
      </c>
      <c r="F353" s="15">
        <v>20445</v>
      </c>
      <c r="G353" s="16">
        <v>8.9</v>
      </c>
      <c r="I353" s="56">
        <f t="shared" si="10"/>
        <v>19712.666666666668</v>
      </c>
      <c r="J353" s="48">
        <f t="shared" si="11"/>
        <v>3</v>
      </c>
    </row>
    <row r="354" spans="1:10" x14ac:dyDescent="0.25">
      <c r="A354" s="53" t="s">
        <v>347</v>
      </c>
      <c r="B354" s="15">
        <v>19413</v>
      </c>
      <c r="C354" s="16">
        <v>4.5</v>
      </c>
      <c r="D354" s="15">
        <v>20162</v>
      </c>
      <c r="E354" s="16">
        <v>6</v>
      </c>
      <c r="F354" s="15">
        <v>20360</v>
      </c>
      <c r="G354" s="16">
        <v>5.5</v>
      </c>
      <c r="I354" s="56">
        <f t="shared" si="10"/>
        <v>19978.333333333332</v>
      </c>
      <c r="J354" s="48">
        <f t="shared" si="11"/>
        <v>3</v>
      </c>
    </row>
    <row r="355" spans="1:10" x14ac:dyDescent="0.25">
      <c r="A355" s="53" t="s">
        <v>348</v>
      </c>
      <c r="B355" s="15">
        <v>17905</v>
      </c>
      <c r="C355" s="16">
        <v>5.9</v>
      </c>
      <c r="D355" s="15">
        <v>17604</v>
      </c>
      <c r="E355" s="16">
        <v>7.7</v>
      </c>
      <c r="F355" s="15">
        <v>18595</v>
      </c>
      <c r="G355" s="16">
        <v>6.6</v>
      </c>
      <c r="I355" s="56">
        <f t="shared" si="10"/>
        <v>18034.666666666668</v>
      </c>
      <c r="J355" s="48">
        <f t="shared" si="11"/>
        <v>3</v>
      </c>
    </row>
    <row r="356" spans="1:10" x14ac:dyDescent="0.25">
      <c r="A356" s="53" t="s">
        <v>349</v>
      </c>
      <c r="B356" s="15">
        <v>20002</v>
      </c>
      <c r="C356" s="16">
        <v>13</v>
      </c>
      <c r="D356" s="15">
        <v>20795</v>
      </c>
      <c r="E356" s="16">
        <v>14</v>
      </c>
      <c r="F356" s="15">
        <v>20082</v>
      </c>
      <c r="G356" s="16">
        <v>7.9</v>
      </c>
      <c r="I356" s="56">
        <f t="shared" si="10"/>
        <v>20293</v>
      </c>
      <c r="J356" s="48">
        <f t="shared" si="11"/>
        <v>3</v>
      </c>
    </row>
    <row r="357" spans="1:10" x14ac:dyDescent="0.25">
      <c r="A357" s="53" t="s">
        <v>350</v>
      </c>
      <c r="B357" s="15">
        <v>21272</v>
      </c>
      <c r="C357" s="16">
        <v>10</v>
      </c>
      <c r="D357" s="15">
        <v>22019</v>
      </c>
      <c r="E357" s="16">
        <v>12</v>
      </c>
      <c r="F357" s="15">
        <v>21482</v>
      </c>
      <c r="G357" s="16">
        <v>18</v>
      </c>
      <c r="I357" s="56">
        <f t="shared" si="10"/>
        <v>21591</v>
      </c>
      <c r="J357" s="48">
        <f t="shared" si="11"/>
        <v>3</v>
      </c>
    </row>
    <row r="358" spans="1:10" x14ac:dyDescent="0.25">
      <c r="A358" s="53" t="s">
        <v>351</v>
      </c>
      <c r="B358" s="15">
        <v>19669</v>
      </c>
      <c r="C358" s="16">
        <v>7.2</v>
      </c>
      <c r="D358" s="15">
        <v>19971</v>
      </c>
      <c r="E358" s="16">
        <v>8.6</v>
      </c>
      <c r="F358" s="15">
        <v>19585</v>
      </c>
      <c r="G358" s="16">
        <v>6.5</v>
      </c>
      <c r="I358" s="56">
        <f t="shared" si="10"/>
        <v>19741.666666666668</v>
      </c>
      <c r="J358" s="48">
        <f t="shared" si="11"/>
        <v>3</v>
      </c>
    </row>
    <row r="359" spans="1:10" x14ac:dyDescent="0.25">
      <c r="A359" s="53" t="s">
        <v>472</v>
      </c>
      <c r="B359" s="15">
        <v>22347</v>
      </c>
      <c r="C359" s="16">
        <v>5.4</v>
      </c>
      <c r="D359" s="15">
        <v>22709</v>
      </c>
      <c r="E359" s="16">
        <v>6.5</v>
      </c>
      <c r="F359" s="15">
        <v>22989</v>
      </c>
      <c r="G359" s="16">
        <v>5.9</v>
      </c>
      <c r="I359" s="56">
        <f t="shared" si="10"/>
        <v>22681.666666666668</v>
      </c>
      <c r="J359" s="48">
        <f t="shared" si="11"/>
        <v>3</v>
      </c>
    </row>
    <row r="360" spans="1:10" x14ac:dyDescent="0.25">
      <c r="A360" s="53" t="s">
        <v>473</v>
      </c>
      <c r="B360" s="15">
        <v>22707</v>
      </c>
      <c r="C360" s="16">
        <v>6</v>
      </c>
      <c r="D360" s="15">
        <v>22181</v>
      </c>
      <c r="E360" s="16">
        <v>5.6</v>
      </c>
      <c r="F360" s="15">
        <v>22366</v>
      </c>
      <c r="G360" s="16">
        <v>6.4</v>
      </c>
      <c r="I360" s="56">
        <f t="shared" si="10"/>
        <v>22418</v>
      </c>
      <c r="J360" s="48">
        <f t="shared" si="11"/>
        <v>3</v>
      </c>
    </row>
    <row r="361" spans="1:10" x14ac:dyDescent="0.25">
      <c r="A361" s="53" t="s">
        <v>474</v>
      </c>
      <c r="B361" s="15">
        <v>19103</v>
      </c>
      <c r="C361" s="16">
        <v>7.1</v>
      </c>
      <c r="D361" s="15">
        <v>19275</v>
      </c>
      <c r="E361" s="16">
        <v>6.9</v>
      </c>
      <c r="F361" s="15">
        <v>19882</v>
      </c>
      <c r="G361" s="16">
        <v>8</v>
      </c>
      <c r="I361" s="56">
        <f t="shared" si="10"/>
        <v>19420</v>
      </c>
      <c r="J361" s="48">
        <f t="shared" si="11"/>
        <v>3</v>
      </c>
    </row>
    <row r="362" spans="1:10" x14ac:dyDescent="0.25">
      <c r="A362" s="53" t="s">
        <v>475</v>
      </c>
      <c r="B362" s="15">
        <v>20880</v>
      </c>
      <c r="C362" s="16">
        <v>8.8000000000000007</v>
      </c>
      <c r="D362" s="15">
        <v>20994</v>
      </c>
      <c r="E362" s="16">
        <v>11</v>
      </c>
      <c r="F362" s="15">
        <v>20326</v>
      </c>
      <c r="G362" s="16">
        <v>11</v>
      </c>
      <c r="I362" s="56">
        <f t="shared" si="10"/>
        <v>20733.333333333332</v>
      </c>
      <c r="J362" s="48">
        <f t="shared" si="11"/>
        <v>3</v>
      </c>
    </row>
    <row r="363" spans="1:10" x14ac:dyDescent="0.25">
      <c r="A363" s="53" t="s">
        <v>476</v>
      </c>
      <c r="B363" s="15">
        <v>19631</v>
      </c>
      <c r="C363" s="16">
        <v>15</v>
      </c>
      <c r="D363" s="15">
        <v>19901</v>
      </c>
      <c r="E363" s="16">
        <v>11</v>
      </c>
      <c r="F363" s="15">
        <v>20402</v>
      </c>
      <c r="G363" s="16">
        <v>9.9</v>
      </c>
      <c r="I363" s="56">
        <f t="shared" si="10"/>
        <v>19978</v>
      </c>
      <c r="J363" s="48">
        <f t="shared" si="11"/>
        <v>3</v>
      </c>
    </row>
    <row r="364" spans="1:10" x14ac:dyDescent="0.25">
      <c r="A364" s="53" t="s">
        <v>477</v>
      </c>
      <c r="B364" s="15">
        <v>17969</v>
      </c>
      <c r="C364" s="16">
        <v>9.1</v>
      </c>
      <c r="D364" s="15">
        <v>17249</v>
      </c>
      <c r="E364" s="16">
        <v>7.2</v>
      </c>
      <c r="F364" s="15">
        <v>17149</v>
      </c>
      <c r="G364" s="16">
        <v>6.2</v>
      </c>
      <c r="I364" s="56">
        <f t="shared" si="10"/>
        <v>17455.666666666668</v>
      </c>
      <c r="J364" s="48">
        <f t="shared" si="11"/>
        <v>3</v>
      </c>
    </row>
    <row r="365" spans="1:10" x14ac:dyDescent="0.25">
      <c r="A365" s="53" t="s">
        <v>478</v>
      </c>
      <c r="B365" s="15">
        <v>19364</v>
      </c>
      <c r="C365" s="16">
        <v>6.2</v>
      </c>
      <c r="D365" s="15">
        <v>18223</v>
      </c>
      <c r="E365" s="16">
        <v>7.5</v>
      </c>
      <c r="F365" s="15">
        <v>18264</v>
      </c>
      <c r="G365" s="16">
        <v>11</v>
      </c>
      <c r="I365" s="56">
        <f t="shared" si="10"/>
        <v>18617</v>
      </c>
      <c r="J365" s="48">
        <f t="shared" si="11"/>
        <v>3</v>
      </c>
    </row>
    <row r="366" spans="1:10" x14ac:dyDescent="0.25">
      <c r="A366" s="53" t="s">
        <v>479</v>
      </c>
      <c r="B366" s="15">
        <v>20456</v>
      </c>
      <c r="C366" s="16">
        <v>7.3</v>
      </c>
      <c r="D366" s="15">
        <v>18306</v>
      </c>
      <c r="E366" s="16">
        <v>9</v>
      </c>
      <c r="F366" s="15">
        <v>18361</v>
      </c>
      <c r="G366" s="16">
        <v>8.9</v>
      </c>
      <c r="I366" s="56">
        <f t="shared" si="10"/>
        <v>19041</v>
      </c>
      <c r="J366" s="48">
        <f t="shared" si="11"/>
        <v>3</v>
      </c>
    </row>
    <row r="367" spans="1:10" x14ac:dyDescent="0.25">
      <c r="A367" s="53" t="s">
        <v>480</v>
      </c>
      <c r="B367" s="15">
        <v>25101</v>
      </c>
      <c r="C367" s="16">
        <v>7.5</v>
      </c>
      <c r="D367" s="15">
        <v>24941</v>
      </c>
      <c r="E367" s="16">
        <v>9.9</v>
      </c>
      <c r="F367" s="15">
        <v>23071</v>
      </c>
      <c r="G367" s="16">
        <v>7.6</v>
      </c>
      <c r="I367" s="56">
        <f t="shared" si="10"/>
        <v>24371</v>
      </c>
      <c r="J367" s="48">
        <f t="shared" si="11"/>
        <v>3</v>
      </c>
    </row>
    <row r="368" spans="1:10" x14ac:dyDescent="0.25">
      <c r="A368" s="53" t="s">
        <v>481</v>
      </c>
      <c r="B368" s="15">
        <v>21783</v>
      </c>
      <c r="C368" s="16">
        <v>7.8</v>
      </c>
      <c r="D368" s="15">
        <v>21147</v>
      </c>
      <c r="E368" s="16">
        <v>11</v>
      </c>
      <c r="F368" s="15">
        <v>21477</v>
      </c>
      <c r="G368" s="16">
        <v>9.9</v>
      </c>
      <c r="I368" s="56">
        <f t="shared" si="10"/>
        <v>21469</v>
      </c>
      <c r="J368" s="48">
        <f t="shared" si="11"/>
        <v>3</v>
      </c>
    </row>
    <row r="369" spans="1:10" x14ac:dyDescent="0.25">
      <c r="A369" s="53" t="s">
        <v>482</v>
      </c>
      <c r="B369" s="15">
        <v>26093</v>
      </c>
      <c r="C369" s="16">
        <v>8.8000000000000007</v>
      </c>
      <c r="D369" s="15">
        <v>26547</v>
      </c>
      <c r="E369" s="16">
        <v>12</v>
      </c>
      <c r="F369" s="15">
        <v>25055</v>
      </c>
      <c r="G369" s="16">
        <v>8.8000000000000007</v>
      </c>
      <c r="I369" s="56">
        <f t="shared" si="10"/>
        <v>25898.333333333332</v>
      </c>
      <c r="J369" s="48">
        <f t="shared" si="11"/>
        <v>3</v>
      </c>
    </row>
    <row r="370" spans="1:10" x14ac:dyDescent="0.25">
      <c r="A370" s="53" t="s">
        <v>483</v>
      </c>
      <c r="B370" s="15">
        <v>23175</v>
      </c>
      <c r="C370" s="16">
        <v>5</v>
      </c>
      <c r="D370" s="15">
        <v>23758</v>
      </c>
      <c r="E370" s="16">
        <v>3.8</v>
      </c>
      <c r="F370" s="15">
        <v>23772</v>
      </c>
      <c r="G370" s="16">
        <v>4.8</v>
      </c>
      <c r="I370" s="56">
        <f t="shared" si="10"/>
        <v>23568.333333333332</v>
      </c>
      <c r="J370" s="48">
        <f t="shared" si="11"/>
        <v>3</v>
      </c>
    </row>
    <row r="371" spans="1:10" x14ac:dyDescent="0.25">
      <c r="A371" s="53" t="s">
        <v>484</v>
      </c>
      <c r="B371" s="15">
        <v>20501</v>
      </c>
      <c r="C371" s="16">
        <v>17</v>
      </c>
      <c r="D371" s="15">
        <v>17377</v>
      </c>
      <c r="E371" s="16">
        <v>20</v>
      </c>
      <c r="F371" s="17"/>
      <c r="G371" s="17"/>
      <c r="I371" s="56">
        <f t="shared" si="10"/>
        <v>18939</v>
      </c>
      <c r="J371" s="48">
        <f t="shared" si="11"/>
        <v>2</v>
      </c>
    </row>
    <row r="372" spans="1:10" x14ac:dyDescent="0.25">
      <c r="A372" s="53" t="s">
        <v>485</v>
      </c>
      <c r="B372" s="15">
        <v>20650</v>
      </c>
      <c r="C372" s="16">
        <v>7.4</v>
      </c>
      <c r="D372" s="15">
        <v>21483</v>
      </c>
      <c r="E372" s="16">
        <v>5.4</v>
      </c>
      <c r="F372" s="15">
        <v>21642</v>
      </c>
      <c r="G372" s="16">
        <v>6.5</v>
      </c>
      <c r="I372" s="56">
        <f t="shared" si="10"/>
        <v>21258.333333333332</v>
      </c>
      <c r="J372" s="48">
        <f t="shared" si="11"/>
        <v>3</v>
      </c>
    </row>
    <row r="373" spans="1:10" x14ac:dyDescent="0.25">
      <c r="A373" s="53" t="s">
        <v>486</v>
      </c>
      <c r="B373" s="15">
        <v>20147</v>
      </c>
      <c r="C373" s="16">
        <v>3.7</v>
      </c>
      <c r="D373" s="15">
        <v>19982</v>
      </c>
      <c r="E373" s="16">
        <v>5.4</v>
      </c>
      <c r="F373" s="15">
        <v>20581</v>
      </c>
      <c r="G373" s="16">
        <v>5</v>
      </c>
      <c r="I373" s="56">
        <f t="shared" si="10"/>
        <v>20236.666666666668</v>
      </c>
      <c r="J373" s="48">
        <f t="shared" si="11"/>
        <v>3</v>
      </c>
    </row>
    <row r="374" spans="1:10" x14ac:dyDescent="0.25">
      <c r="A374" s="53" t="s">
        <v>487</v>
      </c>
      <c r="B374" s="15">
        <v>20237</v>
      </c>
      <c r="C374" s="16">
        <v>2.5</v>
      </c>
      <c r="D374" s="15">
        <v>20068</v>
      </c>
      <c r="E374" s="16">
        <v>3.9</v>
      </c>
      <c r="F374" s="15">
        <v>19998</v>
      </c>
      <c r="G374" s="16">
        <v>3.4</v>
      </c>
      <c r="I374" s="56">
        <f t="shared" si="10"/>
        <v>20101</v>
      </c>
      <c r="J374" s="48">
        <f t="shared" si="11"/>
        <v>3</v>
      </c>
    </row>
    <row r="375" spans="1:10" x14ac:dyDescent="0.25">
      <c r="A375" s="53" t="s">
        <v>488</v>
      </c>
      <c r="B375" s="15">
        <v>18961</v>
      </c>
      <c r="C375" s="16">
        <v>5.8</v>
      </c>
      <c r="D375" s="15">
        <v>18989</v>
      </c>
      <c r="E375" s="16">
        <v>5.6</v>
      </c>
      <c r="F375" s="15">
        <v>19687</v>
      </c>
      <c r="G375" s="16">
        <v>5.4</v>
      </c>
      <c r="I375" s="56">
        <f t="shared" si="10"/>
        <v>19212.333333333332</v>
      </c>
      <c r="J375" s="48">
        <f t="shared" si="11"/>
        <v>3</v>
      </c>
    </row>
    <row r="376" spans="1:10" x14ac:dyDescent="0.25">
      <c r="A376" s="53" t="s">
        <v>489</v>
      </c>
      <c r="B376" s="15">
        <v>17740</v>
      </c>
      <c r="C376" s="16">
        <v>13</v>
      </c>
      <c r="D376" s="15">
        <v>19227</v>
      </c>
      <c r="E376" s="16">
        <v>8.1</v>
      </c>
      <c r="F376" s="15">
        <v>18825</v>
      </c>
      <c r="G376" s="16">
        <v>8.1</v>
      </c>
      <c r="I376" s="56">
        <f t="shared" si="10"/>
        <v>18597.333333333332</v>
      </c>
      <c r="J376" s="48">
        <f t="shared" si="11"/>
        <v>3</v>
      </c>
    </row>
    <row r="377" spans="1:10" x14ac:dyDescent="0.25">
      <c r="A377" s="53" t="s">
        <v>490</v>
      </c>
      <c r="B377" s="15">
        <v>20319</v>
      </c>
      <c r="C377" s="16">
        <v>7.2</v>
      </c>
      <c r="D377" s="15">
        <v>19517</v>
      </c>
      <c r="E377" s="16">
        <v>7.6</v>
      </c>
      <c r="F377" s="15">
        <v>20148</v>
      </c>
      <c r="G377" s="16">
        <v>8.5</v>
      </c>
      <c r="I377" s="56">
        <f t="shared" si="10"/>
        <v>19994.666666666668</v>
      </c>
      <c r="J377" s="48">
        <f t="shared" si="11"/>
        <v>3</v>
      </c>
    </row>
    <row r="378" spans="1:10" x14ac:dyDescent="0.25">
      <c r="A378" s="53" t="s">
        <v>491</v>
      </c>
      <c r="B378" s="15">
        <v>17817</v>
      </c>
      <c r="C378" s="16">
        <v>8.6999999999999993</v>
      </c>
      <c r="D378" s="15">
        <v>17745</v>
      </c>
      <c r="E378" s="16">
        <v>9.5</v>
      </c>
      <c r="F378" s="15">
        <v>17516</v>
      </c>
      <c r="G378" s="16">
        <v>11</v>
      </c>
      <c r="I378" s="56">
        <f t="shared" si="10"/>
        <v>17692.666666666668</v>
      </c>
      <c r="J378" s="48">
        <f t="shared" si="11"/>
        <v>3</v>
      </c>
    </row>
    <row r="379" spans="1:10" x14ac:dyDescent="0.25">
      <c r="A379" s="53" t="s">
        <v>492</v>
      </c>
      <c r="B379" s="15">
        <v>19276</v>
      </c>
      <c r="C379" s="16">
        <v>8.1999999999999993</v>
      </c>
      <c r="D379" s="15">
        <v>19943</v>
      </c>
      <c r="E379" s="16">
        <v>8.3000000000000007</v>
      </c>
      <c r="F379" s="15">
        <v>20958</v>
      </c>
      <c r="G379" s="16">
        <v>9.5</v>
      </c>
      <c r="I379" s="56">
        <f t="shared" si="10"/>
        <v>20059</v>
      </c>
      <c r="J379" s="48">
        <f t="shared" si="11"/>
        <v>3</v>
      </c>
    </row>
    <row r="380" spans="1:10" x14ac:dyDescent="0.25">
      <c r="A380" s="53" t="s">
        <v>493</v>
      </c>
      <c r="B380" s="15">
        <v>19679</v>
      </c>
      <c r="C380" s="16">
        <v>3.8</v>
      </c>
      <c r="D380" s="15">
        <v>19854</v>
      </c>
      <c r="E380" s="16">
        <v>4.5999999999999996</v>
      </c>
      <c r="F380" s="15">
        <v>20360</v>
      </c>
      <c r="G380" s="16">
        <v>4.7</v>
      </c>
      <c r="I380" s="56">
        <f t="shared" si="10"/>
        <v>19964.333333333332</v>
      </c>
      <c r="J380" s="48">
        <f t="shared" si="11"/>
        <v>3</v>
      </c>
    </row>
    <row r="381" spans="1:10" x14ac:dyDescent="0.25">
      <c r="A381" s="53" t="s">
        <v>494</v>
      </c>
      <c r="B381" s="15">
        <v>20480</v>
      </c>
      <c r="C381" s="16">
        <v>20</v>
      </c>
      <c r="D381" s="15">
        <v>17789</v>
      </c>
      <c r="E381" s="16">
        <v>20</v>
      </c>
      <c r="F381" s="17"/>
      <c r="G381" s="17"/>
      <c r="I381" s="56">
        <f t="shared" si="10"/>
        <v>19134.5</v>
      </c>
      <c r="J381" s="48">
        <f t="shared" si="11"/>
        <v>2</v>
      </c>
    </row>
    <row r="382" spans="1:10" x14ac:dyDescent="0.25">
      <c r="A382" s="53" t="s">
        <v>495</v>
      </c>
      <c r="B382" s="15">
        <v>19579</v>
      </c>
      <c r="C382" s="16">
        <v>9.1999999999999993</v>
      </c>
      <c r="D382" s="15">
        <v>19731</v>
      </c>
      <c r="E382" s="16">
        <v>6.2</v>
      </c>
      <c r="F382" s="15">
        <v>20235</v>
      </c>
      <c r="G382" s="16">
        <v>7.4</v>
      </c>
      <c r="I382" s="56">
        <f t="shared" si="10"/>
        <v>19848.333333333332</v>
      </c>
      <c r="J382" s="48">
        <f t="shared" si="11"/>
        <v>3</v>
      </c>
    </row>
    <row r="383" spans="1:10" x14ac:dyDescent="0.25">
      <c r="A383" s="53" t="s">
        <v>496</v>
      </c>
      <c r="B383" s="15">
        <v>20633</v>
      </c>
      <c r="C383" s="16">
        <v>5.6</v>
      </c>
      <c r="D383" s="15">
        <v>21149</v>
      </c>
      <c r="E383" s="16">
        <v>7.1</v>
      </c>
      <c r="F383" s="15">
        <v>21909</v>
      </c>
      <c r="G383" s="16">
        <v>6.2</v>
      </c>
      <c r="I383" s="56">
        <f t="shared" si="10"/>
        <v>21230.333333333332</v>
      </c>
      <c r="J383" s="48">
        <f t="shared" si="11"/>
        <v>3</v>
      </c>
    </row>
    <row r="384" spans="1:10" x14ac:dyDescent="0.25">
      <c r="A384" s="53" t="s">
        <v>497</v>
      </c>
      <c r="B384" s="15">
        <v>18937</v>
      </c>
      <c r="C384" s="16">
        <v>9.6999999999999993</v>
      </c>
      <c r="D384" s="15">
        <v>18856</v>
      </c>
      <c r="E384" s="16">
        <v>7.5</v>
      </c>
      <c r="F384" s="15">
        <v>18453</v>
      </c>
      <c r="G384" s="16">
        <v>7.9</v>
      </c>
      <c r="I384" s="56">
        <f t="shared" si="10"/>
        <v>18748.666666666668</v>
      </c>
      <c r="J384" s="48">
        <f t="shared" si="11"/>
        <v>3</v>
      </c>
    </row>
    <row r="385" spans="1:10" x14ac:dyDescent="0.25">
      <c r="A385" s="53" t="s">
        <v>498</v>
      </c>
      <c r="B385" s="15">
        <v>22766</v>
      </c>
      <c r="C385" s="16">
        <v>16</v>
      </c>
      <c r="D385" s="15">
        <v>22600</v>
      </c>
      <c r="E385" s="16">
        <v>18</v>
      </c>
      <c r="F385" s="15">
        <v>23071</v>
      </c>
      <c r="G385" s="16">
        <v>17</v>
      </c>
      <c r="I385" s="56">
        <f t="shared" si="10"/>
        <v>22812.333333333332</v>
      </c>
      <c r="J385" s="48">
        <f t="shared" si="11"/>
        <v>3</v>
      </c>
    </row>
    <row r="386" spans="1:10" x14ac:dyDescent="0.25">
      <c r="A386" s="53" t="s">
        <v>499</v>
      </c>
      <c r="B386" s="17"/>
      <c r="C386" s="17"/>
      <c r="D386" s="15">
        <v>22846</v>
      </c>
      <c r="E386" s="16">
        <v>13</v>
      </c>
      <c r="F386" s="15">
        <v>23925</v>
      </c>
      <c r="G386" s="16">
        <v>11</v>
      </c>
      <c r="I386" s="56">
        <f t="shared" si="10"/>
        <v>23385.5</v>
      </c>
      <c r="J386" s="48">
        <f t="shared" si="11"/>
        <v>2</v>
      </c>
    </row>
    <row r="387" spans="1:10" x14ac:dyDescent="0.25">
      <c r="A387" s="53" t="s">
        <v>500</v>
      </c>
      <c r="B387" s="15">
        <v>21662</v>
      </c>
      <c r="C387" s="16">
        <v>4.8</v>
      </c>
      <c r="D387" s="15">
        <v>21666</v>
      </c>
      <c r="E387" s="16">
        <v>4.2</v>
      </c>
      <c r="F387" s="15">
        <v>22556</v>
      </c>
      <c r="G387" s="16">
        <v>4.0999999999999996</v>
      </c>
      <c r="I387" s="56">
        <f t="shared" si="10"/>
        <v>21961.333333333332</v>
      </c>
      <c r="J387" s="48">
        <f t="shared" si="11"/>
        <v>3</v>
      </c>
    </row>
    <row r="388" spans="1:10" x14ac:dyDescent="0.25">
      <c r="A388" s="53" t="s">
        <v>501</v>
      </c>
      <c r="B388" s="15">
        <v>21898</v>
      </c>
      <c r="C388" s="16">
        <v>9.1</v>
      </c>
      <c r="D388" s="15">
        <v>20206</v>
      </c>
      <c r="E388" s="16">
        <v>9.6999999999999993</v>
      </c>
      <c r="F388" s="15">
        <v>22950</v>
      </c>
      <c r="G388" s="16">
        <v>10</v>
      </c>
      <c r="I388" s="56">
        <f t="shared" si="10"/>
        <v>21684.666666666668</v>
      </c>
      <c r="J388" s="48">
        <f t="shared" si="11"/>
        <v>3</v>
      </c>
    </row>
    <row r="389" spans="1:10" x14ac:dyDescent="0.25">
      <c r="A389" s="53" t="s">
        <v>502</v>
      </c>
      <c r="B389" s="15">
        <v>17987</v>
      </c>
      <c r="C389" s="16">
        <v>8.3000000000000007</v>
      </c>
      <c r="D389" s="15">
        <v>19146</v>
      </c>
      <c r="E389" s="16">
        <v>8.5</v>
      </c>
      <c r="F389" s="15">
        <v>19456</v>
      </c>
      <c r="G389" s="16">
        <v>9.8000000000000007</v>
      </c>
      <c r="I389" s="56">
        <f t="shared" si="10"/>
        <v>18863</v>
      </c>
      <c r="J389" s="48">
        <f t="shared" si="11"/>
        <v>3</v>
      </c>
    </row>
    <row r="390" spans="1:10" x14ac:dyDescent="0.25">
      <c r="A390" s="53" t="s">
        <v>503</v>
      </c>
      <c r="B390" s="15">
        <v>20448</v>
      </c>
      <c r="C390" s="16">
        <v>5</v>
      </c>
      <c r="D390" s="15">
        <v>21011</v>
      </c>
      <c r="E390" s="16">
        <v>4.8</v>
      </c>
      <c r="F390" s="15">
        <v>22329</v>
      </c>
      <c r="G390" s="16">
        <v>4.9000000000000004</v>
      </c>
      <c r="I390" s="56">
        <f t="shared" si="10"/>
        <v>21262.666666666668</v>
      </c>
      <c r="J390" s="48">
        <f t="shared" si="11"/>
        <v>3</v>
      </c>
    </row>
    <row r="391" spans="1:10" x14ac:dyDescent="0.25">
      <c r="A391" s="53" t="s">
        <v>504</v>
      </c>
      <c r="B391" s="54" t="s">
        <v>450</v>
      </c>
      <c r="C391" s="54" t="s">
        <v>450</v>
      </c>
      <c r="D391" s="54" t="s">
        <v>450</v>
      </c>
      <c r="E391" s="54" t="s">
        <v>450</v>
      </c>
      <c r="F391" s="54" t="s">
        <v>450</v>
      </c>
      <c r="G391" s="54" t="s">
        <v>450</v>
      </c>
    </row>
    <row r="393" spans="1:10" x14ac:dyDescent="0.25">
      <c r="A393" s="55" t="s">
        <v>505</v>
      </c>
    </row>
    <row r="394" spans="1:10" x14ac:dyDescent="0.25">
      <c r="A394" s="55" t="s">
        <v>506</v>
      </c>
    </row>
    <row r="395" spans="1:10" x14ac:dyDescent="0.25">
      <c r="A395" s="55" t="s">
        <v>507</v>
      </c>
    </row>
    <row r="396" spans="1:10" x14ac:dyDescent="0.25">
      <c r="A396" s="55" t="s">
        <v>508</v>
      </c>
    </row>
  </sheetData>
  <mergeCells count="3">
    <mergeCell ref="B9:C9"/>
    <mergeCell ref="D9:E9"/>
    <mergeCell ref="F9:G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rurality</vt:lpstr>
      <vt:lpstr>population census 2011</vt:lpstr>
      <vt:lpstr>average house price</vt:lpstr>
      <vt:lpstr>average council tax band d</vt:lpstr>
      <vt:lpstr>fuel</vt:lpstr>
      <vt:lpstr>all data &amp; averages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RSN</dc:creator>
  <cp:lastModifiedBy>Ricky</cp:lastModifiedBy>
  <cp:lastPrinted>2012-12-06T16:37:26Z</cp:lastPrinted>
  <dcterms:created xsi:type="dcterms:W3CDTF">2012-11-21T10:51:25Z</dcterms:created>
  <dcterms:modified xsi:type="dcterms:W3CDTF">2013-01-28T11:44:20Z</dcterms:modified>
</cp:coreProperties>
</file>