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s://ruralservicesnetwork-my.sharepoint.com/personal/richard_inman_sparse_gov_uk/Documents/RSN Shared Documents/website/Area Profiling/Economy/"/>
    </mc:Choice>
  </mc:AlternateContent>
  <workbookProtection workbookPassword="CE46" lockStructure="1"/>
  <bookViews>
    <workbookView xWindow="0" yWindow="0" windowWidth="20490" windowHeight="7755" firstSheet="5" activeTab="5"/>
  </bookViews>
  <sheets>
    <sheet name="Members" sheetId="1" state="veryHidden" r:id="rId1"/>
    <sheet name="Classifications" sheetId="2" state="veryHidden" r:id="rId2"/>
    <sheet name="Raw Data" sheetId="3" state="veryHidden" r:id="rId3"/>
    <sheet name="16+ populations" sheetId="4" state="veryHidden" r:id="rId4"/>
    <sheet name="per head av" sheetId="5" state="veryHidden" r:id="rId5"/>
    <sheet name="front sheet" sheetId="6" r:id="rId6"/>
  </sheets>
  <calcPr calcId="152511"/>
</workbook>
</file>

<file path=xl/calcChain.xml><?xml version="1.0" encoding="utf-8"?>
<calcChain xmlns="http://schemas.openxmlformats.org/spreadsheetml/2006/main">
  <c r="D17" i="6" l="1"/>
  <c r="D16" i="6"/>
  <c r="D11" i="6"/>
  <c r="F11" i="6" s="1"/>
  <c r="C9" i="4"/>
  <c r="D9" i="4"/>
  <c r="E9" i="4"/>
  <c r="F9" i="4"/>
  <c r="G9" i="4"/>
  <c r="H9" i="4"/>
  <c r="C10" i="4"/>
  <c r="D10" i="4"/>
  <c r="E10" i="4"/>
  <c r="F10" i="4"/>
  <c r="G10" i="4"/>
  <c r="H10" i="4"/>
  <c r="C11" i="4"/>
  <c r="D11" i="4"/>
  <c r="E11" i="4"/>
  <c r="F11" i="4"/>
  <c r="G11" i="4"/>
  <c r="H11" i="4"/>
  <c r="C12" i="4"/>
  <c r="D12" i="4"/>
  <c r="E12" i="4"/>
  <c r="F12" i="4"/>
  <c r="G12" i="4"/>
  <c r="H12" i="4"/>
  <c r="C13" i="4"/>
  <c r="D13" i="4"/>
  <c r="E13" i="4"/>
  <c r="F13" i="4"/>
  <c r="G13" i="4"/>
  <c r="H13" i="4"/>
  <c r="C14" i="4"/>
  <c r="D14" i="4"/>
  <c r="E14" i="4"/>
  <c r="F14" i="4"/>
  <c r="G14" i="4"/>
  <c r="H14" i="4"/>
  <c r="C15" i="4"/>
  <c r="D15" i="4"/>
  <c r="E15" i="4"/>
  <c r="F15" i="4"/>
  <c r="G15" i="4"/>
  <c r="H15" i="4"/>
  <c r="C16" i="4"/>
  <c r="D16" i="4"/>
  <c r="E16" i="4"/>
  <c r="F16" i="4"/>
  <c r="G16" i="4"/>
  <c r="H16" i="4"/>
  <c r="C17" i="4"/>
  <c r="D17" i="4"/>
  <c r="E17" i="4"/>
  <c r="F17" i="4"/>
  <c r="G17" i="4"/>
  <c r="H17" i="4"/>
  <c r="C18" i="4"/>
  <c r="D18" i="4"/>
  <c r="E18" i="4"/>
  <c r="F18" i="4"/>
  <c r="G18" i="4"/>
  <c r="H18" i="4"/>
  <c r="C19" i="4"/>
  <c r="D19" i="4"/>
  <c r="E19" i="4"/>
  <c r="F19" i="4"/>
  <c r="G19" i="4"/>
  <c r="H19" i="4"/>
  <c r="C20" i="4"/>
  <c r="D20" i="4"/>
  <c r="E20" i="4"/>
  <c r="F20" i="4"/>
  <c r="G20" i="4"/>
  <c r="H20" i="4"/>
  <c r="C21" i="4"/>
  <c r="D21" i="4"/>
  <c r="E21" i="4"/>
  <c r="F21" i="4"/>
  <c r="G21" i="4"/>
  <c r="H21" i="4"/>
  <c r="C22" i="4"/>
  <c r="D22" i="4"/>
  <c r="E22" i="4"/>
  <c r="F22" i="4"/>
  <c r="G22" i="4"/>
  <c r="H22" i="4"/>
  <c r="C23" i="4"/>
  <c r="D23" i="4"/>
  <c r="E23" i="4"/>
  <c r="F23" i="4"/>
  <c r="G23" i="4"/>
  <c r="H23" i="4"/>
  <c r="C24" i="4"/>
  <c r="D24" i="4"/>
  <c r="E24" i="4"/>
  <c r="F24" i="4"/>
  <c r="G24" i="4"/>
  <c r="H24" i="4"/>
  <c r="C25" i="4"/>
  <c r="D25" i="4"/>
  <c r="E25" i="4"/>
  <c r="F25" i="4"/>
  <c r="G25" i="4"/>
  <c r="H25" i="4"/>
  <c r="C26" i="4"/>
  <c r="D26" i="4"/>
  <c r="E26" i="4"/>
  <c r="F26" i="4"/>
  <c r="G26" i="4"/>
  <c r="H26" i="4"/>
  <c r="C27" i="4"/>
  <c r="D27" i="4"/>
  <c r="E27" i="4"/>
  <c r="F27" i="4"/>
  <c r="G27" i="4"/>
  <c r="H27" i="4"/>
  <c r="C28" i="4"/>
  <c r="D28" i="4"/>
  <c r="E28" i="4"/>
  <c r="F28" i="4"/>
  <c r="G28" i="4"/>
  <c r="H28" i="4"/>
  <c r="C29" i="4"/>
  <c r="D29" i="4"/>
  <c r="E29" i="4"/>
  <c r="F29" i="4"/>
  <c r="G29" i="4"/>
  <c r="H29" i="4"/>
  <c r="C30" i="4"/>
  <c r="D30" i="4"/>
  <c r="E30" i="4"/>
  <c r="F30" i="4"/>
  <c r="G30" i="4"/>
  <c r="H30" i="4"/>
  <c r="C31" i="4"/>
  <c r="D31" i="4"/>
  <c r="E31" i="4"/>
  <c r="F31" i="4"/>
  <c r="G31" i="4"/>
  <c r="H31" i="4"/>
  <c r="C32" i="4"/>
  <c r="D32" i="4"/>
  <c r="E32" i="4"/>
  <c r="F32" i="4"/>
  <c r="G32" i="4"/>
  <c r="H32" i="4"/>
  <c r="C33" i="4"/>
  <c r="D33" i="4"/>
  <c r="E33" i="4"/>
  <c r="F33" i="4"/>
  <c r="G33" i="4"/>
  <c r="H33" i="4"/>
  <c r="C34" i="4"/>
  <c r="D34" i="4"/>
  <c r="E34" i="4"/>
  <c r="F34" i="4"/>
  <c r="G34" i="4"/>
  <c r="H34" i="4"/>
  <c r="C35" i="4"/>
  <c r="D35" i="4"/>
  <c r="E35" i="4"/>
  <c r="F35" i="4"/>
  <c r="G35" i="4"/>
  <c r="H35" i="4"/>
  <c r="C36" i="4"/>
  <c r="D36" i="4"/>
  <c r="E36" i="4"/>
  <c r="F36" i="4"/>
  <c r="G36" i="4"/>
  <c r="H36" i="4"/>
  <c r="C37" i="4"/>
  <c r="D37" i="4"/>
  <c r="E37" i="4"/>
  <c r="F37" i="4"/>
  <c r="G37" i="4"/>
  <c r="H37" i="4"/>
  <c r="C38" i="4"/>
  <c r="D38" i="4"/>
  <c r="E38" i="4"/>
  <c r="F38" i="4"/>
  <c r="G38" i="4"/>
  <c r="H38" i="4"/>
  <c r="C39" i="4"/>
  <c r="D39" i="4"/>
  <c r="E39" i="4"/>
  <c r="F39" i="4"/>
  <c r="G39" i="4"/>
  <c r="H39" i="4"/>
  <c r="C40" i="4"/>
  <c r="D40" i="4"/>
  <c r="E40" i="4"/>
  <c r="F40" i="4"/>
  <c r="G40" i="4"/>
  <c r="H40" i="4"/>
  <c r="C41" i="4"/>
  <c r="D41" i="4"/>
  <c r="E41" i="4"/>
  <c r="F41" i="4"/>
  <c r="G41" i="4"/>
  <c r="H41" i="4"/>
  <c r="C42" i="4"/>
  <c r="D42" i="4"/>
  <c r="E42" i="4"/>
  <c r="F42" i="4"/>
  <c r="G42" i="4"/>
  <c r="H42" i="4"/>
  <c r="C43" i="4"/>
  <c r="D43" i="4"/>
  <c r="E43" i="4"/>
  <c r="F43" i="4"/>
  <c r="G43" i="4"/>
  <c r="H43" i="4"/>
  <c r="C44" i="4"/>
  <c r="D44" i="4"/>
  <c r="E44" i="4"/>
  <c r="F44" i="4"/>
  <c r="G44" i="4"/>
  <c r="H44" i="4"/>
  <c r="C45" i="4"/>
  <c r="D45" i="4"/>
  <c r="E45" i="4"/>
  <c r="F45" i="4"/>
  <c r="G45" i="4"/>
  <c r="H45" i="4"/>
  <c r="C46" i="4"/>
  <c r="D46" i="4"/>
  <c r="E46" i="4"/>
  <c r="F46" i="4"/>
  <c r="G46" i="4"/>
  <c r="H46" i="4"/>
  <c r="C47" i="4"/>
  <c r="D47" i="4"/>
  <c r="E47" i="4"/>
  <c r="F47" i="4"/>
  <c r="G47" i="4"/>
  <c r="H47" i="4"/>
  <c r="C48" i="4"/>
  <c r="D48" i="4"/>
  <c r="E48" i="4"/>
  <c r="F48" i="4"/>
  <c r="G48" i="4"/>
  <c r="H48" i="4"/>
  <c r="C49" i="4"/>
  <c r="D49" i="4"/>
  <c r="E49" i="4"/>
  <c r="F49" i="4"/>
  <c r="G49" i="4"/>
  <c r="H49" i="4"/>
  <c r="C50" i="4"/>
  <c r="D50" i="4"/>
  <c r="E50" i="4"/>
  <c r="F50" i="4"/>
  <c r="G50" i="4"/>
  <c r="H50" i="4"/>
  <c r="C51" i="4"/>
  <c r="D51" i="4"/>
  <c r="E51" i="4"/>
  <c r="F51" i="4"/>
  <c r="G51" i="4"/>
  <c r="H51" i="4"/>
  <c r="C52" i="4"/>
  <c r="D52" i="4"/>
  <c r="E52" i="4"/>
  <c r="F52" i="4"/>
  <c r="G52" i="4"/>
  <c r="H52" i="4"/>
  <c r="C53" i="4"/>
  <c r="D53" i="4"/>
  <c r="E53" i="4"/>
  <c r="F53" i="4"/>
  <c r="G53" i="4"/>
  <c r="H53" i="4"/>
  <c r="C54" i="4"/>
  <c r="D54" i="4"/>
  <c r="E54" i="4"/>
  <c r="F54" i="4"/>
  <c r="G54" i="4"/>
  <c r="H54" i="4"/>
  <c r="C55" i="4"/>
  <c r="D55" i="4"/>
  <c r="E55" i="4"/>
  <c r="F55" i="4"/>
  <c r="G55" i="4"/>
  <c r="H55" i="4"/>
  <c r="C56" i="4"/>
  <c r="D56" i="4"/>
  <c r="E56" i="4"/>
  <c r="F56" i="4"/>
  <c r="G56" i="4"/>
  <c r="H56" i="4"/>
  <c r="C57" i="4"/>
  <c r="D57" i="4"/>
  <c r="E57" i="4"/>
  <c r="F57" i="4"/>
  <c r="G57" i="4"/>
  <c r="H57" i="4"/>
  <c r="C58" i="4"/>
  <c r="D58" i="4"/>
  <c r="E58" i="4"/>
  <c r="F58" i="4"/>
  <c r="G58" i="4"/>
  <c r="H58" i="4"/>
  <c r="C59" i="4"/>
  <c r="D59" i="4"/>
  <c r="E59" i="4"/>
  <c r="F59" i="4"/>
  <c r="G59" i="4"/>
  <c r="H59" i="4"/>
  <c r="C60" i="4"/>
  <c r="D60" i="4"/>
  <c r="E60" i="4"/>
  <c r="F60" i="4"/>
  <c r="G60" i="4"/>
  <c r="H60" i="4"/>
  <c r="C61" i="4"/>
  <c r="D61" i="4"/>
  <c r="E61" i="4"/>
  <c r="F61" i="4"/>
  <c r="G61" i="4"/>
  <c r="H61" i="4"/>
  <c r="C62" i="4"/>
  <c r="D62" i="4"/>
  <c r="E62" i="4"/>
  <c r="F62" i="4"/>
  <c r="G62" i="4"/>
  <c r="H62" i="4"/>
  <c r="C63" i="4"/>
  <c r="D63" i="4"/>
  <c r="E63" i="4"/>
  <c r="F63" i="4"/>
  <c r="G63" i="4"/>
  <c r="H63" i="4"/>
  <c r="C64" i="4"/>
  <c r="D64" i="4"/>
  <c r="E64" i="4"/>
  <c r="F64" i="4"/>
  <c r="G64" i="4"/>
  <c r="H64" i="4"/>
  <c r="C65" i="4"/>
  <c r="D65" i="4"/>
  <c r="E65" i="4"/>
  <c r="F65" i="4"/>
  <c r="G65" i="4"/>
  <c r="H65" i="4"/>
  <c r="C66" i="4"/>
  <c r="D66" i="4"/>
  <c r="E66" i="4"/>
  <c r="F66" i="4"/>
  <c r="G66" i="4"/>
  <c r="H66" i="4"/>
  <c r="C67" i="4"/>
  <c r="D67" i="4"/>
  <c r="E67" i="4"/>
  <c r="F67" i="4"/>
  <c r="G67" i="4"/>
  <c r="H67" i="4"/>
  <c r="C68" i="4"/>
  <c r="D68" i="4"/>
  <c r="E68" i="4"/>
  <c r="F68" i="4"/>
  <c r="G68" i="4"/>
  <c r="H68" i="4"/>
  <c r="C69" i="4"/>
  <c r="D69" i="4"/>
  <c r="E69" i="4"/>
  <c r="F69" i="4"/>
  <c r="G69" i="4"/>
  <c r="H69" i="4"/>
  <c r="C70" i="4"/>
  <c r="D70" i="4"/>
  <c r="E70" i="4"/>
  <c r="F70" i="4"/>
  <c r="G70" i="4"/>
  <c r="H70" i="4"/>
  <c r="C71" i="4"/>
  <c r="D71" i="4"/>
  <c r="E71" i="4"/>
  <c r="F71" i="4"/>
  <c r="G71" i="4"/>
  <c r="H71" i="4"/>
  <c r="C72" i="4"/>
  <c r="D72" i="4"/>
  <c r="E72" i="4"/>
  <c r="F72" i="4"/>
  <c r="G72" i="4"/>
  <c r="H72" i="4"/>
  <c r="C73" i="4"/>
  <c r="D73" i="4"/>
  <c r="E73" i="4"/>
  <c r="F73" i="4"/>
  <c r="G73" i="4"/>
  <c r="H73" i="4"/>
  <c r="C74" i="4"/>
  <c r="D74" i="4"/>
  <c r="E74" i="4"/>
  <c r="F74" i="4"/>
  <c r="G74" i="4"/>
  <c r="H74" i="4"/>
  <c r="C75" i="4"/>
  <c r="D75" i="4"/>
  <c r="E75" i="4"/>
  <c r="F75" i="4"/>
  <c r="G75" i="4"/>
  <c r="H75" i="4"/>
  <c r="C76" i="4"/>
  <c r="D76" i="4"/>
  <c r="E76" i="4"/>
  <c r="F76" i="4"/>
  <c r="G76" i="4"/>
  <c r="H76" i="4"/>
  <c r="C77" i="4"/>
  <c r="D77" i="4"/>
  <c r="E77" i="4"/>
  <c r="F77" i="4"/>
  <c r="G77" i="4"/>
  <c r="H77" i="4"/>
  <c r="C78" i="4"/>
  <c r="D78" i="4"/>
  <c r="E78" i="4"/>
  <c r="F78" i="4"/>
  <c r="G78" i="4"/>
  <c r="H78" i="4"/>
  <c r="C79" i="4"/>
  <c r="D79" i="4"/>
  <c r="E79" i="4"/>
  <c r="F79" i="4"/>
  <c r="G79" i="4"/>
  <c r="H79" i="4"/>
  <c r="C80" i="4"/>
  <c r="D80" i="4"/>
  <c r="E80" i="4"/>
  <c r="F80" i="4"/>
  <c r="G80" i="4"/>
  <c r="H80" i="4"/>
  <c r="C81" i="4"/>
  <c r="D81" i="4"/>
  <c r="E81" i="4"/>
  <c r="F81" i="4"/>
  <c r="G81" i="4"/>
  <c r="H81" i="4"/>
  <c r="C82" i="4"/>
  <c r="D82" i="4"/>
  <c r="E82" i="4"/>
  <c r="F82" i="4"/>
  <c r="G82" i="4"/>
  <c r="H82" i="4"/>
  <c r="C83" i="4"/>
  <c r="D83" i="4"/>
  <c r="E83" i="4"/>
  <c r="F83" i="4"/>
  <c r="G83" i="4"/>
  <c r="H83" i="4"/>
  <c r="C84" i="4"/>
  <c r="D84" i="4"/>
  <c r="E84" i="4"/>
  <c r="F84" i="4"/>
  <c r="G84" i="4"/>
  <c r="H84" i="4"/>
  <c r="C85" i="4"/>
  <c r="D85" i="4"/>
  <c r="E85" i="4"/>
  <c r="F85" i="4"/>
  <c r="G85" i="4"/>
  <c r="H85" i="4"/>
  <c r="C86" i="4"/>
  <c r="D86" i="4"/>
  <c r="E86" i="4"/>
  <c r="F86" i="4"/>
  <c r="G86" i="4"/>
  <c r="H86" i="4"/>
  <c r="C87" i="4"/>
  <c r="D87" i="4"/>
  <c r="E87" i="4"/>
  <c r="F87" i="4"/>
  <c r="G87" i="4"/>
  <c r="H87" i="4"/>
  <c r="C88" i="4"/>
  <c r="D88" i="4"/>
  <c r="E88" i="4"/>
  <c r="F88" i="4"/>
  <c r="G88" i="4"/>
  <c r="H88" i="4"/>
  <c r="C89" i="4"/>
  <c r="D89" i="4"/>
  <c r="E89" i="4"/>
  <c r="F89" i="4"/>
  <c r="G89" i="4"/>
  <c r="H89" i="4"/>
  <c r="C90" i="4"/>
  <c r="D90" i="4"/>
  <c r="E90" i="4"/>
  <c r="F90" i="4"/>
  <c r="G90" i="4"/>
  <c r="H90" i="4"/>
  <c r="C91" i="4"/>
  <c r="D91" i="4"/>
  <c r="E91" i="4"/>
  <c r="F91" i="4"/>
  <c r="G91" i="4"/>
  <c r="H91" i="4"/>
  <c r="C92" i="4"/>
  <c r="D92" i="4"/>
  <c r="E92" i="4"/>
  <c r="F92" i="4"/>
  <c r="G92" i="4"/>
  <c r="H92" i="4"/>
  <c r="C93" i="4"/>
  <c r="D93" i="4"/>
  <c r="E93" i="4"/>
  <c r="F93" i="4"/>
  <c r="G93" i="4"/>
  <c r="H93" i="4"/>
  <c r="C94" i="4"/>
  <c r="D94" i="4"/>
  <c r="E94" i="4"/>
  <c r="F94" i="4"/>
  <c r="G94" i="4"/>
  <c r="H94" i="4"/>
  <c r="C95" i="4"/>
  <c r="D95" i="4"/>
  <c r="E95" i="4"/>
  <c r="F95" i="4"/>
  <c r="G95" i="4"/>
  <c r="H95" i="4"/>
  <c r="C96" i="4"/>
  <c r="D96" i="4"/>
  <c r="E96" i="4"/>
  <c r="F96" i="4"/>
  <c r="G96" i="4"/>
  <c r="H96" i="4"/>
  <c r="C97" i="4"/>
  <c r="D97" i="4"/>
  <c r="E97" i="4"/>
  <c r="F97" i="4"/>
  <c r="G97" i="4"/>
  <c r="H97" i="4"/>
  <c r="C98" i="4"/>
  <c r="D98" i="4"/>
  <c r="E98" i="4"/>
  <c r="F98" i="4"/>
  <c r="G98" i="4"/>
  <c r="H98" i="4"/>
  <c r="C99" i="4"/>
  <c r="D99" i="4"/>
  <c r="E99" i="4"/>
  <c r="F99" i="4"/>
  <c r="G99" i="4"/>
  <c r="H99" i="4"/>
  <c r="C100" i="4"/>
  <c r="D100" i="4"/>
  <c r="E100" i="4"/>
  <c r="F100" i="4"/>
  <c r="G100" i="4"/>
  <c r="H100" i="4"/>
  <c r="C101" i="4"/>
  <c r="D101" i="4"/>
  <c r="E101" i="4"/>
  <c r="F101" i="4"/>
  <c r="G101" i="4"/>
  <c r="H101" i="4"/>
  <c r="C102" i="4"/>
  <c r="D102" i="4"/>
  <c r="E102" i="4"/>
  <c r="F102" i="4"/>
  <c r="G102" i="4"/>
  <c r="H102" i="4"/>
  <c r="C103" i="4"/>
  <c r="D103" i="4"/>
  <c r="E103" i="4"/>
  <c r="F103" i="4"/>
  <c r="G103" i="4"/>
  <c r="H103" i="4"/>
  <c r="C104" i="4"/>
  <c r="D104" i="4"/>
  <c r="E104" i="4"/>
  <c r="F104" i="4"/>
  <c r="G104" i="4"/>
  <c r="H104" i="4"/>
  <c r="C105" i="4"/>
  <c r="D105" i="4"/>
  <c r="E105" i="4"/>
  <c r="F105" i="4"/>
  <c r="G105" i="4"/>
  <c r="H105" i="4"/>
  <c r="C106" i="4"/>
  <c r="D106" i="4"/>
  <c r="E106" i="4"/>
  <c r="F106" i="4"/>
  <c r="G106" i="4"/>
  <c r="H106" i="4"/>
  <c r="C107" i="4"/>
  <c r="D107" i="4"/>
  <c r="E107" i="4"/>
  <c r="F107" i="4"/>
  <c r="G107" i="4"/>
  <c r="H107" i="4"/>
  <c r="C108" i="4"/>
  <c r="D108" i="4"/>
  <c r="E108" i="4"/>
  <c r="F108" i="4"/>
  <c r="G108" i="4"/>
  <c r="H108" i="4"/>
  <c r="C109" i="4"/>
  <c r="D109" i="4"/>
  <c r="E109" i="4"/>
  <c r="F109" i="4"/>
  <c r="G109" i="4"/>
  <c r="H109" i="4"/>
  <c r="C110" i="4"/>
  <c r="D110" i="4"/>
  <c r="E110" i="4"/>
  <c r="F110" i="4"/>
  <c r="G110" i="4"/>
  <c r="H110" i="4"/>
  <c r="C111" i="4"/>
  <c r="D111" i="4"/>
  <c r="E111" i="4"/>
  <c r="F111" i="4"/>
  <c r="G111" i="4"/>
  <c r="H111" i="4"/>
  <c r="C112" i="4"/>
  <c r="D112" i="4"/>
  <c r="E112" i="4"/>
  <c r="F112" i="4"/>
  <c r="G112" i="4"/>
  <c r="H112" i="4"/>
  <c r="C113" i="4"/>
  <c r="D113" i="4"/>
  <c r="E113" i="4"/>
  <c r="F113" i="4"/>
  <c r="G113" i="4"/>
  <c r="H113" i="4"/>
  <c r="C114" i="4"/>
  <c r="D114" i="4"/>
  <c r="E114" i="4"/>
  <c r="F114" i="4"/>
  <c r="G114" i="4"/>
  <c r="H114" i="4"/>
  <c r="C115" i="4"/>
  <c r="D115" i="4"/>
  <c r="E115" i="4"/>
  <c r="F115" i="4"/>
  <c r="G115" i="4"/>
  <c r="H115" i="4"/>
  <c r="C116" i="4"/>
  <c r="D116" i="4"/>
  <c r="E116" i="4"/>
  <c r="F116" i="4"/>
  <c r="G116" i="4"/>
  <c r="H116" i="4"/>
  <c r="C117" i="4"/>
  <c r="D117" i="4"/>
  <c r="E117" i="4"/>
  <c r="F117" i="4"/>
  <c r="G117" i="4"/>
  <c r="H117" i="4"/>
  <c r="C118" i="4"/>
  <c r="D118" i="4"/>
  <c r="E118" i="4"/>
  <c r="F118" i="4"/>
  <c r="G118" i="4"/>
  <c r="H118" i="4"/>
  <c r="C119" i="4"/>
  <c r="D119" i="4"/>
  <c r="E119" i="4"/>
  <c r="F119" i="4"/>
  <c r="G119" i="4"/>
  <c r="H119" i="4"/>
  <c r="C120" i="4"/>
  <c r="D120" i="4"/>
  <c r="E120" i="4"/>
  <c r="F120" i="4"/>
  <c r="G120" i="4"/>
  <c r="H120" i="4"/>
  <c r="C121" i="4"/>
  <c r="D121" i="4"/>
  <c r="E121" i="4"/>
  <c r="F121" i="4"/>
  <c r="G121" i="4"/>
  <c r="H121" i="4"/>
  <c r="C122" i="4"/>
  <c r="D122" i="4"/>
  <c r="E122" i="4"/>
  <c r="F122" i="4"/>
  <c r="G122" i="4"/>
  <c r="H122" i="4"/>
  <c r="C123" i="4"/>
  <c r="D123" i="4"/>
  <c r="E123" i="4"/>
  <c r="F123" i="4"/>
  <c r="G123" i="4"/>
  <c r="H123" i="4"/>
  <c r="C124" i="4"/>
  <c r="D124" i="4"/>
  <c r="E124" i="4"/>
  <c r="F124" i="4"/>
  <c r="G124" i="4"/>
  <c r="H124" i="4"/>
  <c r="C125" i="4"/>
  <c r="D125" i="4"/>
  <c r="E125" i="4"/>
  <c r="F125" i="4"/>
  <c r="G125" i="4"/>
  <c r="H125" i="4"/>
  <c r="C126" i="4"/>
  <c r="D126" i="4"/>
  <c r="E126" i="4"/>
  <c r="F126" i="4"/>
  <c r="G126" i="4"/>
  <c r="H126" i="4"/>
  <c r="C127" i="4"/>
  <c r="D127" i="4"/>
  <c r="E127" i="4"/>
  <c r="F127" i="4"/>
  <c r="G127" i="4"/>
  <c r="H127" i="4"/>
  <c r="C128" i="4"/>
  <c r="D128" i="4"/>
  <c r="E128" i="4"/>
  <c r="F128" i="4"/>
  <c r="G128" i="4"/>
  <c r="H128" i="4"/>
  <c r="C129" i="4"/>
  <c r="D129" i="4"/>
  <c r="E129" i="4"/>
  <c r="F129" i="4"/>
  <c r="G129" i="4"/>
  <c r="H129" i="4"/>
  <c r="C130" i="4"/>
  <c r="D130" i="4"/>
  <c r="E130" i="4"/>
  <c r="F130" i="4"/>
  <c r="G130" i="4"/>
  <c r="H130" i="4"/>
  <c r="C131" i="4"/>
  <c r="D131" i="4"/>
  <c r="E131" i="4"/>
  <c r="F131" i="4"/>
  <c r="G131" i="4"/>
  <c r="H131" i="4"/>
  <c r="C132" i="4"/>
  <c r="D132" i="4"/>
  <c r="E132" i="4"/>
  <c r="F132" i="4"/>
  <c r="G132" i="4"/>
  <c r="H132" i="4"/>
  <c r="C133" i="4"/>
  <c r="D133" i="4"/>
  <c r="E133" i="4"/>
  <c r="F133" i="4"/>
  <c r="G133" i="4"/>
  <c r="H133" i="4"/>
  <c r="C134" i="4"/>
  <c r="D134" i="4"/>
  <c r="E134" i="4"/>
  <c r="F134" i="4"/>
  <c r="G134" i="4"/>
  <c r="H134" i="4"/>
  <c r="C135" i="4"/>
  <c r="D135" i="4"/>
  <c r="E135" i="4"/>
  <c r="F135" i="4"/>
  <c r="G135" i="4"/>
  <c r="H135" i="4"/>
  <c r="C136" i="4"/>
  <c r="D136" i="4"/>
  <c r="E136" i="4"/>
  <c r="F136" i="4"/>
  <c r="G136" i="4"/>
  <c r="H136" i="4"/>
  <c r="C137" i="4"/>
  <c r="D137" i="4"/>
  <c r="E137" i="4"/>
  <c r="F137" i="4"/>
  <c r="G137" i="4"/>
  <c r="H137" i="4"/>
  <c r="C138" i="4"/>
  <c r="D138" i="4"/>
  <c r="E138" i="4"/>
  <c r="F138" i="4"/>
  <c r="G138" i="4"/>
  <c r="H138" i="4"/>
  <c r="C139" i="4"/>
  <c r="D139" i="4"/>
  <c r="E139" i="4"/>
  <c r="F139" i="4"/>
  <c r="G139" i="4"/>
  <c r="H139" i="4"/>
  <c r="C140" i="4"/>
  <c r="D140" i="4"/>
  <c r="E140" i="4"/>
  <c r="F140" i="4"/>
  <c r="G140" i="4"/>
  <c r="H140" i="4"/>
  <c r="C141" i="4"/>
  <c r="D141" i="4"/>
  <c r="E141" i="4"/>
  <c r="F141" i="4"/>
  <c r="G141" i="4"/>
  <c r="H141" i="4"/>
  <c r="C142" i="4"/>
  <c r="D142" i="4"/>
  <c r="E142" i="4"/>
  <c r="F142" i="4"/>
  <c r="G142" i="4"/>
  <c r="H142" i="4"/>
  <c r="C143" i="4"/>
  <c r="D143" i="4"/>
  <c r="E143" i="4"/>
  <c r="F143" i="4"/>
  <c r="G143" i="4"/>
  <c r="H143" i="4"/>
  <c r="C144" i="4"/>
  <c r="D144" i="4"/>
  <c r="E144" i="4"/>
  <c r="F144" i="4"/>
  <c r="G144" i="4"/>
  <c r="H144" i="4"/>
  <c r="C145" i="4"/>
  <c r="D145" i="4"/>
  <c r="E145" i="4"/>
  <c r="F145" i="4"/>
  <c r="G145" i="4"/>
  <c r="H145" i="4"/>
  <c r="C146" i="4"/>
  <c r="D146" i="4"/>
  <c r="E146" i="4"/>
  <c r="F146" i="4"/>
  <c r="G146" i="4"/>
  <c r="H146" i="4"/>
  <c r="C147" i="4"/>
  <c r="D147" i="4"/>
  <c r="E147" i="4"/>
  <c r="F147" i="4"/>
  <c r="G147" i="4"/>
  <c r="H147" i="4"/>
  <c r="C148" i="4"/>
  <c r="D148" i="4"/>
  <c r="E148" i="4"/>
  <c r="F148" i="4"/>
  <c r="G148" i="4"/>
  <c r="H148" i="4"/>
  <c r="C149" i="4"/>
  <c r="D149" i="4"/>
  <c r="E149" i="4"/>
  <c r="F149" i="4"/>
  <c r="G149" i="4"/>
  <c r="H149" i="4"/>
  <c r="C150" i="4"/>
  <c r="D150" i="4"/>
  <c r="E150" i="4"/>
  <c r="F150" i="4"/>
  <c r="G150" i="4"/>
  <c r="H150" i="4"/>
  <c r="C151" i="4"/>
  <c r="D151" i="4"/>
  <c r="E151" i="4"/>
  <c r="F151" i="4"/>
  <c r="G151" i="4"/>
  <c r="H151" i="4"/>
  <c r="C152" i="4"/>
  <c r="D152" i="4"/>
  <c r="E152" i="4"/>
  <c r="F152" i="4"/>
  <c r="G152" i="4"/>
  <c r="H152" i="4"/>
  <c r="C153" i="4"/>
  <c r="D153" i="4"/>
  <c r="E153" i="4"/>
  <c r="F153" i="4"/>
  <c r="G153" i="4"/>
  <c r="H153" i="4"/>
  <c r="C154" i="4"/>
  <c r="D154" i="4"/>
  <c r="E154" i="4"/>
  <c r="F154" i="4"/>
  <c r="G154" i="4"/>
  <c r="H154" i="4"/>
  <c r="C155" i="4"/>
  <c r="D155" i="4"/>
  <c r="E155" i="4"/>
  <c r="F155" i="4"/>
  <c r="G155" i="4"/>
  <c r="H155" i="4"/>
  <c r="C156" i="4"/>
  <c r="D156" i="4"/>
  <c r="E156" i="4"/>
  <c r="F156" i="4"/>
  <c r="G156" i="4"/>
  <c r="H156" i="4"/>
  <c r="C157" i="4"/>
  <c r="D157" i="4"/>
  <c r="E157" i="4"/>
  <c r="F157" i="4"/>
  <c r="G157" i="4"/>
  <c r="H157" i="4"/>
  <c r="C158" i="4"/>
  <c r="D158" i="4"/>
  <c r="E158" i="4"/>
  <c r="F158" i="4"/>
  <c r="G158" i="4"/>
  <c r="H158" i="4"/>
  <c r="C159" i="4"/>
  <c r="D159" i="4"/>
  <c r="E159" i="4"/>
  <c r="F159" i="4"/>
  <c r="G159" i="4"/>
  <c r="H159" i="4"/>
  <c r="C160" i="4"/>
  <c r="D160" i="4"/>
  <c r="E160" i="4"/>
  <c r="F160" i="4"/>
  <c r="G160" i="4"/>
  <c r="H160" i="4"/>
  <c r="C161" i="4"/>
  <c r="D161" i="4"/>
  <c r="E161" i="4"/>
  <c r="F161" i="4"/>
  <c r="G161" i="4"/>
  <c r="H161" i="4"/>
  <c r="C162" i="4"/>
  <c r="D162" i="4"/>
  <c r="E162" i="4"/>
  <c r="F162" i="4"/>
  <c r="G162" i="4"/>
  <c r="H162" i="4"/>
  <c r="C163" i="4"/>
  <c r="D163" i="4"/>
  <c r="E163" i="4"/>
  <c r="F163" i="4"/>
  <c r="G163" i="4"/>
  <c r="H163" i="4"/>
  <c r="C164" i="4"/>
  <c r="D164" i="4"/>
  <c r="E164" i="4"/>
  <c r="F164" i="4"/>
  <c r="G164" i="4"/>
  <c r="H164" i="4"/>
  <c r="C165" i="4"/>
  <c r="D165" i="4"/>
  <c r="E165" i="4"/>
  <c r="F165" i="4"/>
  <c r="G165" i="4"/>
  <c r="H165" i="4"/>
  <c r="C166" i="4"/>
  <c r="D166" i="4"/>
  <c r="E166" i="4"/>
  <c r="F166" i="4"/>
  <c r="G166" i="4"/>
  <c r="H166" i="4"/>
  <c r="C167" i="4"/>
  <c r="D167" i="4"/>
  <c r="E167" i="4"/>
  <c r="F167" i="4"/>
  <c r="G167" i="4"/>
  <c r="H167" i="4"/>
  <c r="C168" i="4"/>
  <c r="D168" i="4"/>
  <c r="E168" i="4"/>
  <c r="F168" i="4"/>
  <c r="G168" i="4"/>
  <c r="H168" i="4"/>
  <c r="C169" i="4"/>
  <c r="D169" i="4"/>
  <c r="E169" i="4"/>
  <c r="F169" i="4"/>
  <c r="G169" i="4"/>
  <c r="H169" i="4"/>
  <c r="C170" i="4"/>
  <c r="D170" i="4"/>
  <c r="E170" i="4"/>
  <c r="F170" i="4"/>
  <c r="G170" i="4"/>
  <c r="H170" i="4"/>
  <c r="C171" i="4"/>
  <c r="D171" i="4"/>
  <c r="E171" i="4"/>
  <c r="F171" i="4"/>
  <c r="G171" i="4"/>
  <c r="H171" i="4"/>
  <c r="C172" i="4"/>
  <c r="D172" i="4"/>
  <c r="E172" i="4"/>
  <c r="F172" i="4"/>
  <c r="G172" i="4"/>
  <c r="H172" i="4"/>
  <c r="C173" i="4"/>
  <c r="D173" i="4"/>
  <c r="E173" i="4"/>
  <c r="F173" i="4"/>
  <c r="G173" i="4"/>
  <c r="H173" i="4"/>
  <c r="C174" i="4"/>
  <c r="D174" i="4"/>
  <c r="E174" i="4"/>
  <c r="F174" i="4"/>
  <c r="G174" i="4"/>
  <c r="H174" i="4"/>
  <c r="C175" i="4"/>
  <c r="D175" i="4"/>
  <c r="E175" i="4"/>
  <c r="F175" i="4"/>
  <c r="G175" i="4"/>
  <c r="H175" i="4"/>
  <c r="C176" i="4"/>
  <c r="D176" i="4"/>
  <c r="E176" i="4"/>
  <c r="F176" i="4"/>
  <c r="G176" i="4"/>
  <c r="H176" i="4"/>
  <c r="C177" i="4"/>
  <c r="D177" i="4"/>
  <c r="E177" i="4"/>
  <c r="F177" i="4"/>
  <c r="G177" i="4"/>
  <c r="H177" i="4"/>
  <c r="C178" i="4"/>
  <c r="D178" i="4"/>
  <c r="E178" i="4"/>
  <c r="F178" i="4"/>
  <c r="G178" i="4"/>
  <c r="H178" i="4"/>
  <c r="C179" i="4"/>
  <c r="D179" i="4"/>
  <c r="E179" i="4"/>
  <c r="F179" i="4"/>
  <c r="G179" i="4"/>
  <c r="H179" i="4"/>
  <c r="C180" i="4"/>
  <c r="D180" i="4"/>
  <c r="E180" i="4"/>
  <c r="F180" i="4"/>
  <c r="G180" i="4"/>
  <c r="H180" i="4"/>
  <c r="C181" i="4"/>
  <c r="D181" i="4"/>
  <c r="E181" i="4"/>
  <c r="F181" i="4"/>
  <c r="G181" i="4"/>
  <c r="H181" i="4"/>
  <c r="C182" i="4"/>
  <c r="D182" i="4"/>
  <c r="E182" i="4"/>
  <c r="F182" i="4"/>
  <c r="G182" i="4"/>
  <c r="H182" i="4"/>
  <c r="C183" i="4"/>
  <c r="D183" i="4"/>
  <c r="E183" i="4"/>
  <c r="F183" i="4"/>
  <c r="G183" i="4"/>
  <c r="H183" i="4"/>
  <c r="C184" i="4"/>
  <c r="D184" i="4"/>
  <c r="E184" i="4"/>
  <c r="F184" i="4"/>
  <c r="G184" i="4"/>
  <c r="H184" i="4"/>
  <c r="C185" i="4"/>
  <c r="D185" i="4"/>
  <c r="E185" i="4"/>
  <c r="F185" i="4"/>
  <c r="G185" i="4"/>
  <c r="H185" i="4"/>
  <c r="C186" i="4"/>
  <c r="D186" i="4"/>
  <c r="E186" i="4"/>
  <c r="F186" i="4"/>
  <c r="G186" i="4"/>
  <c r="H186" i="4"/>
  <c r="C187" i="4"/>
  <c r="D187" i="4"/>
  <c r="E187" i="4"/>
  <c r="F187" i="4"/>
  <c r="G187" i="4"/>
  <c r="H187" i="4"/>
  <c r="C188" i="4"/>
  <c r="D188" i="4"/>
  <c r="E188" i="4"/>
  <c r="F188" i="4"/>
  <c r="G188" i="4"/>
  <c r="H188" i="4"/>
  <c r="C189" i="4"/>
  <c r="D189" i="4"/>
  <c r="E189" i="4"/>
  <c r="F189" i="4"/>
  <c r="G189" i="4"/>
  <c r="H189" i="4"/>
  <c r="C190" i="4"/>
  <c r="D190" i="4"/>
  <c r="E190" i="4"/>
  <c r="F190" i="4"/>
  <c r="G190" i="4"/>
  <c r="H190" i="4"/>
  <c r="C191" i="4"/>
  <c r="D191" i="4"/>
  <c r="E191" i="4"/>
  <c r="F191" i="4"/>
  <c r="G191" i="4"/>
  <c r="H191" i="4"/>
  <c r="C192" i="4"/>
  <c r="D192" i="4"/>
  <c r="E192" i="4"/>
  <c r="F192" i="4"/>
  <c r="G192" i="4"/>
  <c r="H192" i="4"/>
  <c r="C193" i="4"/>
  <c r="D193" i="4"/>
  <c r="E193" i="4"/>
  <c r="F193" i="4"/>
  <c r="G193" i="4"/>
  <c r="H193" i="4"/>
  <c r="C194" i="4"/>
  <c r="D194" i="4"/>
  <c r="E194" i="4"/>
  <c r="F194" i="4"/>
  <c r="G194" i="4"/>
  <c r="H194" i="4"/>
  <c r="C195" i="4"/>
  <c r="D195" i="4"/>
  <c r="E195" i="4"/>
  <c r="F195" i="4"/>
  <c r="G195" i="4"/>
  <c r="H195" i="4"/>
  <c r="C196" i="4"/>
  <c r="D196" i="4"/>
  <c r="E196" i="4"/>
  <c r="F196" i="4"/>
  <c r="G196" i="4"/>
  <c r="H196" i="4"/>
  <c r="C197" i="4"/>
  <c r="D197" i="4"/>
  <c r="E197" i="4"/>
  <c r="F197" i="4"/>
  <c r="G197" i="4"/>
  <c r="H197" i="4"/>
  <c r="C198" i="4"/>
  <c r="D198" i="4"/>
  <c r="E198" i="4"/>
  <c r="F198" i="4"/>
  <c r="G198" i="4"/>
  <c r="H198" i="4"/>
  <c r="C199" i="4"/>
  <c r="D199" i="4"/>
  <c r="E199" i="4"/>
  <c r="F199" i="4"/>
  <c r="G199" i="4"/>
  <c r="H199" i="4"/>
  <c r="C200" i="4"/>
  <c r="D200" i="4"/>
  <c r="E200" i="4"/>
  <c r="F200" i="4"/>
  <c r="G200" i="4"/>
  <c r="H200" i="4"/>
  <c r="C201" i="4"/>
  <c r="D201" i="4"/>
  <c r="E201" i="4"/>
  <c r="F201" i="4"/>
  <c r="G201" i="4"/>
  <c r="H201" i="4"/>
  <c r="C202" i="4"/>
  <c r="D202" i="4"/>
  <c r="E202" i="4"/>
  <c r="F202" i="4"/>
  <c r="G202" i="4"/>
  <c r="H202" i="4"/>
  <c r="C203" i="4"/>
  <c r="D203" i="4"/>
  <c r="E203" i="4"/>
  <c r="F203" i="4"/>
  <c r="G203" i="4"/>
  <c r="H203" i="4"/>
  <c r="C204" i="4"/>
  <c r="D204" i="4"/>
  <c r="E204" i="4"/>
  <c r="F204" i="4"/>
  <c r="G204" i="4"/>
  <c r="H204" i="4"/>
  <c r="C205" i="4"/>
  <c r="D205" i="4"/>
  <c r="E205" i="4"/>
  <c r="F205" i="4"/>
  <c r="G205" i="4"/>
  <c r="H205" i="4"/>
  <c r="C206" i="4"/>
  <c r="D206" i="4"/>
  <c r="E206" i="4"/>
  <c r="F206" i="4"/>
  <c r="G206" i="4"/>
  <c r="H206" i="4"/>
  <c r="C207" i="4"/>
  <c r="D207" i="4"/>
  <c r="E207" i="4"/>
  <c r="F207" i="4"/>
  <c r="G207" i="4"/>
  <c r="H207" i="4"/>
  <c r="C208" i="4"/>
  <c r="D208" i="4"/>
  <c r="E208" i="4"/>
  <c r="F208" i="4"/>
  <c r="G208" i="4"/>
  <c r="H208" i="4"/>
  <c r="C209" i="4"/>
  <c r="D209" i="4"/>
  <c r="E209" i="4"/>
  <c r="F209" i="4"/>
  <c r="G209" i="4"/>
  <c r="H209" i="4"/>
  <c r="C210" i="4"/>
  <c r="D210" i="4"/>
  <c r="E210" i="4"/>
  <c r="F210" i="4"/>
  <c r="G210" i="4"/>
  <c r="H210" i="4"/>
  <c r="C211" i="4"/>
  <c r="D211" i="4"/>
  <c r="E211" i="4"/>
  <c r="F211" i="4"/>
  <c r="G211" i="4"/>
  <c r="H211" i="4"/>
  <c r="C212" i="4"/>
  <c r="D212" i="4"/>
  <c r="E212" i="4"/>
  <c r="F212" i="4"/>
  <c r="G212" i="4"/>
  <c r="H212" i="4"/>
  <c r="C213" i="4"/>
  <c r="D213" i="4"/>
  <c r="E213" i="4"/>
  <c r="F213" i="4"/>
  <c r="G213" i="4"/>
  <c r="H213" i="4"/>
  <c r="C214" i="4"/>
  <c r="D214" i="4"/>
  <c r="E214" i="4"/>
  <c r="F214" i="4"/>
  <c r="G214" i="4"/>
  <c r="H214" i="4"/>
  <c r="C215" i="4"/>
  <c r="D215" i="4"/>
  <c r="E215" i="4"/>
  <c r="F215" i="4"/>
  <c r="G215" i="4"/>
  <c r="H215" i="4"/>
  <c r="C216" i="4"/>
  <c r="D216" i="4"/>
  <c r="E216" i="4"/>
  <c r="F216" i="4"/>
  <c r="G216" i="4"/>
  <c r="H216" i="4"/>
  <c r="C217" i="4"/>
  <c r="D217" i="4"/>
  <c r="E217" i="4"/>
  <c r="F217" i="4"/>
  <c r="G217" i="4"/>
  <c r="H217" i="4"/>
  <c r="C218" i="4"/>
  <c r="D218" i="4"/>
  <c r="E218" i="4"/>
  <c r="F218" i="4"/>
  <c r="G218" i="4"/>
  <c r="H218" i="4"/>
  <c r="C219" i="4"/>
  <c r="D219" i="4"/>
  <c r="E219" i="4"/>
  <c r="F219" i="4"/>
  <c r="G219" i="4"/>
  <c r="H219" i="4"/>
  <c r="C220" i="4"/>
  <c r="D220" i="4"/>
  <c r="E220" i="4"/>
  <c r="F220" i="4"/>
  <c r="G220" i="4"/>
  <c r="H220" i="4"/>
  <c r="C221" i="4"/>
  <c r="D221" i="4"/>
  <c r="E221" i="4"/>
  <c r="F221" i="4"/>
  <c r="G221" i="4"/>
  <c r="H221" i="4"/>
  <c r="C222" i="4"/>
  <c r="D222" i="4"/>
  <c r="E222" i="4"/>
  <c r="F222" i="4"/>
  <c r="G222" i="4"/>
  <c r="H222" i="4"/>
  <c r="C223" i="4"/>
  <c r="D223" i="4"/>
  <c r="E223" i="4"/>
  <c r="F223" i="4"/>
  <c r="G223" i="4"/>
  <c r="H223" i="4"/>
  <c r="C224" i="4"/>
  <c r="D224" i="4"/>
  <c r="E224" i="4"/>
  <c r="F224" i="4"/>
  <c r="G224" i="4"/>
  <c r="H224" i="4"/>
  <c r="C225" i="4"/>
  <c r="D225" i="4"/>
  <c r="E225" i="4"/>
  <c r="F225" i="4"/>
  <c r="G225" i="4"/>
  <c r="H225" i="4"/>
  <c r="C226" i="4"/>
  <c r="D226" i="4"/>
  <c r="E226" i="4"/>
  <c r="F226" i="4"/>
  <c r="G226" i="4"/>
  <c r="H226" i="4"/>
  <c r="C227" i="4"/>
  <c r="D227" i="4"/>
  <c r="E227" i="4"/>
  <c r="F227" i="4"/>
  <c r="G227" i="4"/>
  <c r="H227" i="4"/>
  <c r="C228" i="4"/>
  <c r="D228" i="4"/>
  <c r="E228" i="4"/>
  <c r="F228" i="4"/>
  <c r="G228" i="4"/>
  <c r="H228" i="4"/>
  <c r="C229" i="4"/>
  <c r="D229" i="4"/>
  <c r="E229" i="4"/>
  <c r="F229" i="4"/>
  <c r="G229" i="4"/>
  <c r="H229" i="4"/>
  <c r="C230" i="4"/>
  <c r="D230" i="4"/>
  <c r="E230" i="4"/>
  <c r="F230" i="4"/>
  <c r="G230" i="4"/>
  <c r="H230" i="4"/>
  <c r="C231" i="4"/>
  <c r="D231" i="4"/>
  <c r="E231" i="4"/>
  <c r="F231" i="4"/>
  <c r="G231" i="4"/>
  <c r="H231" i="4"/>
  <c r="C232" i="4"/>
  <c r="D232" i="4"/>
  <c r="E232" i="4"/>
  <c r="F232" i="4"/>
  <c r="G232" i="4"/>
  <c r="H232" i="4"/>
  <c r="C233" i="4"/>
  <c r="D233" i="4"/>
  <c r="E233" i="4"/>
  <c r="F233" i="4"/>
  <c r="G233" i="4"/>
  <c r="H233" i="4"/>
  <c r="C234" i="4"/>
  <c r="D234" i="4"/>
  <c r="E234" i="4"/>
  <c r="F234" i="4"/>
  <c r="G234" i="4"/>
  <c r="H234" i="4"/>
  <c r="C235" i="4"/>
  <c r="D235" i="4"/>
  <c r="E235" i="4"/>
  <c r="F235" i="4"/>
  <c r="G235" i="4"/>
  <c r="H235" i="4"/>
  <c r="C236" i="4"/>
  <c r="D236" i="4"/>
  <c r="E236" i="4"/>
  <c r="F236" i="4"/>
  <c r="G236" i="4"/>
  <c r="H236" i="4"/>
  <c r="C237" i="4"/>
  <c r="D237" i="4"/>
  <c r="E237" i="4"/>
  <c r="F237" i="4"/>
  <c r="G237" i="4"/>
  <c r="H237" i="4"/>
  <c r="C238" i="4"/>
  <c r="D238" i="4"/>
  <c r="E238" i="4"/>
  <c r="F238" i="4"/>
  <c r="G238" i="4"/>
  <c r="H238" i="4"/>
  <c r="C239" i="4"/>
  <c r="D239" i="4"/>
  <c r="E239" i="4"/>
  <c r="F239" i="4"/>
  <c r="G239" i="4"/>
  <c r="H239" i="4"/>
  <c r="C240" i="4"/>
  <c r="D240" i="4"/>
  <c r="E240" i="4"/>
  <c r="F240" i="4"/>
  <c r="G240" i="4"/>
  <c r="H240" i="4"/>
  <c r="C241" i="4"/>
  <c r="D241" i="4"/>
  <c r="E241" i="4"/>
  <c r="F241" i="4"/>
  <c r="G241" i="4"/>
  <c r="H241" i="4"/>
  <c r="C242" i="4"/>
  <c r="D242" i="4"/>
  <c r="E242" i="4"/>
  <c r="F242" i="4"/>
  <c r="G242" i="4"/>
  <c r="H242" i="4"/>
  <c r="C243" i="4"/>
  <c r="D243" i="4"/>
  <c r="E243" i="4"/>
  <c r="F243" i="4"/>
  <c r="G243" i="4"/>
  <c r="H243" i="4"/>
  <c r="C244" i="4"/>
  <c r="D244" i="4"/>
  <c r="E244" i="4"/>
  <c r="F244" i="4"/>
  <c r="G244" i="4"/>
  <c r="H244" i="4"/>
  <c r="C245" i="4"/>
  <c r="D245" i="4"/>
  <c r="E245" i="4"/>
  <c r="F245" i="4"/>
  <c r="G245" i="4"/>
  <c r="H245" i="4"/>
  <c r="C246" i="4"/>
  <c r="D246" i="4"/>
  <c r="E246" i="4"/>
  <c r="F246" i="4"/>
  <c r="G246" i="4"/>
  <c r="H246" i="4"/>
  <c r="C247" i="4"/>
  <c r="D247" i="4"/>
  <c r="E247" i="4"/>
  <c r="F247" i="4"/>
  <c r="G247" i="4"/>
  <c r="H247" i="4"/>
  <c r="C248" i="4"/>
  <c r="D248" i="4"/>
  <c r="E248" i="4"/>
  <c r="F248" i="4"/>
  <c r="G248" i="4"/>
  <c r="H248" i="4"/>
  <c r="C249" i="4"/>
  <c r="D249" i="4"/>
  <c r="E249" i="4"/>
  <c r="F249" i="4"/>
  <c r="G249" i="4"/>
  <c r="H249" i="4"/>
  <c r="C250" i="4"/>
  <c r="D250" i="4"/>
  <c r="E250" i="4"/>
  <c r="F250" i="4"/>
  <c r="G250" i="4"/>
  <c r="H250" i="4"/>
  <c r="C251" i="4"/>
  <c r="D251" i="4"/>
  <c r="E251" i="4"/>
  <c r="F251" i="4"/>
  <c r="G251" i="4"/>
  <c r="H251" i="4"/>
  <c r="C252" i="4"/>
  <c r="D252" i="4"/>
  <c r="E252" i="4"/>
  <c r="F252" i="4"/>
  <c r="G252" i="4"/>
  <c r="H252" i="4"/>
  <c r="C253" i="4"/>
  <c r="D253" i="4"/>
  <c r="E253" i="4"/>
  <c r="F253" i="4"/>
  <c r="G253" i="4"/>
  <c r="H253" i="4"/>
  <c r="C254" i="4"/>
  <c r="D254" i="4"/>
  <c r="E254" i="4"/>
  <c r="F254" i="4"/>
  <c r="G254" i="4"/>
  <c r="H254" i="4"/>
  <c r="C255" i="4"/>
  <c r="D255" i="4"/>
  <c r="E255" i="4"/>
  <c r="F255" i="4"/>
  <c r="G255" i="4"/>
  <c r="H255" i="4"/>
  <c r="C256" i="4"/>
  <c r="D256" i="4"/>
  <c r="E256" i="4"/>
  <c r="F256" i="4"/>
  <c r="G256" i="4"/>
  <c r="H256" i="4"/>
  <c r="C257" i="4"/>
  <c r="D257" i="4"/>
  <c r="E257" i="4"/>
  <c r="F257" i="4"/>
  <c r="G257" i="4"/>
  <c r="H257" i="4"/>
  <c r="C258" i="4"/>
  <c r="D258" i="4"/>
  <c r="E258" i="4"/>
  <c r="F258" i="4"/>
  <c r="G258" i="4"/>
  <c r="H258" i="4"/>
  <c r="C259" i="4"/>
  <c r="D259" i="4"/>
  <c r="E259" i="4"/>
  <c r="F259" i="4"/>
  <c r="G259" i="4"/>
  <c r="H259" i="4"/>
  <c r="C260" i="4"/>
  <c r="D260" i="4"/>
  <c r="E260" i="4"/>
  <c r="F260" i="4"/>
  <c r="G260" i="4"/>
  <c r="H260" i="4"/>
  <c r="C261" i="4"/>
  <c r="D261" i="4"/>
  <c r="E261" i="4"/>
  <c r="F261" i="4"/>
  <c r="G261" i="4"/>
  <c r="H261" i="4"/>
  <c r="C262" i="4"/>
  <c r="D262" i="4"/>
  <c r="E262" i="4"/>
  <c r="F262" i="4"/>
  <c r="G262" i="4"/>
  <c r="H262" i="4"/>
  <c r="C263" i="4"/>
  <c r="D263" i="4"/>
  <c r="E263" i="4"/>
  <c r="F263" i="4"/>
  <c r="G263" i="4"/>
  <c r="H263" i="4"/>
  <c r="C264" i="4"/>
  <c r="D264" i="4"/>
  <c r="E264" i="4"/>
  <c r="F264" i="4"/>
  <c r="G264" i="4"/>
  <c r="H264" i="4"/>
  <c r="C265" i="4"/>
  <c r="D265" i="4"/>
  <c r="E265" i="4"/>
  <c r="F265" i="4"/>
  <c r="G265" i="4"/>
  <c r="H265" i="4"/>
  <c r="C266" i="4"/>
  <c r="D266" i="4"/>
  <c r="E266" i="4"/>
  <c r="F266" i="4"/>
  <c r="G266" i="4"/>
  <c r="H266" i="4"/>
  <c r="C267" i="4"/>
  <c r="D267" i="4"/>
  <c r="E267" i="4"/>
  <c r="F267" i="4"/>
  <c r="G267" i="4"/>
  <c r="H267" i="4"/>
  <c r="C268" i="4"/>
  <c r="D268" i="4"/>
  <c r="E268" i="4"/>
  <c r="F268" i="4"/>
  <c r="G268" i="4"/>
  <c r="H268" i="4"/>
  <c r="C269" i="4"/>
  <c r="D269" i="4"/>
  <c r="E269" i="4"/>
  <c r="F269" i="4"/>
  <c r="G269" i="4"/>
  <c r="H269" i="4"/>
  <c r="C270" i="4"/>
  <c r="D270" i="4"/>
  <c r="E270" i="4"/>
  <c r="F270" i="4"/>
  <c r="G270" i="4"/>
  <c r="H270" i="4"/>
  <c r="C271" i="4"/>
  <c r="D271" i="4"/>
  <c r="E271" i="4"/>
  <c r="F271" i="4"/>
  <c r="G271" i="4"/>
  <c r="H271" i="4"/>
  <c r="C272" i="4"/>
  <c r="D272" i="4"/>
  <c r="E272" i="4"/>
  <c r="F272" i="4"/>
  <c r="G272" i="4"/>
  <c r="H272" i="4"/>
  <c r="C273" i="4"/>
  <c r="D273" i="4"/>
  <c r="E273" i="4"/>
  <c r="F273" i="4"/>
  <c r="G273" i="4"/>
  <c r="H273" i="4"/>
  <c r="C274" i="4"/>
  <c r="D274" i="4"/>
  <c r="E274" i="4"/>
  <c r="F274" i="4"/>
  <c r="G274" i="4"/>
  <c r="H274" i="4"/>
  <c r="C275" i="4"/>
  <c r="D275" i="4"/>
  <c r="E275" i="4"/>
  <c r="F275" i="4"/>
  <c r="G275" i="4"/>
  <c r="H275" i="4"/>
  <c r="C276" i="4"/>
  <c r="D276" i="4"/>
  <c r="E276" i="4"/>
  <c r="F276" i="4"/>
  <c r="G276" i="4"/>
  <c r="H276" i="4"/>
  <c r="C277" i="4"/>
  <c r="D277" i="4"/>
  <c r="E277" i="4"/>
  <c r="F277" i="4"/>
  <c r="G277" i="4"/>
  <c r="H277" i="4"/>
  <c r="C278" i="4"/>
  <c r="D278" i="4"/>
  <c r="E278" i="4"/>
  <c r="F278" i="4"/>
  <c r="G278" i="4"/>
  <c r="H278" i="4"/>
  <c r="C279" i="4"/>
  <c r="D279" i="4"/>
  <c r="E279" i="4"/>
  <c r="F279" i="4"/>
  <c r="G279" i="4"/>
  <c r="H279" i="4"/>
  <c r="C280" i="4"/>
  <c r="D280" i="4"/>
  <c r="E280" i="4"/>
  <c r="F280" i="4"/>
  <c r="G280" i="4"/>
  <c r="H280" i="4"/>
  <c r="C281" i="4"/>
  <c r="D281" i="4"/>
  <c r="E281" i="4"/>
  <c r="F281" i="4"/>
  <c r="G281" i="4"/>
  <c r="H281" i="4"/>
  <c r="C282" i="4"/>
  <c r="D282" i="4"/>
  <c r="E282" i="4"/>
  <c r="F282" i="4"/>
  <c r="G282" i="4"/>
  <c r="H282" i="4"/>
  <c r="C283" i="4"/>
  <c r="D283" i="4"/>
  <c r="E283" i="4"/>
  <c r="F283" i="4"/>
  <c r="G283" i="4"/>
  <c r="H283" i="4"/>
  <c r="C284" i="4"/>
  <c r="D284" i="4"/>
  <c r="E284" i="4"/>
  <c r="F284" i="4"/>
  <c r="G284" i="4"/>
  <c r="H284" i="4"/>
  <c r="C285" i="4"/>
  <c r="D285" i="4"/>
  <c r="E285" i="4"/>
  <c r="F285" i="4"/>
  <c r="G285" i="4"/>
  <c r="H285" i="4"/>
  <c r="C286" i="4"/>
  <c r="D286" i="4"/>
  <c r="E286" i="4"/>
  <c r="F286" i="4"/>
  <c r="G286" i="4"/>
  <c r="H286" i="4"/>
  <c r="C287" i="4"/>
  <c r="D287" i="4"/>
  <c r="E287" i="4"/>
  <c r="F287" i="4"/>
  <c r="G287" i="4"/>
  <c r="H287" i="4"/>
  <c r="C288" i="4"/>
  <c r="D288" i="4"/>
  <c r="E288" i="4"/>
  <c r="F288" i="4"/>
  <c r="G288" i="4"/>
  <c r="H288" i="4"/>
  <c r="C289" i="4"/>
  <c r="D289" i="4"/>
  <c r="E289" i="4"/>
  <c r="F289" i="4"/>
  <c r="G289" i="4"/>
  <c r="H289" i="4"/>
  <c r="C290" i="4"/>
  <c r="D290" i="4"/>
  <c r="E290" i="4"/>
  <c r="F290" i="4"/>
  <c r="G290" i="4"/>
  <c r="H290" i="4"/>
  <c r="C291" i="4"/>
  <c r="D291" i="4"/>
  <c r="E291" i="4"/>
  <c r="F291" i="4"/>
  <c r="G291" i="4"/>
  <c r="H291" i="4"/>
  <c r="C292" i="4"/>
  <c r="D292" i="4"/>
  <c r="E292" i="4"/>
  <c r="F292" i="4"/>
  <c r="G292" i="4"/>
  <c r="H292" i="4"/>
  <c r="C293" i="4"/>
  <c r="D293" i="4"/>
  <c r="E293" i="4"/>
  <c r="F293" i="4"/>
  <c r="G293" i="4"/>
  <c r="H293" i="4"/>
  <c r="C294" i="4"/>
  <c r="D294" i="4"/>
  <c r="E294" i="4"/>
  <c r="F294" i="4"/>
  <c r="G294" i="4"/>
  <c r="H294" i="4"/>
  <c r="C295" i="4"/>
  <c r="D295" i="4"/>
  <c r="E295" i="4"/>
  <c r="F295" i="4"/>
  <c r="G295" i="4"/>
  <c r="H295" i="4"/>
  <c r="C296" i="4"/>
  <c r="D296" i="4"/>
  <c r="E296" i="4"/>
  <c r="F296" i="4"/>
  <c r="G296" i="4"/>
  <c r="H296" i="4"/>
  <c r="C297" i="4"/>
  <c r="D297" i="4"/>
  <c r="E297" i="4"/>
  <c r="F297" i="4"/>
  <c r="G297" i="4"/>
  <c r="H297" i="4"/>
  <c r="C298" i="4"/>
  <c r="D298" i="4"/>
  <c r="E298" i="4"/>
  <c r="F298" i="4"/>
  <c r="G298" i="4"/>
  <c r="H298" i="4"/>
  <c r="C299" i="4"/>
  <c r="D299" i="4"/>
  <c r="E299" i="4"/>
  <c r="F299" i="4"/>
  <c r="G299" i="4"/>
  <c r="H299" i="4"/>
  <c r="C300" i="4"/>
  <c r="D300" i="4"/>
  <c r="E300" i="4"/>
  <c r="F300" i="4"/>
  <c r="G300" i="4"/>
  <c r="H300" i="4"/>
  <c r="C301" i="4"/>
  <c r="D301" i="4"/>
  <c r="E301" i="4"/>
  <c r="F301" i="4"/>
  <c r="G301" i="4"/>
  <c r="H301" i="4"/>
  <c r="C302" i="4"/>
  <c r="D302" i="4"/>
  <c r="E302" i="4"/>
  <c r="F302" i="4"/>
  <c r="G302" i="4"/>
  <c r="H302" i="4"/>
  <c r="C303" i="4"/>
  <c r="D303" i="4"/>
  <c r="E303" i="4"/>
  <c r="F303" i="4"/>
  <c r="G303" i="4"/>
  <c r="H303" i="4"/>
  <c r="C304" i="4"/>
  <c r="D304" i="4"/>
  <c r="E304" i="4"/>
  <c r="F304" i="4"/>
  <c r="G304" i="4"/>
  <c r="H304" i="4"/>
  <c r="C305" i="4"/>
  <c r="D305" i="4"/>
  <c r="E305" i="4"/>
  <c r="F305" i="4"/>
  <c r="G305" i="4"/>
  <c r="H305" i="4"/>
  <c r="C306" i="4"/>
  <c r="D306" i="4"/>
  <c r="E306" i="4"/>
  <c r="F306" i="4"/>
  <c r="G306" i="4"/>
  <c r="H306" i="4"/>
  <c r="C307" i="4"/>
  <c r="D307" i="4"/>
  <c r="E307" i="4"/>
  <c r="F307" i="4"/>
  <c r="G307" i="4"/>
  <c r="H307" i="4"/>
  <c r="C308" i="4"/>
  <c r="D308" i="4"/>
  <c r="E308" i="4"/>
  <c r="F308" i="4"/>
  <c r="G308" i="4"/>
  <c r="H308" i="4"/>
  <c r="C309" i="4"/>
  <c r="D309" i="4"/>
  <c r="E309" i="4"/>
  <c r="F309" i="4"/>
  <c r="G309" i="4"/>
  <c r="H309" i="4"/>
  <c r="C310" i="4"/>
  <c r="D310" i="4"/>
  <c r="E310" i="4"/>
  <c r="F310" i="4"/>
  <c r="G310" i="4"/>
  <c r="H310" i="4"/>
  <c r="C311" i="4"/>
  <c r="D311" i="4"/>
  <c r="E311" i="4"/>
  <c r="F311" i="4"/>
  <c r="G311" i="4"/>
  <c r="H311" i="4"/>
  <c r="C312" i="4"/>
  <c r="D312" i="4"/>
  <c r="E312" i="4"/>
  <c r="F312" i="4"/>
  <c r="G312" i="4"/>
  <c r="H312" i="4"/>
  <c r="C313" i="4"/>
  <c r="D313" i="4"/>
  <c r="E313" i="4"/>
  <c r="F313" i="4"/>
  <c r="G313" i="4"/>
  <c r="H313" i="4"/>
  <c r="C314" i="4"/>
  <c r="D314" i="4"/>
  <c r="E314" i="4"/>
  <c r="F314" i="4"/>
  <c r="G314" i="4"/>
  <c r="H314" i="4"/>
  <c r="C315" i="4"/>
  <c r="D315" i="4"/>
  <c r="E315" i="4"/>
  <c r="F315" i="4"/>
  <c r="G315" i="4"/>
  <c r="H315" i="4"/>
  <c r="C316" i="4"/>
  <c r="D316" i="4"/>
  <c r="E316" i="4"/>
  <c r="F316" i="4"/>
  <c r="G316" i="4"/>
  <c r="H316" i="4"/>
  <c r="C317" i="4"/>
  <c r="D317" i="4"/>
  <c r="E317" i="4"/>
  <c r="F317" i="4"/>
  <c r="G317" i="4"/>
  <c r="H317" i="4"/>
  <c r="C318" i="4"/>
  <c r="D318" i="4"/>
  <c r="E318" i="4"/>
  <c r="F318" i="4"/>
  <c r="G318" i="4"/>
  <c r="H318" i="4"/>
  <c r="C319" i="4"/>
  <c r="D319" i="4"/>
  <c r="E319" i="4"/>
  <c r="F319" i="4"/>
  <c r="G319" i="4"/>
  <c r="H319" i="4"/>
  <c r="C320" i="4"/>
  <c r="D320" i="4"/>
  <c r="E320" i="4"/>
  <c r="F320" i="4"/>
  <c r="G320" i="4"/>
  <c r="H320" i="4"/>
  <c r="C321" i="4"/>
  <c r="D321" i="4"/>
  <c r="E321" i="4"/>
  <c r="F321" i="4"/>
  <c r="G321" i="4"/>
  <c r="H321" i="4"/>
  <c r="C322" i="4"/>
  <c r="D322" i="4"/>
  <c r="E322" i="4"/>
  <c r="F322" i="4"/>
  <c r="G322" i="4"/>
  <c r="H322" i="4"/>
  <c r="C323" i="4"/>
  <c r="D323" i="4"/>
  <c r="E323" i="4"/>
  <c r="F323" i="4"/>
  <c r="G323" i="4"/>
  <c r="H323" i="4"/>
  <c r="C324" i="4"/>
  <c r="D324" i="4"/>
  <c r="E324" i="4"/>
  <c r="F324" i="4"/>
  <c r="G324" i="4"/>
  <c r="H324" i="4"/>
  <c r="C325" i="4"/>
  <c r="D325" i="4"/>
  <c r="E325" i="4"/>
  <c r="F325" i="4"/>
  <c r="G325" i="4"/>
  <c r="H325" i="4"/>
  <c r="C326" i="4"/>
  <c r="D326" i="4"/>
  <c r="E326" i="4"/>
  <c r="F326" i="4"/>
  <c r="G326" i="4"/>
  <c r="H326" i="4"/>
  <c r="C327" i="4"/>
  <c r="D327" i="4"/>
  <c r="E327" i="4"/>
  <c r="F327" i="4"/>
  <c r="G327" i="4"/>
  <c r="H327" i="4"/>
  <c r="C328" i="4"/>
  <c r="D328" i="4"/>
  <c r="E328" i="4"/>
  <c r="F328" i="4"/>
  <c r="G328" i="4"/>
  <c r="H328" i="4"/>
  <c r="C329" i="4"/>
  <c r="D329" i="4"/>
  <c r="E329" i="4"/>
  <c r="F329" i="4"/>
  <c r="G329" i="4"/>
  <c r="H329" i="4"/>
  <c r="C330" i="4"/>
  <c r="D330" i="4"/>
  <c r="E330" i="4"/>
  <c r="F330" i="4"/>
  <c r="G330" i="4"/>
  <c r="H330" i="4"/>
  <c r="C331" i="4"/>
  <c r="D331" i="4"/>
  <c r="E331" i="4"/>
  <c r="F331" i="4"/>
  <c r="G331" i="4"/>
  <c r="H331" i="4"/>
  <c r="C332" i="4"/>
  <c r="D332" i="4"/>
  <c r="E332" i="4"/>
  <c r="F332" i="4"/>
  <c r="G332" i="4"/>
  <c r="H332" i="4"/>
  <c r="C333" i="4"/>
  <c r="D333" i="4"/>
  <c r="E333" i="4"/>
  <c r="F333" i="4"/>
  <c r="G333" i="4"/>
  <c r="H333" i="4"/>
  <c r="C334" i="4"/>
  <c r="D334" i="4"/>
  <c r="E334" i="4"/>
  <c r="F334" i="4"/>
  <c r="G334" i="4"/>
  <c r="H334" i="4"/>
  <c r="C335" i="4"/>
  <c r="D335" i="4"/>
  <c r="E335" i="4"/>
  <c r="F335" i="4"/>
  <c r="G335" i="4"/>
  <c r="H335" i="4"/>
  <c r="C336" i="4"/>
  <c r="D336" i="4"/>
  <c r="E336" i="4"/>
  <c r="F336" i="4"/>
  <c r="G336" i="4"/>
  <c r="H336" i="4"/>
  <c r="C337" i="4"/>
  <c r="D337" i="4"/>
  <c r="E337" i="4"/>
  <c r="F337" i="4"/>
  <c r="G337" i="4"/>
  <c r="H337" i="4"/>
  <c r="C338" i="4"/>
  <c r="D338" i="4"/>
  <c r="E338" i="4"/>
  <c r="F338" i="4"/>
  <c r="G338" i="4"/>
  <c r="H338" i="4"/>
  <c r="C339" i="4"/>
  <c r="D339" i="4"/>
  <c r="E339" i="4"/>
  <c r="F339" i="4"/>
  <c r="G339" i="4"/>
  <c r="H339" i="4"/>
  <c r="C340" i="4"/>
  <c r="D340" i="4"/>
  <c r="E340" i="4"/>
  <c r="F340" i="4"/>
  <c r="G340" i="4"/>
  <c r="H340" i="4"/>
  <c r="C341" i="4"/>
  <c r="D341" i="4"/>
  <c r="E341" i="4"/>
  <c r="F341" i="4"/>
  <c r="G341" i="4"/>
  <c r="H341" i="4"/>
  <c r="C342" i="4"/>
  <c r="D342" i="4"/>
  <c r="E342" i="4"/>
  <c r="F342" i="4"/>
  <c r="G342" i="4"/>
  <c r="H342" i="4"/>
  <c r="C343" i="4"/>
  <c r="D343" i="4"/>
  <c r="E343" i="4"/>
  <c r="F343" i="4"/>
  <c r="G343" i="4"/>
  <c r="H343" i="4"/>
  <c r="C344" i="4"/>
  <c r="D344" i="4"/>
  <c r="E344" i="4"/>
  <c r="F344" i="4"/>
  <c r="G344" i="4"/>
  <c r="H344" i="4"/>
  <c r="C345" i="4"/>
  <c r="D345" i="4"/>
  <c r="E345" i="4"/>
  <c r="F345" i="4"/>
  <c r="G345" i="4"/>
  <c r="H345" i="4"/>
  <c r="C346" i="4"/>
  <c r="D346" i="4"/>
  <c r="E346" i="4"/>
  <c r="F346" i="4"/>
  <c r="G346" i="4"/>
  <c r="H346" i="4"/>
  <c r="C347" i="4"/>
  <c r="D347" i="4"/>
  <c r="E347" i="4"/>
  <c r="F347" i="4"/>
  <c r="G347" i="4"/>
  <c r="H347" i="4"/>
  <c r="C348" i="4"/>
  <c r="D348" i="4"/>
  <c r="E348" i="4"/>
  <c r="F348" i="4"/>
  <c r="G348" i="4"/>
  <c r="H348" i="4"/>
  <c r="C349" i="4"/>
  <c r="D349" i="4"/>
  <c r="E349" i="4"/>
  <c r="F349" i="4"/>
  <c r="G349" i="4"/>
  <c r="H349" i="4"/>
  <c r="C350" i="4"/>
  <c r="D350" i="4"/>
  <c r="E350" i="4"/>
  <c r="F350" i="4"/>
  <c r="G350" i="4"/>
  <c r="H350" i="4"/>
  <c r="C351" i="4"/>
  <c r="D351" i="4"/>
  <c r="E351" i="4"/>
  <c r="F351" i="4"/>
  <c r="G351" i="4"/>
  <c r="H351" i="4"/>
  <c r="C352" i="4"/>
  <c r="D352" i="4"/>
  <c r="E352" i="4"/>
  <c r="F352" i="4"/>
  <c r="G352" i="4"/>
  <c r="H352" i="4"/>
  <c r="C353" i="4"/>
  <c r="D353" i="4"/>
  <c r="E353" i="4"/>
  <c r="F353" i="4"/>
  <c r="G353" i="4"/>
  <c r="H353" i="4"/>
  <c r="C354" i="4"/>
  <c r="D354" i="4"/>
  <c r="E354" i="4"/>
  <c r="F354" i="4"/>
  <c r="G354" i="4"/>
  <c r="H354" i="4"/>
  <c r="C355" i="4"/>
  <c r="D355" i="4"/>
  <c r="E355" i="4"/>
  <c r="F355" i="4"/>
  <c r="G355" i="4"/>
  <c r="H355" i="4"/>
  <c r="C356" i="4"/>
  <c r="D356" i="4"/>
  <c r="E356" i="4"/>
  <c r="F356" i="4"/>
  <c r="G356" i="4"/>
  <c r="H356" i="4"/>
  <c r="C357" i="4"/>
  <c r="D357" i="4"/>
  <c r="E357" i="4"/>
  <c r="F357" i="4"/>
  <c r="G357" i="4"/>
  <c r="H357" i="4"/>
  <c r="C358" i="4"/>
  <c r="D358" i="4"/>
  <c r="E358" i="4"/>
  <c r="F358" i="4"/>
  <c r="G358" i="4"/>
  <c r="H358" i="4"/>
  <c r="C359" i="4"/>
  <c r="D359" i="4"/>
  <c r="E359" i="4"/>
  <c r="F359" i="4"/>
  <c r="G359" i="4"/>
  <c r="H359" i="4"/>
  <c r="C360" i="4"/>
  <c r="D360" i="4"/>
  <c r="E360" i="4"/>
  <c r="F360" i="4"/>
  <c r="G360" i="4"/>
  <c r="H360" i="4"/>
  <c r="C361" i="4"/>
  <c r="D361" i="4"/>
  <c r="E361" i="4"/>
  <c r="F361" i="4"/>
  <c r="G361" i="4"/>
  <c r="H361" i="4"/>
  <c r="C362" i="4"/>
  <c r="D362" i="4"/>
  <c r="E362" i="4"/>
  <c r="F362" i="4"/>
  <c r="G362" i="4"/>
  <c r="H362" i="4"/>
  <c r="C363" i="4"/>
  <c r="D363" i="4"/>
  <c r="E363" i="4"/>
  <c r="F363" i="4"/>
  <c r="G363" i="4"/>
  <c r="H363" i="4"/>
  <c r="C364" i="4"/>
  <c r="D364" i="4"/>
  <c r="E364" i="4"/>
  <c r="F364" i="4"/>
  <c r="G364" i="4"/>
  <c r="H364" i="4"/>
  <c r="C365" i="4"/>
  <c r="D365" i="4"/>
  <c r="E365" i="4"/>
  <c r="F365" i="4"/>
  <c r="G365" i="4"/>
  <c r="H365" i="4"/>
  <c r="C366" i="4"/>
  <c r="D366" i="4"/>
  <c r="E366" i="4"/>
  <c r="F366" i="4"/>
  <c r="G366" i="4"/>
  <c r="H366" i="4"/>
  <c r="C367" i="4"/>
  <c r="D367" i="4"/>
  <c r="E367" i="4"/>
  <c r="F367" i="4"/>
  <c r="G367" i="4"/>
  <c r="H367" i="4"/>
  <c r="C368" i="4"/>
  <c r="D368" i="4"/>
  <c r="E368" i="4"/>
  <c r="F368" i="4"/>
  <c r="G368" i="4"/>
  <c r="H368" i="4"/>
  <c r="C369" i="4"/>
  <c r="D369" i="4"/>
  <c r="E369" i="4"/>
  <c r="F369" i="4"/>
  <c r="G369" i="4"/>
  <c r="H369" i="4"/>
  <c r="C370" i="4"/>
  <c r="D370" i="4"/>
  <c r="E370" i="4"/>
  <c r="F370" i="4"/>
  <c r="G370" i="4"/>
  <c r="H370" i="4"/>
  <c r="C371" i="4"/>
  <c r="D371" i="4"/>
  <c r="E371" i="4"/>
  <c r="F371" i="4"/>
  <c r="G371" i="4"/>
  <c r="H371" i="4"/>
  <c r="C372" i="4"/>
  <c r="D372" i="4"/>
  <c r="E372" i="4"/>
  <c r="F372" i="4"/>
  <c r="G372" i="4"/>
  <c r="H372" i="4"/>
  <c r="C373" i="4"/>
  <c r="D373" i="4"/>
  <c r="E373" i="4"/>
  <c r="F373" i="4"/>
  <c r="G373" i="4"/>
  <c r="H373" i="4"/>
  <c r="C374" i="4"/>
  <c r="D374" i="4"/>
  <c r="E374" i="4"/>
  <c r="F374" i="4"/>
  <c r="G374" i="4"/>
  <c r="H374" i="4"/>
  <c r="C375" i="4"/>
  <c r="D375" i="4"/>
  <c r="E375" i="4"/>
  <c r="F375" i="4"/>
  <c r="G375" i="4"/>
  <c r="H375" i="4"/>
  <c r="C376" i="4"/>
  <c r="D376" i="4"/>
  <c r="E376" i="4"/>
  <c r="F376" i="4"/>
  <c r="G376" i="4"/>
  <c r="H376" i="4"/>
  <c r="C377" i="4"/>
  <c r="D377" i="4"/>
  <c r="E377" i="4"/>
  <c r="F377" i="4"/>
  <c r="G377" i="4"/>
  <c r="H377" i="4"/>
  <c r="C378" i="4"/>
  <c r="D378" i="4"/>
  <c r="E378" i="4"/>
  <c r="F378" i="4"/>
  <c r="G378" i="4"/>
  <c r="H378" i="4"/>
  <c r="C379" i="4"/>
  <c r="D379" i="4"/>
  <c r="E379" i="4"/>
  <c r="F379" i="4"/>
  <c r="G379" i="4"/>
  <c r="H379" i="4"/>
  <c r="C380" i="4"/>
  <c r="D380" i="4"/>
  <c r="E380" i="4"/>
  <c r="F380" i="4"/>
  <c r="G380" i="4"/>
  <c r="H380" i="4"/>
  <c r="C381" i="4"/>
  <c r="D381" i="4"/>
  <c r="E381" i="4"/>
  <c r="F381" i="4"/>
  <c r="G381" i="4"/>
  <c r="H381" i="4"/>
  <c r="C382" i="4"/>
  <c r="D382" i="4"/>
  <c r="E382" i="4"/>
  <c r="F382" i="4"/>
  <c r="G382" i="4"/>
  <c r="H382" i="4"/>
  <c r="C383" i="4"/>
  <c r="D383" i="4"/>
  <c r="E383" i="4"/>
  <c r="F383" i="4"/>
  <c r="G383" i="4"/>
  <c r="H383" i="4"/>
  <c r="C384" i="4"/>
  <c r="D384" i="4"/>
  <c r="E384" i="4"/>
  <c r="F384" i="4"/>
  <c r="G384" i="4"/>
  <c r="H384" i="4"/>
  <c r="C385" i="4"/>
  <c r="D385" i="4"/>
  <c r="E385" i="4"/>
  <c r="F385" i="4"/>
  <c r="G385" i="4"/>
  <c r="H385" i="4"/>
  <c r="C386" i="4"/>
  <c r="D386" i="4"/>
  <c r="E386" i="4"/>
  <c r="F386" i="4"/>
  <c r="G386" i="4"/>
  <c r="H386" i="4"/>
  <c r="C387" i="4"/>
  <c r="D387" i="4"/>
  <c r="E387" i="4"/>
  <c r="F387" i="4"/>
  <c r="G387" i="4"/>
  <c r="H387" i="4"/>
  <c r="C388" i="4"/>
  <c r="D388" i="4"/>
  <c r="E388" i="4"/>
  <c r="F388" i="4"/>
  <c r="G388" i="4"/>
  <c r="H388" i="4"/>
  <c r="C389" i="4"/>
  <c r="D389" i="4"/>
  <c r="E389" i="4"/>
  <c r="F389" i="4"/>
  <c r="G389" i="4"/>
  <c r="H389" i="4"/>
  <c r="C390" i="4"/>
  <c r="D390" i="4"/>
  <c r="E390" i="4"/>
  <c r="F390" i="4"/>
  <c r="G390" i="4"/>
  <c r="H390" i="4"/>
  <c r="C391" i="4"/>
  <c r="D391" i="4"/>
  <c r="E391" i="4"/>
  <c r="F391" i="4"/>
  <c r="G391" i="4"/>
  <c r="H391" i="4"/>
  <c r="C392" i="4"/>
  <c r="D392" i="4"/>
  <c r="E392" i="4"/>
  <c r="F392" i="4"/>
  <c r="G392" i="4"/>
  <c r="H392" i="4"/>
  <c r="C393" i="4"/>
  <c r="D393" i="4"/>
  <c r="E393" i="4"/>
  <c r="F393" i="4"/>
  <c r="G393" i="4"/>
  <c r="H393" i="4"/>
  <c r="C394" i="4"/>
  <c r="D394" i="4"/>
  <c r="E394" i="4"/>
  <c r="F394" i="4"/>
  <c r="G394" i="4"/>
  <c r="H394" i="4"/>
  <c r="C395" i="4"/>
  <c r="D395" i="4"/>
  <c r="E395" i="4"/>
  <c r="F395" i="4"/>
  <c r="G395" i="4"/>
  <c r="H395" i="4"/>
  <c r="C396" i="4"/>
  <c r="D396" i="4"/>
  <c r="E396" i="4"/>
  <c r="F396" i="4"/>
  <c r="G396" i="4"/>
  <c r="H396" i="4"/>
  <c r="C397" i="4"/>
  <c r="D397" i="4"/>
  <c r="E397" i="4"/>
  <c r="F397" i="4"/>
  <c r="G397" i="4"/>
  <c r="H397" i="4"/>
  <c r="C398" i="4"/>
  <c r="D398" i="4"/>
  <c r="E398" i="4"/>
  <c r="F398" i="4"/>
  <c r="G398" i="4"/>
  <c r="H398" i="4"/>
  <c r="C399" i="4"/>
  <c r="D399" i="4"/>
  <c r="E399" i="4"/>
  <c r="F399" i="4"/>
  <c r="G399" i="4"/>
  <c r="H399" i="4"/>
  <c r="C400" i="4"/>
  <c r="D400" i="4"/>
  <c r="E400" i="4"/>
  <c r="F400" i="4"/>
  <c r="G400" i="4"/>
  <c r="H400" i="4"/>
  <c r="C401" i="4"/>
  <c r="D401" i="4"/>
  <c r="E401" i="4"/>
  <c r="F401" i="4"/>
  <c r="G401" i="4"/>
  <c r="H401" i="4"/>
  <c r="C402" i="4"/>
  <c r="D402" i="4"/>
  <c r="E402" i="4"/>
  <c r="F402" i="4"/>
  <c r="G402" i="4"/>
  <c r="H402" i="4"/>
  <c r="C403" i="4"/>
  <c r="D403" i="4"/>
  <c r="E403" i="4"/>
  <c r="F403" i="4"/>
  <c r="G403" i="4"/>
  <c r="H403" i="4"/>
  <c r="C404" i="4"/>
  <c r="D404" i="4"/>
  <c r="E404" i="4"/>
  <c r="F404" i="4"/>
  <c r="G404" i="4"/>
  <c r="H404" i="4"/>
  <c r="C405" i="4"/>
  <c r="D405" i="4"/>
  <c r="E405" i="4"/>
  <c r="F405" i="4"/>
  <c r="G405" i="4"/>
  <c r="H405" i="4"/>
  <c r="C406" i="4"/>
  <c r="D406" i="4"/>
  <c r="E406" i="4"/>
  <c r="F406" i="4"/>
  <c r="G406" i="4"/>
  <c r="H406" i="4"/>
  <c r="C407" i="4"/>
  <c r="D407" i="4"/>
  <c r="E407" i="4"/>
  <c r="F407" i="4"/>
  <c r="G407" i="4"/>
  <c r="H407" i="4"/>
  <c r="C408" i="4"/>
  <c r="D408" i="4"/>
  <c r="E408" i="4"/>
  <c r="F408" i="4"/>
  <c r="G408" i="4"/>
  <c r="H408" i="4"/>
  <c r="C409" i="4"/>
  <c r="D409" i="4"/>
  <c r="E409" i="4"/>
  <c r="F409" i="4"/>
  <c r="G409" i="4"/>
  <c r="H409" i="4"/>
  <c r="C410" i="4"/>
  <c r="D410" i="4"/>
  <c r="E410" i="4"/>
  <c r="F410" i="4"/>
  <c r="G410" i="4"/>
  <c r="H410" i="4"/>
  <c r="C411" i="4"/>
  <c r="D411" i="4"/>
  <c r="E411" i="4"/>
  <c r="F411" i="4"/>
  <c r="G411" i="4"/>
  <c r="H411" i="4"/>
  <c r="C412" i="4"/>
  <c r="D412" i="4"/>
  <c r="E412" i="4"/>
  <c r="F412" i="4"/>
  <c r="G412" i="4"/>
  <c r="H412" i="4"/>
  <c r="C413" i="4"/>
  <c r="D413" i="4"/>
  <c r="E413" i="4"/>
  <c r="F413" i="4"/>
  <c r="G413" i="4"/>
  <c r="H413" i="4"/>
  <c r="C414" i="4"/>
  <c r="D414" i="4"/>
  <c r="E414" i="4"/>
  <c r="F414" i="4"/>
  <c r="G414" i="4"/>
  <c r="H414" i="4"/>
  <c r="C415" i="4"/>
  <c r="D415" i="4"/>
  <c r="E415" i="4"/>
  <c r="F415" i="4"/>
  <c r="G415" i="4"/>
  <c r="H415" i="4"/>
  <c r="C416" i="4"/>
  <c r="D416" i="4"/>
  <c r="E416" i="4"/>
  <c r="F416" i="4"/>
  <c r="G416" i="4"/>
  <c r="H416" i="4"/>
  <c r="C417" i="4"/>
  <c r="D417" i="4"/>
  <c r="E417" i="4"/>
  <c r="F417" i="4"/>
  <c r="G417" i="4"/>
  <c r="H417" i="4"/>
  <c r="C418" i="4"/>
  <c r="D418" i="4"/>
  <c r="E418" i="4"/>
  <c r="F418" i="4"/>
  <c r="G418" i="4"/>
  <c r="H418" i="4"/>
  <c r="C419" i="4"/>
  <c r="D419" i="4"/>
  <c r="E419" i="4"/>
  <c r="F419" i="4"/>
  <c r="G419" i="4"/>
  <c r="H419" i="4"/>
  <c r="C420" i="4"/>
  <c r="D420" i="4"/>
  <c r="E420" i="4"/>
  <c r="F420" i="4"/>
  <c r="G420" i="4"/>
  <c r="H420" i="4"/>
  <c r="C421" i="4"/>
  <c r="D421" i="4"/>
  <c r="E421" i="4"/>
  <c r="F421" i="4"/>
  <c r="G421" i="4"/>
  <c r="H421" i="4"/>
  <c r="C422" i="4"/>
  <c r="D422" i="4"/>
  <c r="E422" i="4"/>
  <c r="F422" i="4"/>
  <c r="G422" i="4"/>
  <c r="H422" i="4"/>
  <c r="C423" i="4"/>
  <c r="D423" i="4"/>
  <c r="E423" i="4"/>
  <c r="F423" i="4"/>
  <c r="G423" i="4"/>
  <c r="H423" i="4"/>
  <c r="C424" i="4"/>
  <c r="D424" i="4"/>
  <c r="E424" i="4"/>
  <c r="F424" i="4"/>
  <c r="G424" i="4"/>
  <c r="H424" i="4"/>
  <c r="C425" i="4"/>
  <c r="D425" i="4"/>
  <c r="E425" i="4"/>
  <c r="F425" i="4"/>
  <c r="G425" i="4"/>
  <c r="H425" i="4"/>
  <c r="H8" i="4"/>
  <c r="G8" i="4"/>
  <c r="F8" i="4"/>
  <c r="E8" i="4"/>
  <c r="D8" i="4"/>
  <c r="C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8" i="4"/>
  <c r="C8" i="5"/>
  <c r="D8" i="5"/>
  <c r="E8" i="5"/>
  <c r="F8" i="5"/>
  <c r="G8" i="5"/>
  <c r="C9" i="5"/>
  <c r="D9" i="5"/>
  <c r="E9" i="5"/>
  <c r="F9" i="5"/>
  <c r="G9" i="5"/>
  <c r="C10" i="5"/>
  <c r="D10" i="5"/>
  <c r="E10" i="5"/>
  <c r="F10" i="5"/>
  <c r="G10" i="5"/>
  <c r="C11" i="5"/>
  <c r="D11" i="5"/>
  <c r="E11" i="5"/>
  <c r="F11" i="5"/>
  <c r="G11" i="5"/>
  <c r="C12" i="5"/>
  <c r="D12" i="5"/>
  <c r="E12" i="5"/>
  <c r="F12" i="5"/>
  <c r="G12" i="5"/>
  <c r="C13" i="5"/>
  <c r="D13" i="5"/>
  <c r="E13" i="5"/>
  <c r="F13" i="5"/>
  <c r="G13" i="5"/>
  <c r="C14" i="5"/>
  <c r="D14" i="5"/>
  <c r="E14" i="5"/>
  <c r="F14" i="5"/>
  <c r="G14" i="5"/>
  <c r="C15" i="5"/>
  <c r="D15" i="5"/>
  <c r="E15" i="5"/>
  <c r="F15" i="5"/>
  <c r="G15" i="5"/>
  <c r="C16" i="5"/>
  <c r="D16" i="5"/>
  <c r="E16" i="5"/>
  <c r="F16" i="5"/>
  <c r="G16" i="5"/>
  <c r="C17" i="5"/>
  <c r="D17" i="5"/>
  <c r="E17" i="5"/>
  <c r="F17" i="5"/>
  <c r="G17" i="5"/>
  <c r="C18" i="5"/>
  <c r="D18" i="5"/>
  <c r="E18" i="5"/>
  <c r="F18" i="5"/>
  <c r="G18" i="5"/>
  <c r="C19" i="5"/>
  <c r="D19" i="5"/>
  <c r="E19" i="5"/>
  <c r="F19" i="5"/>
  <c r="G19" i="5"/>
  <c r="C20" i="5"/>
  <c r="D20" i="5"/>
  <c r="E20" i="5"/>
  <c r="F20" i="5"/>
  <c r="G20" i="5"/>
  <c r="C21" i="5"/>
  <c r="D21" i="5"/>
  <c r="E21" i="5"/>
  <c r="F21" i="5"/>
  <c r="G21" i="5"/>
  <c r="C22" i="5"/>
  <c r="D22" i="5"/>
  <c r="E22" i="5"/>
  <c r="F22" i="5"/>
  <c r="G22" i="5"/>
  <c r="C23" i="5"/>
  <c r="D23" i="5"/>
  <c r="E23" i="5"/>
  <c r="F23" i="5"/>
  <c r="G23" i="5"/>
  <c r="C24" i="5"/>
  <c r="D24" i="5"/>
  <c r="E24" i="5"/>
  <c r="F24" i="5"/>
  <c r="G24" i="5"/>
  <c r="C25" i="5"/>
  <c r="D25" i="5"/>
  <c r="E25" i="5"/>
  <c r="F25" i="5"/>
  <c r="G25" i="5"/>
  <c r="C26" i="5"/>
  <c r="D26" i="5"/>
  <c r="E26" i="5"/>
  <c r="F26" i="5"/>
  <c r="G26" i="5"/>
  <c r="C27" i="5"/>
  <c r="D27" i="5"/>
  <c r="E27" i="5"/>
  <c r="F27" i="5"/>
  <c r="G27" i="5"/>
  <c r="C28" i="5"/>
  <c r="D28" i="5"/>
  <c r="E28" i="5"/>
  <c r="F28" i="5"/>
  <c r="G28" i="5"/>
  <c r="C29" i="5"/>
  <c r="D29" i="5"/>
  <c r="E29" i="5"/>
  <c r="F29" i="5"/>
  <c r="G29" i="5"/>
  <c r="C30" i="5"/>
  <c r="D30" i="5"/>
  <c r="E30" i="5"/>
  <c r="F30" i="5"/>
  <c r="G30" i="5"/>
  <c r="C31" i="5"/>
  <c r="D31" i="5"/>
  <c r="E31" i="5"/>
  <c r="F31" i="5"/>
  <c r="G31" i="5"/>
  <c r="C32" i="5"/>
  <c r="D32" i="5"/>
  <c r="E32" i="5"/>
  <c r="F32" i="5"/>
  <c r="G32" i="5"/>
  <c r="C33" i="5"/>
  <c r="D33" i="5"/>
  <c r="E33" i="5"/>
  <c r="F33" i="5"/>
  <c r="G33" i="5"/>
  <c r="C34" i="5"/>
  <c r="D34" i="5"/>
  <c r="E34" i="5"/>
  <c r="F34" i="5"/>
  <c r="G34" i="5"/>
  <c r="C35" i="5"/>
  <c r="D35" i="5"/>
  <c r="E35" i="5"/>
  <c r="F35" i="5"/>
  <c r="G35" i="5"/>
  <c r="C36" i="5"/>
  <c r="D36" i="5"/>
  <c r="E36" i="5"/>
  <c r="F36" i="5"/>
  <c r="G36" i="5"/>
  <c r="C37" i="5"/>
  <c r="D37" i="5"/>
  <c r="E37" i="5"/>
  <c r="F37" i="5"/>
  <c r="G37" i="5"/>
  <c r="C38" i="5"/>
  <c r="D38" i="5"/>
  <c r="E38" i="5"/>
  <c r="F38" i="5"/>
  <c r="G38" i="5"/>
  <c r="C39" i="5"/>
  <c r="D39" i="5"/>
  <c r="E39" i="5"/>
  <c r="F39" i="5"/>
  <c r="G39" i="5"/>
  <c r="C40" i="5"/>
  <c r="D40" i="5"/>
  <c r="E40" i="5"/>
  <c r="F40" i="5"/>
  <c r="G40" i="5"/>
  <c r="C41" i="5"/>
  <c r="D41" i="5"/>
  <c r="E41" i="5"/>
  <c r="F41" i="5"/>
  <c r="G41" i="5"/>
  <c r="C42" i="5"/>
  <c r="D42" i="5"/>
  <c r="E42" i="5"/>
  <c r="F42" i="5"/>
  <c r="G42" i="5"/>
  <c r="C43" i="5"/>
  <c r="D43" i="5"/>
  <c r="E43" i="5"/>
  <c r="F43" i="5"/>
  <c r="G43" i="5"/>
  <c r="C44" i="5"/>
  <c r="D44" i="5"/>
  <c r="E44" i="5"/>
  <c r="F44" i="5"/>
  <c r="G44" i="5"/>
  <c r="C45" i="5"/>
  <c r="D45" i="5"/>
  <c r="E45" i="5"/>
  <c r="F45" i="5"/>
  <c r="G45" i="5"/>
  <c r="C46" i="5"/>
  <c r="D46" i="5"/>
  <c r="E46" i="5"/>
  <c r="F46" i="5"/>
  <c r="G46" i="5"/>
  <c r="C47" i="5"/>
  <c r="D47" i="5"/>
  <c r="E47" i="5"/>
  <c r="F47" i="5"/>
  <c r="G47" i="5"/>
  <c r="C48" i="5"/>
  <c r="D48" i="5"/>
  <c r="E48" i="5"/>
  <c r="F48" i="5"/>
  <c r="G48" i="5"/>
  <c r="C49" i="5"/>
  <c r="D49" i="5"/>
  <c r="E49" i="5"/>
  <c r="F49" i="5"/>
  <c r="G49" i="5"/>
  <c r="C50" i="5"/>
  <c r="D50" i="5"/>
  <c r="E50" i="5"/>
  <c r="F50" i="5"/>
  <c r="G50" i="5"/>
  <c r="C51" i="5"/>
  <c r="D51" i="5"/>
  <c r="E51" i="5"/>
  <c r="F51" i="5"/>
  <c r="G51" i="5"/>
  <c r="C52" i="5"/>
  <c r="D52" i="5"/>
  <c r="E52" i="5"/>
  <c r="F52" i="5"/>
  <c r="G52" i="5"/>
  <c r="C53" i="5"/>
  <c r="D53" i="5"/>
  <c r="E53" i="5"/>
  <c r="F53" i="5"/>
  <c r="G53" i="5"/>
  <c r="C54" i="5"/>
  <c r="D54" i="5"/>
  <c r="E54" i="5"/>
  <c r="F54" i="5"/>
  <c r="G54" i="5"/>
  <c r="C55" i="5"/>
  <c r="D55" i="5"/>
  <c r="E55" i="5"/>
  <c r="F55" i="5"/>
  <c r="G55" i="5"/>
  <c r="C56" i="5"/>
  <c r="D56" i="5"/>
  <c r="E56" i="5"/>
  <c r="F56" i="5"/>
  <c r="G56" i="5"/>
  <c r="C57" i="5"/>
  <c r="D57" i="5"/>
  <c r="E57" i="5"/>
  <c r="F57" i="5"/>
  <c r="G57" i="5"/>
  <c r="C58" i="5"/>
  <c r="D58" i="5"/>
  <c r="E58" i="5"/>
  <c r="F58" i="5"/>
  <c r="G58" i="5"/>
  <c r="C59" i="5"/>
  <c r="D59" i="5"/>
  <c r="E59" i="5"/>
  <c r="F59" i="5"/>
  <c r="G59" i="5"/>
  <c r="C60" i="5"/>
  <c r="D60" i="5"/>
  <c r="E60" i="5"/>
  <c r="F60" i="5"/>
  <c r="G60" i="5"/>
  <c r="C61" i="5"/>
  <c r="D61" i="5"/>
  <c r="E61" i="5"/>
  <c r="F61" i="5"/>
  <c r="G61" i="5"/>
  <c r="C62" i="5"/>
  <c r="D62" i="5"/>
  <c r="E62" i="5"/>
  <c r="F62" i="5"/>
  <c r="G62" i="5"/>
  <c r="C63" i="5"/>
  <c r="D63" i="5"/>
  <c r="E63" i="5"/>
  <c r="F63" i="5"/>
  <c r="G63" i="5"/>
  <c r="C64" i="5"/>
  <c r="D64" i="5"/>
  <c r="E64" i="5"/>
  <c r="F64" i="5"/>
  <c r="G64" i="5"/>
  <c r="C65" i="5"/>
  <c r="D65" i="5"/>
  <c r="E65" i="5"/>
  <c r="F65" i="5"/>
  <c r="G65" i="5"/>
  <c r="C66" i="5"/>
  <c r="D66" i="5"/>
  <c r="E66" i="5"/>
  <c r="F66" i="5"/>
  <c r="G66" i="5"/>
  <c r="C67" i="5"/>
  <c r="D67" i="5"/>
  <c r="E67" i="5"/>
  <c r="F67" i="5"/>
  <c r="G67" i="5"/>
  <c r="C68" i="5"/>
  <c r="D68" i="5"/>
  <c r="E68" i="5"/>
  <c r="F68" i="5"/>
  <c r="G68" i="5"/>
  <c r="C69" i="5"/>
  <c r="D69" i="5"/>
  <c r="E69" i="5"/>
  <c r="F69" i="5"/>
  <c r="G69" i="5"/>
  <c r="C70" i="5"/>
  <c r="D70" i="5"/>
  <c r="E70" i="5"/>
  <c r="F70" i="5"/>
  <c r="G70" i="5"/>
  <c r="C71" i="5"/>
  <c r="D71" i="5"/>
  <c r="E71" i="5"/>
  <c r="F71" i="5"/>
  <c r="G71" i="5"/>
  <c r="C72" i="5"/>
  <c r="D72" i="5"/>
  <c r="E72" i="5"/>
  <c r="F72" i="5"/>
  <c r="G72" i="5"/>
  <c r="C73" i="5"/>
  <c r="D73" i="5"/>
  <c r="E73" i="5"/>
  <c r="F73" i="5"/>
  <c r="G73" i="5"/>
  <c r="C74" i="5"/>
  <c r="D74" i="5"/>
  <c r="E74" i="5"/>
  <c r="F74" i="5"/>
  <c r="G74" i="5"/>
  <c r="C75" i="5"/>
  <c r="D75" i="5"/>
  <c r="E75" i="5"/>
  <c r="F75" i="5"/>
  <c r="G75" i="5"/>
  <c r="C76" i="5"/>
  <c r="D76" i="5"/>
  <c r="E76" i="5"/>
  <c r="F76" i="5"/>
  <c r="G76" i="5"/>
  <c r="C77" i="5"/>
  <c r="D77" i="5"/>
  <c r="E77" i="5"/>
  <c r="F77" i="5"/>
  <c r="G77" i="5"/>
  <c r="C78" i="5"/>
  <c r="D78" i="5"/>
  <c r="E78" i="5"/>
  <c r="F78" i="5"/>
  <c r="G78" i="5"/>
  <c r="C79" i="5"/>
  <c r="D79" i="5"/>
  <c r="E79" i="5"/>
  <c r="F79" i="5"/>
  <c r="G79" i="5"/>
  <c r="C80" i="5"/>
  <c r="D80" i="5"/>
  <c r="E80" i="5"/>
  <c r="F80" i="5"/>
  <c r="G80" i="5"/>
  <c r="C81" i="5"/>
  <c r="D81" i="5"/>
  <c r="E81" i="5"/>
  <c r="F81" i="5"/>
  <c r="G81" i="5"/>
  <c r="C82" i="5"/>
  <c r="D82" i="5"/>
  <c r="E82" i="5"/>
  <c r="F82" i="5"/>
  <c r="G82" i="5"/>
  <c r="C83" i="5"/>
  <c r="D83" i="5"/>
  <c r="E83" i="5"/>
  <c r="F83" i="5"/>
  <c r="G83" i="5"/>
  <c r="C84" i="5"/>
  <c r="D84" i="5"/>
  <c r="E84" i="5"/>
  <c r="F84" i="5"/>
  <c r="G84" i="5"/>
  <c r="C85" i="5"/>
  <c r="D85" i="5"/>
  <c r="E85" i="5"/>
  <c r="F85" i="5"/>
  <c r="G85" i="5"/>
  <c r="C86" i="5"/>
  <c r="D86" i="5"/>
  <c r="E86" i="5"/>
  <c r="F86" i="5"/>
  <c r="G86" i="5"/>
  <c r="C87" i="5"/>
  <c r="D87" i="5"/>
  <c r="E87" i="5"/>
  <c r="F87" i="5"/>
  <c r="G87" i="5"/>
  <c r="C88" i="5"/>
  <c r="D88" i="5"/>
  <c r="E88" i="5"/>
  <c r="F88" i="5"/>
  <c r="G88" i="5"/>
  <c r="C89" i="5"/>
  <c r="D89" i="5"/>
  <c r="E89" i="5"/>
  <c r="F89" i="5"/>
  <c r="G89" i="5"/>
  <c r="C90" i="5"/>
  <c r="D90" i="5"/>
  <c r="E90" i="5"/>
  <c r="F90" i="5"/>
  <c r="G90" i="5"/>
  <c r="C91" i="5"/>
  <c r="D91" i="5"/>
  <c r="E91" i="5"/>
  <c r="F91" i="5"/>
  <c r="G91" i="5"/>
  <c r="C92" i="5"/>
  <c r="D92" i="5"/>
  <c r="E92" i="5"/>
  <c r="F92" i="5"/>
  <c r="G92" i="5"/>
  <c r="C93" i="5"/>
  <c r="D93" i="5"/>
  <c r="E93" i="5"/>
  <c r="F93" i="5"/>
  <c r="G93" i="5"/>
  <c r="C94" i="5"/>
  <c r="D94" i="5"/>
  <c r="E94" i="5"/>
  <c r="F94" i="5"/>
  <c r="G94" i="5"/>
  <c r="C95" i="5"/>
  <c r="D95" i="5"/>
  <c r="E95" i="5"/>
  <c r="F95" i="5"/>
  <c r="G95" i="5"/>
  <c r="C96" i="5"/>
  <c r="D96" i="5"/>
  <c r="E96" i="5"/>
  <c r="F96" i="5"/>
  <c r="G96" i="5"/>
  <c r="C97" i="5"/>
  <c r="D97" i="5"/>
  <c r="E97" i="5"/>
  <c r="F97" i="5"/>
  <c r="G97" i="5"/>
  <c r="C98" i="5"/>
  <c r="D98" i="5"/>
  <c r="E98" i="5"/>
  <c r="F98" i="5"/>
  <c r="G98" i="5"/>
  <c r="C99" i="5"/>
  <c r="D99" i="5"/>
  <c r="E99" i="5"/>
  <c r="F99" i="5"/>
  <c r="G99" i="5"/>
  <c r="C100" i="5"/>
  <c r="D100" i="5"/>
  <c r="E100" i="5"/>
  <c r="F100" i="5"/>
  <c r="G100" i="5"/>
  <c r="C101" i="5"/>
  <c r="D101" i="5"/>
  <c r="E101" i="5"/>
  <c r="F101" i="5"/>
  <c r="G101" i="5"/>
  <c r="C102" i="5"/>
  <c r="D102" i="5"/>
  <c r="E102" i="5"/>
  <c r="F102" i="5"/>
  <c r="G102" i="5"/>
  <c r="C103" i="5"/>
  <c r="D103" i="5"/>
  <c r="E103" i="5"/>
  <c r="F103" i="5"/>
  <c r="G103" i="5"/>
  <c r="C104" i="5"/>
  <c r="D104" i="5"/>
  <c r="E104" i="5"/>
  <c r="F104" i="5"/>
  <c r="G104" i="5"/>
  <c r="C105" i="5"/>
  <c r="D105" i="5"/>
  <c r="E105" i="5"/>
  <c r="F105" i="5"/>
  <c r="G105" i="5"/>
  <c r="C106" i="5"/>
  <c r="D106" i="5"/>
  <c r="E106" i="5"/>
  <c r="F106" i="5"/>
  <c r="G106" i="5"/>
  <c r="C107" i="5"/>
  <c r="D107" i="5"/>
  <c r="E107" i="5"/>
  <c r="F107" i="5"/>
  <c r="G107" i="5"/>
  <c r="C108" i="5"/>
  <c r="D108" i="5"/>
  <c r="E108" i="5"/>
  <c r="F108" i="5"/>
  <c r="G108" i="5"/>
  <c r="C109" i="5"/>
  <c r="D109" i="5"/>
  <c r="E109" i="5"/>
  <c r="F109" i="5"/>
  <c r="G109" i="5"/>
  <c r="C110" i="5"/>
  <c r="D110" i="5"/>
  <c r="E110" i="5"/>
  <c r="F110" i="5"/>
  <c r="G110" i="5"/>
  <c r="C111" i="5"/>
  <c r="D111" i="5"/>
  <c r="E111" i="5"/>
  <c r="F111" i="5"/>
  <c r="G111" i="5"/>
  <c r="C112" i="5"/>
  <c r="D112" i="5"/>
  <c r="E112" i="5"/>
  <c r="F112" i="5"/>
  <c r="G112" i="5"/>
  <c r="C113" i="5"/>
  <c r="D113" i="5"/>
  <c r="E113" i="5"/>
  <c r="F113" i="5"/>
  <c r="G113" i="5"/>
  <c r="C114" i="5"/>
  <c r="D114" i="5"/>
  <c r="E114" i="5"/>
  <c r="F114" i="5"/>
  <c r="G114" i="5"/>
  <c r="C115" i="5"/>
  <c r="D115" i="5"/>
  <c r="E115" i="5"/>
  <c r="F115" i="5"/>
  <c r="G115" i="5"/>
  <c r="C116" i="5"/>
  <c r="D116" i="5"/>
  <c r="E116" i="5"/>
  <c r="F116" i="5"/>
  <c r="G116" i="5"/>
  <c r="C117" i="5"/>
  <c r="D117" i="5"/>
  <c r="E117" i="5"/>
  <c r="F117" i="5"/>
  <c r="G117" i="5"/>
  <c r="C118" i="5"/>
  <c r="D118" i="5"/>
  <c r="E118" i="5"/>
  <c r="F118" i="5"/>
  <c r="G118" i="5"/>
  <c r="C119" i="5"/>
  <c r="D119" i="5"/>
  <c r="E119" i="5"/>
  <c r="F119" i="5"/>
  <c r="G119" i="5"/>
  <c r="C120" i="5"/>
  <c r="D120" i="5"/>
  <c r="E120" i="5"/>
  <c r="F120" i="5"/>
  <c r="G120" i="5"/>
  <c r="C121" i="5"/>
  <c r="D121" i="5"/>
  <c r="E121" i="5"/>
  <c r="F121" i="5"/>
  <c r="G121" i="5"/>
  <c r="C122" i="5"/>
  <c r="D122" i="5"/>
  <c r="E122" i="5"/>
  <c r="F122" i="5"/>
  <c r="G122" i="5"/>
  <c r="C123" i="5"/>
  <c r="D123" i="5"/>
  <c r="E123" i="5"/>
  <c r="F123" i="5"/>
  <c r="G123" i="5"/>
  <c r="C124" i="5"/>
  <c r="D124" i="5"/>
  <c r="E124" i="5"/>
  <c r="F124" i="5"/>
  <c r="G124" i="5"/>
  <c r="C125" i="5"/>
  <c r="D125" i="5"/>
  <c r="E125" i="5"/>
  <c r="F125" i="5"/>
  <c r="G125" i="5"/>
  <c r="C126" i="5"/>
  <c r="D126" i="5"/>
  <c r="E126" i="5"/>
  <c r="F126" i="5"/>
  <c r="G126" i="5"/>
  <c r="C127" i="5"/>
  <c r="D127" i="5"/>
  <c r="E127" i="5"/>
  <c r="F127" i="5"/>
  <c r="G127" i="5"/>
  <c r="C128" i="5"/>
  <c r="D128" i="5"/>
  <c r="E128" i="5"/>
  <c r="F128" i="5"/>
  <c r="G128" i="5"/>
  <c r="C129" i="5"/>
  <c r="D129" i="5"/>
  <c r="E129" i="5"/>
  <c r="F129" i="5"/>
  <c r="G129" i="5"/>
  <c r="C130" i="5"/>
  <c r="D130" i="5"/>
  <c r="E130" i="5"/>
  <c r="F130" i="5"/>
  <c r="G130" i="5"/>
  <c r="C131" i="5"/>
  <c r="D131" i="5"/>
  <c r="E131" i="5"/>
  <c r="F131" i="5"/>
  <c r="G131" i="5"/>
  <c r="C132" i="5"/>
  <c r="D132" i="5"/>
  <c r="E132" i="5"/>
  <c r="F132" i="5"/>
  <c r="G132" i="5"/>
  <c r="C133" i="5"/>
  <c r="D133" i="5"/>
  <c r="E133" i="5"/>
  <c r="F133" i="5"/>
  <c r="G133" i="5"/>
  <c r="C134" i="5"/>
  <c r="D134" i="5"/>
  <c r="E134" i="5"/>
  <c r="F134" i="5"/>
  <c r="G134" i="5"/>
  <c r="C135" i="5"/>
  <c r="D135" i="5"/>
  <c r="E135" i="5"/>
  <c r="F135" i="5"/>
  <c r="G135" i="5"/>
  <c r="C136" i="5"/>
  <c r="D136" i="5"/>
  <c r="E136" i="5"/>
  <c r="F136" i="5"/>
  <c r="G136" i="5"/>
  <c r="C137" i="5"/>
  <c r="D137" i="5"/>
  <c r="E137" i="5"/>
  <c r="F137" i="5"/>
  <c r="G137" i="5"/>
  <c r="C138" i="5"/>
  <c r="D138" i="5"/>
  <c r="E138" i="5"/>
  <c r="F138" i="5"/>
  <c r="G138" i="5"/>
  <c r="C139" i="5"/>
  <c r="D139" i="5"/>
  <c r="E139" i="5"/>
  <c r="F139" i="5"/>
  <c r="G139" i="5"/>
  <c r="C140" i="5"/>
  <c r="D140" i="5"/>
  <c r="E140" i="5"/>
  <c r="F140" i="5"/>
  <c r="G140" i="5"/>
  <c r="C141" i="5"/>
  <c r="D141" i="5"/>
  <c r="E141" i="5"/>
  <c r="F141" i="5"/>
  <c r="G141" i="5"/>
  <c r="C142" i="5"/>
  <c r="D142" i="5"/>
  <c r="E142" i="5"/>
  <c r="F142" i="5"/>
  <c r="G142" i="5"/>
  <c r="C143" i="5"/>
  <c r="D143" i="5"/>
  <c r="E143" i="5"/>
  <c r="F143" i="5"/>
  <c r="G143" i="5"/>
  <c r="C144" i="5"/>
  <c r="D144" i="5"/>
  <c r="E144" i="5"/>
  <c r="F144" i="5"/>
  <c r="G144" i="5"/>
  <c r="C145" i="5"/>
  <c r="D145" i="5"/>
  <c r="E145" i="5"/>
  <c r="F145" i="5"/>
  <c r="G145" i="5"/>
  <c r="C146" i="5"/>
  <c r="D146" i="5"/>
  <c r="E146" i="5"/>
  <c r="F146" i="5"/>
  <c r="G146" i="5"/>
  <c r="C147" i="5"/>
  <c r="D147" i="5"/>
  <c r="E147" i="5"/>
  <c r="F147" i="5"/>
  <c r="G147" i="5"/>
  <c r="C148" i="5"/>
  <c r="D148" i="5"/>
  <c r="E148" i="5"/>
  <c r="F148" i="5"/>
  <c r="G148" i="5"/>
  <c r="C149" i="5"/>
  <c r="D149" i="5"/>
  <c r="E149" i="5"/>
  <c r="F149" i="5"/>
  <c r="G149" i="5"/>
  <c r="C150" i="5"/>
  <c r="D150" i="5"/>
  <c r="E150" i="5"/>
  <c r="F150" i="5"/>
  <c r="G150" i="5"/>
  <c r="C151" i="5"/>
  <c r="D151" i="5"/>
  <c r="E151" i="5"/>
  <c r="F151" i="5"/>
  <c r="G151" i="5"/>
  <c r="C152" i="5"/>
  <c r="D152" i="5"/>
  <c r="E152" i="5"/>
  <c r="F152" i="5"/>
  <c r="G152" i="5"/>
  <c r="C153" i="5"/>
  <c r="D153" i="5"/>
  <c r="E153" i="5"/>
  <c r="F153" i="5"/>
  <c r="G153" i="5"/>
  <c r="C154" i="5"/>
  <c r="D154" i="5"/>
  <c r="E154" i="5"/>
  <c r="F154" i="5"/>
  <c r="G154" i="5"/>
  <c r="C155" i="5"/>
  <c r="D155" i="5"/>
  <c r="E155" i="5"/>
  <c r="F155" i="5"/>
  <c r="G155" i="5"/>
  <c r="C156" i="5"/>
  <c r="D156" i="5"/>
  <c r="E156" i="5"/>
  <c r="F156" i="5"/>
  <c r="G156" i="5"/>
  <c r="C157" i="5"/>
  <c r="D157" i="5"/>
  <c r="E157" i="5"/>
  <c r="F157" i="5"/>
  <c r="G157" i="5"/>
  <c r="C158" i="5"/>
  <c r="D158" i="5"/>
  <c r="E158" i="5"/>
  <c r="F158" i="5"/>
  <c r="G158" i="5"/>
  <c r="C159" i="5"/>
  <c r="D159" i="5"/>
  <c r="E159" i="5"/>
  <c r="F159" i="5"/>
  <c r="G159" i="5"/>
  <c r="C160" i="5"/>
  <c r="D160" i="5"/>
  <c r="E160" i="5"/>
  <c r="F160" i="5"/>
  <c r="G160" i="5"/>
  <c r="C161" i="5"/>
  <c r="D161" i="5"/>
  <c r="E161" i="5"/>
  <c r="F161" i="5"/>
  <c r="G161" i="5"/>
  <c r="C162" i="5"/>
  <c r="D162" i="5"/>
  <c r="E162" i="5"/>
  <c r="F162" i="5"/>
  <c r="G162" i="5"/>
  <c r="C163" i="5"/>
  <c r="D163" i="5"/>
  <c r="E163" i="5"/>
  <c r="F163" i="5"/>
  <c r="G163" i="5"/>
  <c r="C164" i="5"/>
  <c r="D164" i="5"/>
  <c r="E164" i="5"/>
  <c r="F164" i="5"/>
  <c r="G164" i="5"/>
  <c r="C165" i="5"/>
  <c r="D165" i="5"/>
  <c r="E165" i="5"/>
  <c r="F165" i="5"/>
  <c r="G165" i="5"/>
  <c r="C166" i="5"/>
  <c r="D166" i="5"/>
  <c r="E166" i="5"/>
  <c r="F166" i="5"/>
  <c r="G166" i="5"/>
  <c r="C167" i="5"/>
  <c r="D167" i="5"/>
  <c r="E167" i="5"/>
  <c r="F167" i="5"/>
  <c r="G167" i="5"/>
  <c r="C168" i="5"/>
  <c r="D168" i="5"/>
  <c r="E168" i="5"/>
  <c r="F168" i="5"/>
  <c r="G168" i="5"/>
  <c r="C169" i="5"/>
  <c r="D169" i="5"/>
  <c r="E169" i="5"/>
  <c r="F169" i="5"/>
  <c r="G169" i="5"/>
  <c r="C170" i="5"/>
  <c r="D170" i="5"/>
  <c r="E170" i="5"/>
  <c r="F170" i="5"/>
  <c r="G170" i="5"/>
  <c r="C171" i="5"/>
  <c r="D171" i="5"/>
  <c r="E171" i="5"/>
  <c r="F171" i="5"/>
  <c r="G171" i="5"/>
  <c r="C172" i="5"/>
  <c r="D172" i="5"/>
  <c r="E172" i="5"/>
  <c r="F172" i="5"/>
  <c r="G172" i="5"/>
  <c r="C173" i="5"/>
  <c r="D173" i="5"/>
  <c r="E173" i="5"/>
  <c r="F173" i="5"/>
  <c r="G173" i="5"/>
  <c r="C174" i="5"/>
  <c r="D174" i="5"/>
  <c r="E174" i="5"/>
  <c r="F174" i="5"/>
  <c r="G174" i="5"/>
  <c r="C175" i="5"/>
  <c r="D175" i="5"/>
  <c r="E175" i="5"/>
  <c r="F175" i="5"/>
  <c r="G175" i="5"/>
  <c r="C176" i="5"/>
  <c r="D176" i="5"/>
  <c r="E176" i="5"/>
  <c r="F176" i="5"/>
  <c r="G176" i="5"/>
  <c r="C177" i="5"/>
  <c r="D177" i="5"/>
  <c r="E177" i="5"/>
  <c r="F177" i="5"/>
  <c r="G177" i="5"/>
  <c r="C178" i="5"/>
  <c r="D178" i="5"/>
  <c r="E178" i="5"/>
  <c r="F178" i="5"/>
  <c r="G178" i="5"/>
  <c r="C179" i="5"/>
  <c r="D179" i="5"/>
  <c r="E179" i="5"/>
  <c r="F179" i="5"/>
  <c r="G179" i="5"/>
  <c r="C180" i="5"/>
  <c r="D180" i="5"/>
  <c r="E180" i="5"/>
  <c r="F180" i="5"/>
  <c r="G180" i="5"/>
  <c r="C181" i="5"/>
  <c r="D181" i="5"/>
  <c r="E181" i="5"/>
  <c r="F181" i="5"/>
  <c r="G181" i="5"/>
  <c r="C182" i="5"/>
  <c r="D182" i="5"/>
  <c r="E182" i="5"/>
  <c r="F182" i="5"/>
  <c r="G182" i="5"/>
  <c r="C183" i="5"/>
  <c r="D183" i="5"/>
  <c r="E183" i="5"/>
  <c r="F183" i="5"/>
  <c r="G183" i="5"/>
  <c r="C184" i="5"/>
  <c r="D184" i="5"/>
  <c r="E184" i="5"/>
  <c r="F184" i="5"/>
  <c r="G184" i="5"/>
  <c r="C185" i="5"/>
  <c r="D185" i="5"/>
  <c r="E185" i="5"/>
  <c r="F185" i="5"/>
  <c r="G185" i="5"/>
  <c r="C186" i="5"/>
  <c r="D186" i="5"/>
  <c r="E186" i="5"/>
  <c r="F186" i="5"/>
  <c r="G186" i="5"/>
  <c r="C187" i="5"/>
  <c r="D187" i="5"/>
  <c r="E187" i="5"/>
  <c r="F187" i="5"/>
  <c r="G187" i="5"/>
  <c r="C188" i="5"/>
  <c r="D188" i="5"/>
  <c r="E188" i="5"/>
  <c r="F188" i="5"/>
  <c r="G188" i="5"/>
  <c r="C189" i="5"/>
  <c r="D189" i="5"/>
  <c r="E189" i="5"/>
  <c r="F189" i="5"/>
  <c r="G189" i="5"/>
  <c r="C190" i="5"/>
  <c r="D190" i="5"/>
  <c r="E190" i="5"/>
  <c r="F190" i="5"/>
  <c r="G190" i="5"/>
  <c r="C191" i="5"/>
  <c r="D191" i="5"/>
  <c r="E191" i="5"/>
  <c r="F191" i="5"/>
  <c r="G191" i="5"/>
  <c r="C192" i="5"/>
  <c r="D192" i="5"/>
  <c r="E192" i="5"/>
  <c r="F192" i="5"/>
  <c r="G192" i="5"/>
  <c r="C193" i="5"/>
  <c r="D193" i="5"/>
  <c r="E193" i="5"/>
  <c r="F193" i="5"/>
  <c r="G193" i="5"/>
  <c r="C194" i="5"/>
  <c r="D194" i="5"/>
  <c r="E194" i="5"/>
  <c r="F194" i="5"/>
  <c r="G194" i="5"/>
  <c r="C195" i="5"/>
  <c r="D195" i="5"/>
  <c r="E195" i="5"/>
  <c r="F195" i="5"/>
  <c r="G195" i="5"/>
  <c r="C196" i="5"/>
  <c r="D196" i="5"/>
  <c r="E196" i="5"/>
  <c r="F196" i="5"/>
  <c r="G196" i="5"/>
  <c r="C197" i="5"/>
  <c r="D197" i="5"/>
  <c r="E197" i="5"/>
  <c r="F197" i="5"/>
  <c r="G197" i="5"/>
  <c r="C198" i="5"/>
  <c r="D198" i="5"/>
  <c r="E198" i="5"/>
  <c r="F198" i="5"/>
  <c r="G198" i="5"/>
  <c r="C199" i="5"/>
  <c r="D199" i="5"/>
  <c r="E199" i="5"/>
  <c r="F199" i="5"/>
  <c r="G199" i="5"/>
  <c r="C200" i="5"/>
  <c r="D200" i="5"/>
  <c r="E200" i="5"/>
  <c r="F200" i="5"/>
  <c r="G200" i="5"/>
  <c r="C201" i="5"/>
  <c r="D201" i="5"/>
  <c r="E201" i="5"/>
  <c r="F201" i="5"/>
  <c r="G201" i="5"/>
  <c r="C202" i="5"/>
  <c r="D202" i="5"/>
  <c r="E202" i="5"/>
  <c r="F202" i="5"/>
  <c r="G202" i="5"/>
  <c r="C203" i="5"/>
  <c r="D203" i="5"/>
  <c r="E203" i="5"/>
  <c r="F203" i="5"/>
  <c r="G203" i="5"/>
  <c r="C204" i="5"/>
  <c r="D204" i="5"/>
  <c r="E204" i="5"/>
  <c r="F204" i="5"/>
  <c r="G204" i="5"/>
  <c r="C205" i="5"/>
  <c r="D205" i="5"/>
  <c r="E205" i="5"/>
  <c r="F205" i="5"/>
  <c r="G205" i="5"/>
  <c r="C206" i="5"/>
  <c r="D206" i="5"/>
  <c r="E206" i="5"/>
  <c r="F206" i="5"/>
  <c r="G206" i="5"/>
  <c r="C207" i="5"/>
  <c r="D207" i="5"/>
  <c r="E207" i="5"/>
  <c r="F207" i="5"/>
  <c r="G207" i="5"/>
  <c r="C208" i="5"/>
  <c r="D208" i="5"/>
  <c r="E208" i="5"/>
  <c r="F208" i="5"/>
  <c r="G208" i="5"/>
  <c r="C209" i="5"/>
  <c r="D209" i="5"/>
  <c r="E209" i="5"/>
  <c r="F209" i="5"/>
  <c r="G209" i="5"/>
  <c r="C210" i="5"/>
  <c r="D210" i="5"/>
  <c r="E210" i="5"/>
  <c r="F210" i="5"/>
  <c r="G210" i="5"/>
  <c r="C211" i="5"/>
  <c r="D211" i="5"/>
  <c r="E211" i="5"/>
  <c r="F211" i="5"/>
  <c r="G211" i="5"/>
  <c r="C212" i="5"/>
  <c r="D212" i="5"/>
  <c r="E212" i="5"/>
  <c r="F212" i="5"/>
  <c r="G212" i="5"/>
  <c r="C213" i="5"/>
  <c r="D213" i="5"/>
  <c r="E213" i="5"/>
  <c r="F213" i="5"/>
  <c r="G213" i="5"/>
  <c r="C214" i="5"/>
  <c r="D214" i="5"/>
  <c r="E214" i="5"/>
  <c r="F214" i="5"/>
  <c r="G214" i="5"/>
  <c r="C215" i="5"/>
  <c r="D215" i="5"/>
  <c r="E215" i="5"/>
  <c r="F215" i="5"/>
  <c r="G215" i="5"/>
  <c r="C216" i="5"/>
  <c r="D216" i="5"/>
  <c r="E216" i="5"/>
  <c r="F216" i="5"/>
  <c r="G216" i="5"/>
  <c r="C217" i="5"/>
  <c r="D217" i="5"/>
  <c r="E217" i="5"/>
  <c r="F217" i="5"/>
  <c r="G217" i="5"/>
  <c r="C218" i="5"/>
  <c r="D218" i="5"/>
  <c r="E218" i="5"/>
  <c r="F218" i="5"/>
  <c r="G218" i="5"/>
  <c r="C219" i="5"/>
  <c r="D219" i="5"/>
  <c r="E219" i="5"/>
  <c r="F219" i="5"/>
  <c r="G219" i="5"/>
  <c r="C220" i="5"/>
  <c r="D220" i="5"/>
  <c r="E220" i="5"/>
  <c r="F220" i="5"/>
  <c r="G220" i="5"/>
  <c r="C221" i="5"/>
  <c r="D221" i="5"/>
  <c r="E221" i="5"/>
  <c r="F221" i="5"/>
  <c r="G221" i="5"/>
  <c r="C222" i="5"/>
  <c r="D222" i="5"/>
  <c r="E222" i="5"/>
  <c r="F222" i="5"/>
  <c r="G222" i="5"/>
  <c r="C223" i="5"/>
  <c r="D223" i="5"/>
  <c r="E223" i="5"/>
  <c r="F223" i="5"/>
  <c r="G223" i="5"/>
  <c r="C224" i="5"/>
  <c r="D224" i="5"/>
  <c r="E224" i="5"/>
  <c r="F224" i="5"/>
  <c r="G224" i="5"/>
  <c r="C225" i="5"/>
  <c r="D225" i="5"/>
  <c r="E225" i="5"/>
  <c r="F225" i="5"/>
  <c r="G225" i="5"/>
  <c r="C226" i="5"/>
  <c r="D226" i="5"/>
  <c r="E226" i="5"/>
  <c r="F226" i="5"/>
  <c r="G226" i="5"/>
  <c r="C227" i="5"/>
  <c r="D227" i="5"/>
  <c r="E227" i="5"/>
  <c r="F227" i="5"/>
  <c r="G227" i="5"/>
  <c r="C228" i="5"/>
  <c r="D228" i="5"/>
  <c r="E228" i="5"/>
  <c r="F228" i="5"/>
  <c r="G228" i="5"/>
  <c r="C229" i="5"/>
  <c r="D229" i="5"/>
  <c r="E229" i="5"/>
  <c r="F229" i="5"/>
  <c r="G229" i="5"/>
  <c r="C230" i="5"/>
  <c r="D230" i="5"/>
  <c r="E230" i="5"/>
  <c r="F230" i="5"/>
  <c r="G230" i="5"/>
  <c r="C231" i="5"/>
  <c r="D231" i="5"/>
  <c r="E231" i="5"/>
  <c r="F231" i="5"/>
  <c r="G231" i="5"/>
  <c r="C232" i="5"/>
  <c r="D232" i="5"/>
  <c r="E232" i="5"/>
  <c r="F232" i="5"/>
  <c r="G232" i="5"/>
  <c r="C233" i="5"/>
  <c r="D233" i="5"/>
  <c r="E233" i="5"/>
  <c r="F233" i="5"/>
  <c r="G233" i="5"/>
  <c r="C234" i="5"/>
  <c r="D234" i="5"/>
  <c r="E234" i="5"/>
  <c r="F234" i="5"/>
  <c r="G234" i="5"/>
  <c r="C235" i="5"/>
  <c r="D235" i="5"/>
  <c r="E235" i="5"/>
  <c r="F235" i="5"/>
  <c r="G235" i="5"/>
  <c r="C236" i="5"/>
  <c r="D236" i="5"/>
  <c r="E236" i="5"/>
  <c r="F236" i="5"/>
  <c r="G236" i="5"/>
  <c r="C237" i="5"/>
  <c r="D237" i="5"/>
  <c r="E237" i="5"/>
  <c r="F237" i="5"/>
  <c r="G237" i="5"/>
  <c r="C238" i="5"/>
  <c r="D238" i="5"/>
  <c r="E238" i="5"/>
  <c r="F238" i="5"/>
  <c r="G238" i="5"/>
  <c r="C239" i="5"/>
  <c r="D239" i="5"/>
  <c r="E239" i="5"/>
  <c r="F239" i="5"/>
  <c r="G239" i="5"/>
  <c r="C240" i="5"/>
  <c r="D240" i="5"/>
  <c r="E240" i="5"/>
  <c r="F240" i="5"/>
  <c r="G240" i="5"/>
  <c r="C241" i="5"/>
  <c r="D241" i="5"/>
  <c r="E241" i="5"/>
  <c r="F241" i="5"/>
  <c r="G241" i="5"/>
  <c r="C242" i="5"/>
  <c r="D242" i="5"/>
  <c r="E242" i="5"/>
  <c r="F242" i="5"/>
  <c r="G242" i="5"/>
  <c r="C243" i="5"/>
  <c r="D243" i="5"/>
  <c r="E243" i="5"/>
  <c r="F243" i="5"/>
  <c r="G243" i="5"/>
  <c r="C244" i="5"/>
  <c r="D244" i="5"/>
  <c r="E244" i="5"/>
  <c r="F244" i="5"/>
  <c r="G244" i="5"/>
  <c r="C245" i="5"/>
  <c r="D245" i="5"/>
  <c r="E245" i="5"/>
  <c r="F245" i="5"/>
  <c r="G245" i="5"/>
  <c r="C246" i="5"/>
  <c r="D246" i="5"/>
  <c r="E246" i="5"/>
  <c r="F246" i="5"/>
  <c r="G246" i="5"/>
  <c r="C247" i="5"/>
  <c r="D247" i="5"/>
  <c r="E247" i="5"/>
  <c r="F247" i="5"/>
  <c r="G247" i="5"/>
  <c r="C248" i="5"/>
  <c r="D248" i="5"/>
  <c r="E248" i="5"/>
  <c r="F248" i="5"/>
  <c r="G248" i="5"/>
  <c r="C249" i="5"/>
  <c r="D249" i="5"/>
  <c r="E249" i="5"/>
  <c r="F249" i="5"/>
  <c r="G249" i="5"/>
  <c r="C250" i="5"/>
  <c r="D250" i="5"/>
  <c r="E250" i="5"/>
  <c r="F250" i="5"/>
  <c r="G250" i="5"/>
  <c r="C251" i="5"/>
  <c r="D251" i="5"/>
  <c r="E251" i="5"/>
  <c r="F251" i="5"/>
  <c r="G251" i="5"/>
  <c r="C252" i="5"/>
  <c r="D252" i="5"/>
  <c r="E252" i="5"/>
  <c r="F252" i="5"/>
  <c r="G252" i="5"/>
  <c r="C253" i="5"/>
  <c r="D253" i="5"/>
  <c r="E253" i="5"/>
  <c r="F253" i="5"/>
  <c r="G253" i="5"/>
  <c r="C254" i="5"/>
  <c r="D254" i="5"/>
  <c r="E254" i="5"/>
  <c r="F254" i="5"/>
  <c r="G254" i="5"/>
  <c r="C255" i="5"/>
  <c r="D255" i="5"/>
  <c r="E255" i="5"/>
  <c r="F255" i="5"/>
  <c r="G255" i="5"/>
  <c r="C256" i="5"/>
  <c r="D256" i="5"/>
  <c r="E256" i="5"/>
  <c r="F256" i="5"/>
  <c r="G256" i="5"/>
  <c r="C257" i="5"/>
  <c r="D257" i="5"/>
  <c r="E257" i="5"/>
  <c r="F257" i="5"/>
  <c r="G257" i="5"/>
  <c r="C258" i="5"/>
  <c r="D258" i="5"/>
  <c r="E258" i="5"/>
  <c r="F258" i="5"/>
  <c r="G258" i="5"/>
  <c r="C259" i="5"/>
  <c r="D259" i="5"/>
  <c r="E259" i="5"/>
  <c r="F259" i="5"/>
  <c r="G259" i="5"/>
  <c r="C260" i="5"/>
  <c r="D260" i="5"/>
  <c r="E260" i="5"/>
  <c r="F260" i="5"/>
  <c r="G260" i="5"/>
  <c r="C261" i="5"/>
  <c r="D261" i="5"/>
  <c r="E261" i="5"/>
  <c r="F261" i="5"/>
  <c r="G261" i="5"/>
  <c r="C262" i="5"/>
  <c r="D262" i="5"/>
  <c r="E262" i="5"/>
  <c r="F262" i="5"/>
  <c r="G262" i="5"/>
  <c r="C263" i="5"/>
  <c r="D263" i="5"/>
  <c r="E263" i="5"/>
  <c r="F263" i="5"/>
  <c r="G263" i="5"/>
  <c r="C264" i="5"/>
  <c r="D264" i="5"/>
  <c r="E264" i="5"/>
  <c r="F264" i="5"/>
  <c r="G264" i="5"/>
  <c r="C265" i="5"/>
  <c r="D265" i="5"/>
  <c r="E265" i="5"/>
  <c r="F265" i="5"/>
  <c r="G265" i="5"/>
  <c r="C266" i="5"/>
  <c r="D266" i="5"/>
  <c r="E266" i="5"/>
  <c r="F266" i="5"/>
  <c r="G266" i="5"/>
  <c r="C267" i="5"/>
  <c r="D267" i="5"/>
  <c r="E267" i="5"/>
  <c r="F267" i="5"/>
  <c r="G267" i="5"/>
  <c r="C268" i="5"/>
  <c r="D268" i="5"/>
  <c r="E268" i="5"/>
  <c r="F268" i="5"/>
  <c r="G268" i="5"/>
  <c r="C269" i="5"/>
  <c r="D269" i="5"/>
  <c r="E269" i="5"/>
  <c r="F269" i="5"/>
  <c r="G269" i="5"/>
  <c r="C270" i="5"/>
  <c r="D270" i="5"/>
  <c r="E270" i="5"/>
  <c r="F270" i="5"/>
  <c r="G270" i="5"/>
  <c r="C271" i="5"/>
  <c r="D271" i="5"/>
  <c r="E271" i="5"/>
  <c r="F271" i="5"/>
  <c r="G271" i="5"/>
  <c r="C272" i="5"/>
  <c r="D272" i="5"/>
  <c r="E272" i="5"/>
  <c r="F272" i="5"/>
  <c r="G272" i="5"/>
  <c r="C273" i="5"/>
  <c r="D273" i="5"/>
  <c r="E273" i="5"/>
  <c r="F273" i="5"/>
  <c r="G273" i="5"/>
  <c r="C274" i="5"/>
  <c r="D274" i="5"/>
  <c r="E274" i="5"/>
  <c r="F274" i="5"/>
  <c r="G274" i="5"/>
  <c r="C275" i="5"/>
  <c r="D275" i="5"/>
  <c r="E275" i="5"/>
  <c r="F275" i="5"/>
  <c r="G275" i="5"/>
  <c r="C276" i="5"/>
  <c r="D276" i="5"/>
  <c r="E276" i="5"/>
  <c r="F276" i="5"/>
  <c r="G276" i="5"/>
  <c r="C277" i="5"/>
  <c r="D277" i="5"/>
  <c r="E277" i="5"/>
  <c r="F277" i="5"/>
  <c r="G277" i="5"/>
  <c r="C278" i="5"/>
  <c r="D278" i="5"/>
  <c r="E278" i="5"/>
  <c r="F278" i="5"/>
  <c r="G278" i="5"/>
  <c r="C279" i="5"/>
  <c r="D279" i="5"/>
  <c r="E279" i="5"/>
  <c r="F279" i="5"/>
  <c r="G279" i="5"/>
  <c r="C280" i="5"/>
  <c r="D280" i="5"/>
  <c r="E280" i="5"/>
  <c r="F280" i="5"/>
  <c r="G280" i="5"/>
  <c r="C281" i="5"/>
  <c r="D281" i="5"/>
  <c r="E281" i="5"/>
  <c r="F281" i="5"/>
  <c r="G281" i="5"/>
  <c r="C282" i="5"/>
  <c r="D282" i="5"/>
  <c r="E282" i="5"/>
  <c r="F282" i="5"/>
  <c r="G282" i="5"/>
  <c r="C283" i="5"/>
  <c r="D283" i="5"/>
  <c r="E283" i="5"/>
  <c r="F283" i="5"/>
  <c r="G283" i="5"/>
  <c r="C284" i="5"/>
  <c r="D284" i="5"/>
  <c r="E284" i="5"/>
  <c r="F284" i="5"/>
  <c r="G284" i="5"/>
  <c r="C285" i="5"/>
  <c r="D285" i="5"/>
  <c r="E285" i="5"/>
  <c r="F285" i="5"/>
  <c r="G285" i="5"/>
  <c r="C286" i="5"/>
  <c r="D286" i="5"/>
  <c r="E286" i="5"/>
  <c r="F286" i="5"/>
  <c r="G286" i="5"/>
  <c r="C287" i="5"/>
  <c r="D287" i="5"/>
  <c r="E287" i="5"/>
  <c r="F287" i="5"/>
  <c r="G287" i="5"/>
  <c r="C288" i="5"/>
  <c r="D288" i="5"/>
  <c r="E288" i="5"/>
  <c r="F288" i="5"/>
  <c r="G288" i="5"/>
  <c r="C289" i="5"/>
  <c r="D289" i="5"/>
  <c r="E289" i="5"/>
  <c r="F289" i="5"/>
  <c r="G289" i="5"/>
  <c r="C290" i="5"/>
  <c r="D290" i="5"/>
  <c r="E290" i="5"/>
  <c r="F290" i="5"/>
  <c r="G290" i="5"/>
  <c r="C291" i="5"/>
  <c r="D291" i="5"/>
  <c r="E291" i="5"/>
  <c r="F291" i="5"/>
  <c r="G291" i="5"/>
  <c r="C292" i="5"/>
  <c r="D292" i="5"/>
  <c r="E292" i="5"/>
  <c r="F292" i="5"/>
  <c r="G292" i="5"/>
  <c r="C293" i="5"/>
  <c r="D293" i="5"/>
  <c r="E293" i="5"/>
  <c r="F293" i="5"/>
  <c r="G293" i="5"/>
  <c r="C294" i="5"/>
  <c r="D294" i="5"/>
  <c r="E294" i="5"/>
  <c r="F294" i="5"/>
  <c r="G294" i="5"/>
  <c r="C295" i="5"/>
  <c r="D295" i="5"/>
  <c r="E295" i="5"/>
  <c r="F295" i="5"/>
  <c r="G295" i="5"/>
  <c r="C296" i="5"/>
  <c r="D296" i="5"/>
  <c r="E296" i="5"/>
  <c r="F296" i="5"/>
  <c r="G296" i="5"/>
  <c r="C297" i="5"/>
  <c r="D297" i="5"/>
  <c r="E297" i="5"/>
  <c r="F297" i="5"/>
  <c r="G297" i="5"/>
  <c r="C298" i="5"/>
  <c r="D298" i="5"/>
  <c r="E298" i="5"/>
  <c r="F298" i="5"/>
  <c r="G298" i="5"/>
  <c r="C299" i="5"/>
  <c r="D299" i="5"/>
  <c r="E299" i="5"/>
  <c r="F299" i="5"/>
  <c r="G299" i="5"/>
  <c r="C300" i="5"/>
  <c r="D300" i="5"/>
  <c r="E300" i="5"/>
  <c r="F300" i="5"/>
  <c r="G300" i="5"/>
  <c r="C301" i="5"/>
  <c r="D301" i="5"/>
  <c r="E301" i="5"/>
  <c r="F301" i="5"/>
  <c r="G301" i="5"/>
  <c r="C302" i="5"/>
  <c r="D302" i="5"/>
  <c r="E302" i="5"/>
  <c r="F302" i="5"/>
  <c r="G302" i="5"/>
  <c r="C303" i="5"/>
  <c r="D303" i="5"/>
  <c r="E303" i="5"/>
  <c r="F303" i="5"/>
  <c r="G303" i="5"/>
  <c r="C304" i="5"/>
  <c r="D304" i="5"/>
  <c r="E304" i="5"/>
  <c r="F304" i="5"/>
  <c r="G304" i="5"/>
  <c r="C305" i="5"/>
  <c r="D305" i="5"/>
  <c r="E305" i="5"/>
  <c r="F305" i="5"/>
  <c r="G305" i="5"/>
  <c r="C306" i="5"/>
  <c r="D306" i="5"/>
  <c r="E306" i="5"/>
  <c r="F306" i="5"/>
  <c r="G306" i="5"/>
  <c r="C307" i="5"/>
  <c r="D307" i="5"/>
  <c r="E307" i="5"/>
  <c r="F307" i="5"/>
  <c r="G307" i="5"/>
  <c r="C308" i="5"/>
  <c r="D308" i="5"/>
  <c r="E308" i="5"/>
  <c r="F308" i="5"/>
  <c r="G308" i="5"/>
  <c r="C309" i="5"/>
  <c r="D309" i="5"/>
  <c r="E309" i="5"/>
  <c r="F309" i="5"/>
  <c r="G309" i="5"/>
  <c r="C310" i="5"/>
  <c r="D310" i="5"/>
  <c r="E310" i="5"/>
  <c r="F310" i="5"/>
  <c r="G310" i="5"/>
  <c r="C311" i="5"/>
  <c r="D311" i="5"/>
  <c r="E311" i="5"/>
  <c r="F311" i="5"/>
  <c r="G311" i="5"/>
  <c r="C312" i="5"/>
  <c r="D312" i="5"/>
  <c r="E312" i="5"/>
  <c r="F312" i="5"/>
  <c r="G312" i="5"/>
  <c r="C313" i="5"/>
  <c r="D313" i="5"/>
  <c r="E313" i="5"/>
  <c r="F313" i="5"/>
  <c r="G313" i="5"/>
  <c r="C314" i="5"/>
  <c r="D314" i="5"/>
  <c r="E314" i="5"/>
  <c r="F314" i="5"/>
  <c r="G314" i="5"/>
  <c r="C315" i="5"/>
  <c r="D315" i="5"/>
  <c r="E315" i="5"/>
  <c r="F315" i="5"/>
  <c r="G315" i="5"/>
  <c r="C316" i="5"/>
  <c r="D316" i="5"/>
  <c r="E316" i="5"/>
  <c r="F316" i="5"/>
  <c r="G316" i="5"/>
  <c r="C317" i="5"/>
  <c r="D317" i="5"/>
  <c r="E317" i="5"/>
  <c r="F317" i="5"/>
  <c r="G317" i="5"/>
  <c r="C318" i="5"/>
  <c r="D318" i="5"/>
  <c r="E318" i="5"/>
  <c r="F318" i="5"/>
  <c r="G318" i="5"/>
  <c r="C319" i="5"/>
  <c r="D319" i="5"/>
  <c r="E319" i="5"/>
  <c r="F319" i="5"/>
  <c r="G319" i="5"/>
  <c r="C320" i="5"/>
  <c r="D320" i="5"/>
  <c r="E320" i="5"/>
  <c r="F320" i="5"/>
  <c r="G320" i="5"/>
  <c r="C321" i="5"/>
  <c r="D321" i="5"/>
  <c r="E321" i="5"/>
  <c r="F321" i="5"/>
  <c r="G321" i="5"/>
  <c r="C322" i="5"/>
  <c r="D322" i="5"/>
  <c r="E322" i="5"/>
  <c r="F322" i="5"/>
  <c r="G322" i="5"/>
  <c r="C323" i="5"/>
  <c r="D323" i="5"/>
  <c r="E323" i="5"/>
  <c r="F323" i="5"/>
  <c r="G323" i="5"/>
  <c r="C324" i="5"/>
  <c r="D324" i="5"/>
  <c r="E324" i="5"/>
  <c r="F324" i="5"/>
  <c r="G324" i="5"/>
  <c r="C325" i="5"/>
  <c r="D325" i="5"/>
  <c r="E325" i="5"/>
  <c r="F325" i="5"/>
  <c r="G325" i="5"/>
  <c r="C326" i="5"/>
  <c r="D326" i="5"/>
  <c r="E326" i="5"/>
  <c r="F326" i="5"/>
  <c r="G326" i="5"/>
  <c r="C327" i="5"/>
  <c r="D327" i="5"/>
  <c r="E327" i="5"/>
  <c r="F327" i="5"/>
  <c r="G327" i="5"/>
  <c r="C328" i="5"/>
  <c r="D328" i="5"/>
  <c r="E328" i="5"/>
  <c r="F328" i="5"/>
  <c r="G328" i="5"/>
  <c r="C329" i="5"/>
  <c r="D329" i="5"/>
  <c r="E329" i="5"/>
  <c r="F329" i="5"/>
  <c r="G329" i="5"/>
  <c r="C330" i="5"/>
  <c r="D330" i="5"/>
  <c r="E330" i="5"/>
  <c r="F330" i="5"/>
  <c r="G330" i="5"/>
  <c r="C331" i="5"/>
  <c r="D331" i="5"/>
  <c r="E331" i="5"/>
  <c r="F331" i="5"/>
  <c r="G331" i="5"/>
  <c r="C332" i="5"/>
  <c r="D332" i="5"/>
  <c r="E332" i="5"/>
  <c r="F332" i="5"/>
  <c r="G332" i="5"/>
  <c r="C333" i="5"/>
  <c r="D333" i="5"/>
  <c r="E333" i="5"/>
  <c r="F333" i="5"/>
  <c r="G333" i="5"/>
  <c r="C334" i="5"/>
  <c r="D334" i="5"/>
  <c r="E334" i="5"/>
  <c r="F334" i="5"/>
  <c r="G334" i="5"/>
  <c r="C335" i="5"/>
  <c r="D335" i="5"/>
  <c r="E335" i="5"/>
  <c r="F335" i="5"/>
  <c r="G335" i="5"/>
  <c r="C336" i="5"/>
  <c r="D336" i="5"/>
  <c r="E336" i="5"/>
  <c r="F336" i="5"/>
  <c r="G336" i="5"/>
  <c r="C337" i="5"/>
  <c r="D337" i="5"/>
  <c r="E337" i="5"/>
  <c r="F337" i="5"/>
  <c r="G337" i="5"/>
  <c r="C338" i="5"/>
  <c r="D338" i="5"/>
  <c r="E338" i="5"/>
  <c r="F338" i="5"/>
  <c r="G338" i="5"/>
  <c r="C339" i="5"/>
  <c r="D339" i="5"/>
  <c r="E339" i="5"/>
  <c r="F339" i="5"/>
  <c r="G339" i="5"/>
  <c r="C340" i="5"/>
  <c r="D340" i="5"/>
  <c r="E340" i="5"/>
  <c r="F340" i="5"/>
  <c r="G340" i="5"/>
  <c r="C341" i="5"/>
  <c r="D341" i="5"/>
  <c r="E341" i="5"/>
  <c r="F341" i="5"/>
  <c r="G341" i="5"/>
  <c r="C342" i="5"/>
  <c r="D342" i="5"/>
  <c r="E342" i="5"/>
  <c r="F342" i="5"/>
  <c r="G342" i="5"/>
  <c r="C343" i="5"/>
  <c r="D343" i="5"/>
  <c r="E343" i="5"/>
  <c r="F343" i="5"/>
  <c r="G343" i="5"/>
  <c r="C344" i="5"/>
  <c r="D344" i="5"/>
  <c r="E344" i="5"/>
  <c r="F344" i="5"/>
  <c r="G344" i="5"/>
  <c r="C345" i="5"/>
  <c r="D345" i="5"/>
  <c r="E345" i="5"/>
  <c r="F345" i="5"/>
  <c r="G345" i="5"/>
  <c r="C346" i="5"/>
  <c r="D346" i="5"/>
  <c r="E346" i="5"/>
  <c r="F346" i="5"/>
  <c r="G346" i="5"/>
  <c r="C347" i="5"/>
  <c r="D347" i="5"/>
  <c r="E347" i="5"/>
  <c r="F347" i="5"/>
  <c r="G347" i="5"/>
  <c r="C348" i="5"/>
  <c r="D348" i="5"/>
  <c r="E348" i="5"/>
  <c r="F348" i="5"/>
  <c r="G348" i="5"/>
  <c r="C349" i="5"/>
  <c r="D349" i="5"/>
  <c r="E349" i="5"/>
  <c r="F349" i="5"/>
  <c r="G349" i="5"/>
  <c r="C350" i="5"/>
  <c r="D350" i="5"/>
  <c r="E350" i="5"/>
  <c r="F350" i="5"/>
  <c r="G350" i="5"/>
  <c r="C351" i="5"/>
  <c r="D351" i="5"/>
  <c r="E351" i="5"/>
  <c r="F351" i="5"/>
  <c r="G351" i="5"/>
  <c r="C352" i="5"/>
  <c r="D352" i="5"/>
  <c r="E352" i="5"/>
  <c r="F352" i="5"/>
  <c r="G352" i="5"/>
  <c r="C353" i="5"/>
  <c r="D353" i="5"/>
  <c r="E353" i="5"/>
  <c r="F353" i="5"/>
  <c r="G353" i="5"/>
  <c r="C354" i="5"/>
  <c r="D354" i="5"/>
  <c r="E354" i="5"/>
  <c r="F354" i="5"/>
  <c r="G354" i="5"/>
  <c r="C355" i="5"/>
  <c r="D355" i="5"/>
  <c r="E355" i="5"/>
  <c r="F355" i="5"/>
  <c r="G355" i="5"/>
  <c r="C356" i="5"/>
  <c r="D356" i="5"/>
  <c r="E356" i="5"/>
  <c r="F356" i="5"/>
  <c r="G356" i="5"/>
  <c r="C357" i="5"/>
  <c r="D357" i="5"/>
  <c r="E357" i="5"/>
  <c r="F357" i="5"/>
  <c r="G357" i="5"/>
  <c r="C358" i="5"/>
  <c r="D358" i="5"/>
  <c r="E358" i="5"/>
  <c r="F358" i="5"/>
  <c r="G358" i="5"/>
  <c r="C359" i="5"/>
  <c r="D359" i="5"/>
  <c r="E359" i="5"/>
  <c r="F359" i="5"/>
  <c r="G359" i="5"/>
  <c r="G7" i="5"/>
  <c r="F7" i="5"/>
  <c r="E7" i="5"/>
  <c r="D7" i="5"/>
  <c r="C7" i="5"/>
  <c r="D348" i="3"/>
  <c r="D349"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47"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270" i="3"/>
  <c r="D248" i="3"/>
  <c r="D249" i="3"/>
  <c r="D250" i="3"/>
  <c r="D251" i="3"/>
  <c r="D252" i="3"/>
  <c r="D253" i="3"/>
  <c r="D254" i="3"/>
  <c r="D255" i="3"/>
  <c r="D256" i="3"/>
  <c r="D257" i="3"/>
  <c r="D258" i="3"/>
  <c r="D259" i="3"/>
  <c r="D260" i="3"/>
  <c r="D261" i="3"/>
  <c r="D262" i="3"/>
  <c r="D263" i="3"/>
  <c r="D264" i="3"/>
  <c r="D265" i="3"/>
  <c r="D247" i="3"/>
  <c r="D231" i="3"/>
  <c r="D232" i="3"/>
  <c r="D233" i="3"/>
  <c r="D234" i="3"/>
  <c r="D235" i="3"/>
  <c r="D236" i="3"/>
  <c r="D237" i="3"/>
  <c r="D238" i="3"/>
  <c r="D239" i="3"/>
  <c r="D240" i="3"/>
  <c r="D241" i="3"/>
  <c r="D242" i="3"/>
  <c r="D243" i="3"/>
  <c r="D230"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175"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39"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91" i="3"/>
  <c r="D67" i="3"/>
  <c r="D68" i="3"/>
  <c r="D69" i="3"/>
  <c r="D70" i="3"/>
  <c r="D71" i="3"/>
  <c r="D72" i="3"/>
  <c r="D73" i="3"/>
  <c r="D74" i="3"/>
  <c r="D75" i="3"/>
  <c r="D76" i="3"/>
  <c r="D77" i="3"/>
  <c r="D78" i="3"/>
  <c r="D79" i="3"/>
  <c r="D80" i="3"/>
  <c r="D81" i="3"/>
  <c r="D82" i="3"/>
  <c r="D83" i="3"/>
  <c r="D84" i="3"/>
  <c r="D85" i="3"/>
  <c r="D86" i="3"/>
  <c r="D87" i="3"/>
  <c r="D66"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22" i="3"/>
  <c r="D8" i="3"/>
  <c r="D9" i="3"/>
  <c r="D10" i="3"/>
  <c r="D11" i="3"/>
  <c r="D12" i="3"/>
  <c r="D13" i="3"/>
  <c r="D14" i="3"/>
  <c r="D15" i="3"/>
  <c r="D16" i="3"/>
  <c r="D17" i="3"/>
  <c r="D18" i="3"/>
  <c r="D7" i="3"/>
  <c r="B8" i="5"/>
  <c r="E4" i="6" s="1"/>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7" i="5"/>
  <c r="B367" i="5" s="1"/>
  <c r="G371" i="5" l="1"/>
  <c r="I17" i="6" s="1"/>
  <c r="D406" i="3"/>
  <c r="H16" i="6"/>
  <c r="B432" i="4"/>
  <c r="G11" i="6"/>
  <c r="E11" i="6"/>
  <c r="I11" i="6"/>
  <c r="H11" i="6"/>
  <c r="G16" i="6"/>
  <c r="F16" i="6"/>
  <c r="E16" i="6"/>
  <c r="I16" i="6"/>
  <c r="D404" i="3"/>
  <c r="B368" i="5"/>
  <c r="B364" i="5"/>
  <c r="D408" i="3"/>
  <c r="B433" i="4"/>
  <c r="B429" i="4"/>
  <c r="E368" i="5"/>
  <c r="E367" i="5"/>
  <c r="E366" i="5"/>
  <c r="E365" i="5"/>
  <c r="E364" i="5"/>
  <c r="E363" i="5"/>
  <c r="C371" i="5"/>
  <c r="E17" i="6" s="1"/>
  <c r="C372" i="5"/>
  <c r="D372" i="5"/>
  <c r="D371" i="5"/>
  <c r="F17" i="6" s="1"/>
  <c r="B366" i="5"/>
  <c r="B363" i="5"/>
  <c r="B365" i="5"/>
  <c r="D409" i="3"/>
  <c r="D405" i="3"/>
  <c r="B428" i="4"/>
  <c r="B430" i="4"/>
  <c r="F368" i="5"/>
  <c r="F367" i="5"/>
  <c r="F366" i="5"/>
  <c r="F365" i="5"/>
  <c r="F364" i="5"/>
  <c r="F363" i="5"/>
  <c r="C364" i="5"/>
  <c r="C368" i="5"/>
  <c r="E372" i="5"/>
  <c r="E371" i="5"/>
  <c r="G17" i="6" s="1"/>
  <c r="B431" i="4"/>
  <c r="G368" i="5"/>
  <c r="G367" i="5"/>
  <c r="G366" i="5"/>
  <c r="G365" i="5"/>
  <c r="G364" i="5"/>
  <c r="G363" i="5"/>
  <c r="C363" i="5"/>
  <c r="C367" i="5"/>
  <c r="F372" i="5"/>
  <c r="F371" i="5"/>
  <c r="H17" i="6" s="1"/>
  <c r="D407" i="3"/>
  <c r="C365" i="5"/>
  <c r="D368" i="5"/>
  <c r="D367" i="5"/>
  <c r="D366" i="5"/>
  <c r="D365" i="5"/>
  <c r="D364" i="5"/>
  <c r="D363" i="5"/>
  <c r="C366" i="5"/>
  <c r="G372" i="5"/>
</calcChain>
</file>

<file path=xl/sharedStrings.xml><?xml version="1.0" encoding="utf-8"?>
<sst xmlns="http://schemas.openxmlformats.org/spreadsheetml/2006/main" count="2635" uniqueCount="479">
  <si>
    <t>Apprenticeship Programme Participation by  Local Education Authority, Local Authority (2009/10 to 2013/14)</t>
  </si>
  <si>
    <t>Region</t>
  </si>
  <si>
    <t>Local Education Authority</t>
  </si>
  <si>
    <t>Year</t>
  </si>
  <si>
    <t>2009/10
Full Year</t>
  </si>
  <si>
    <t>2010/11
Full Year</t>
  </si>
  <si>
    <t>2011/12
Full Year</t>
  </si>
  <si>
    <t>2012/13
Full Year</t>
  </si>
  <si>
    <t xml:space="preserve">2013/14
Full Year </t>
  </si>
  <si>
    <t>North East</t>
  </si>
  <si>
    <t>Darlington</t>
  </si>
  <si>
    <t>Durham</t>
  </si>
  <si>
    <t>Gateshead</t>
  </si>
  <si>
    <t>Hartlepool</t>
  </si>
  <si>
    <t>Middlesbrough</t>
  </si>
  <si>
    <t>Newcastle upon Tyne</t>
  </si>
  <si>
    <t>North Tyneside</t>
  </si>
  <si>
    <t>Northumberland</t>
  </si>
  <si>
    <t>Redcar and Cleveland</t>
  </si>
  <si>
    <t>South Tyneside</t>
  </si>
  <si>
    <t>Stockton on Tees</t>
  </si>
  <si>
    <t>Sunderland</t>
  </si>
  <si>
    <t>Total</t>
  </si>
  <si>
    <t>North West</t>
  </si>
  <si>
    <t>Blackburn with Darwen</t>
  </si>
  <si>
    <t>Blackpool</t>
  </si>
  <si>
    <t>Bolton</t>
  </si>
  <si>
    <t>Bury</t>
  </si>
  <si>
    <t>Cheshire East</t>
  </si>
  <si>
    <t>Cheshire West and Chester</t>
  </si>
  <si>
    <t>Cumbria</t>
  </si>
  <si>
    <t>Allerdale</t>
  </si>
  <si>
    <t>Barrow in Furness</t>
  </si>
  <si>
    <t>Carlisle</t>
  </si>
  <si>
    <t>Copeland</t>
  </si>
  <si>
    <t>Eden</t>
  </si>
  <si>
    <t>South Lakeland</t>
  </si>
  <si>
    <t>Halton</t>
  </si>
  <si>
    <t>Knowsley</t>
  </si>
  <si>
    <t>Lancashire</t>
  </si>
  <si>
    <t>Burnley</t>
  </si>
  <si>
    <t>Chorley</t>
  </si>
  <si>
    <t>Fylde</t>
  </si>
  <si>
    <t>Hyndburn</t>
  </si>
  <si>
    <t>Lancaster</t>
  </si>
  <si>
    <t>Pendle</t>
  </si>
  <si>
    <t>Preston</t>
  </si>
  <si>
    <t>Ribble Valley</t>
  </si>
  <si>
    <t>Rossendale</t>
  </si>
  <si>
    <t>South Ribble</t>
  </si>
  <si>
    <t>West Lancashire</t>
  </si>
  <si>
    <t>Wyre</t>
  </si>
  <si>
    <t>Liverpool</t>
  </si>
  <si>
    <t>Manchester</t>
  </si>
  <si>
    <t>Oldham</t>
  </si>
  <si>
    <t>Rochdale</t>
  </si>
  <si>
    <t>Salford</t>
  </si>
  <si>
    <t>Sefton</t>
  </si>
  <si>
    <t>St Helens</t>
  </si>
  <si>
    <t>Stockport</t>
  </si>
  <si>
    <t>Tameside</t>
  </si>
  <si>
    <t>Trafford</t>
  </si>
  <si>
    <t>Warrington</t>
  </si>
  <si>
    <t>Wigan</t>
  </si>
  <si>
    <t>Wirral</t>
  </si>
  <si>
    <t>Yorkshire and The Humber</t>
  </si>
  <si>
    <t>Barnsley</t>
  </si>
  <si>
    <t>Bradford</t>
  </si>
  <si>
    <t>Calderdale</t>
  </si>
  <si>
    <t>Doncaster</t>
  </si>
  <si>
    <t>East Riding of Yorkshire</t>
  </si>
  <si>
    <t>Kingston upon Hull</t>
  </si>
  <si>
    <t>Kirklees</t>
  </si>
  <si>
    <t>Leeds</t>
  </si>
  <si>
    <t>North East Lincolnshire</t>
  </si>
  <si>
    <t>North Lincolnshire</t>
  </si>
  <si>
    <t>North Yorkshire</t>
  </si>
  <si>
    <t>Craven</t>
  </si>
  <si>
    <t>Hambleton</t>
  </si>
  <si>
    <t>Harrogate</t>
  </si>
  <si>
    <t>Richmondshire</t>
  </si>
  <si>
    <t>Ryedale</t>
  </si>
  <si>
    <t>Scarborough</t>
  </si>
  <si>
    <t>Selby</t>
  </si>
  <si>
    <t>Rotherham</t>
  </si>
  <si>
    <t>Sheffield</t>
  </si>
  <si>
    <t>Wakefield</t>
  </si>
  <si>
    <t>York</t>
  </si>
  <si>
    <t>East Midlands</t>
  </si>
  <si>
    <t>Derby</t>
  </si>
  <si>
    <t>Derbyshire</t>
  </si>
  <si>
    <t>Amber Valley</t>
  </si>
  <si>
    <t>Bolsover</t>
  </si>
  <si>
    <t>Chesterfield</t>
  </si>
  <si>
    <t>Derbyshire Dales</t>
  </si>
  <si>
    <t>Erewash</t>
  </si>
  <si>
    <t>High Peak</t>
  </si>
  <si>
    <t>North East Derbyshire</t>
  </si>
  <si>
    <t>South Derbyshire</t>
  </si>
  <si>
    <t>Leicester</t>
  </si>
  <si>
    <t>Leicestershire</t>
  </si>
  <si>
    <t>Blaby</t>
  </si>
  <si>
    <t>Charnwood</t>
  </si>
  <si>
    <t>Harborough</t>
  </si>
  <si>
    <t>Hinckley and Bosworth</t>
  </si>
  <si>
    <t>Melton</t>
  </si>
  <si>
    <t>North West Leicestershire</t>
  </si>
  <si>
    <t>Oadby and Wigston</t>
  </si>
  <si>
    <t>Lincolnshire</t>
  </si>
  <si>
    <t>Boston</t>
  </si>
  <si>
    <t>East Lindsey</t>
  </si>
  <si>
    <t>Lincoln</t>
  </si>
  <si>
    <t>North Kesteven</t>
  </si>
  <si>
    <t>South Holland</t>
  </si>
  <si>
    <t>South Kesteven</t>
  </si>
  <si>
    <t>West Lindsey</t>
  </si>
  <si>
    <t>Northamptonshire</t>
  </si>
  <si>
    <t>Corby</t>
  </si>
  <si>
    <t>Daventry</t>
  </si>
  <si>
    <t>East Northamptonshire</t>
  </si>
  <si>
    <t>Kettering</t>
  </si>
  <si>
    <t>Northampton</t>
  </si>
  <si>
    <t>South Northamptonshire</t>
  </si>
  <si>
    <t>Wellingborough</t>
  </si>
  <si>
    <t>Nottingham</t>
  </si>
  <si>
    <t>Nottinghamshire</t>
  </si>
  <si>
    <t>Ashfield</t>
  </si>
  <si>
    <t>Bassetlaw</t>
  </si>
  <si>
    <t>Broxtowe</t>
  </si>
  <si>
    <t>Gedling</t>
  </si>
  <si>
    <t>Mansfield</t>
  </si>
  <si>
    <t>Newark and Sherwood</t>
  </si>
  <si>
    <t>Rushcliffe</t>
  </si>
  <si>
    <t>Rutland</t>
  </si>
  <si>
    <t>West Midlands</t>
  </si>
  <si>
    <t>Birmingham</t>
  </si>
  <si>
    <t>Coventry</t>
  </si>
  <si>
    <t>Dudley</t>
  </si>
  <si>
    <t>Herefordshire</t>
  </si>
  <si>
    <t>Sandwell</t>
  </si>
  <si>
    <t>Shropshire</t>
  </si>
  <si>
    <t>Solihull</t>
  </si>
  <si>
    <t>Staffordshire</t>
  </si>
  <si>
    <t>Cannock Chase</t>
  </si>
  <si>
    <t>East Staffordshire</t>
  </si>
  <si>
    <t>Lichfield</t>
  </si>
  <si>
    <t>Newcastle under Lyme</t>
  </si>
  <si>
    <t>South Staffordshire</t>
  </si>
  <si>
    <t>Stafford</t>
  </si>
  <si>
    <t>Staffordshire Moorlands</t>
  </si>
  <si>
    <t>Tamworth</t>
  </si>
  <si>
    <t>Stoke on Trent</t>
  </si>
  <si>
    <t>Telford and Wrekin</t>
  </si>
  <si>
    <t>Walsall</t>
  </si>
  <si>
    <t>Warwickshire</t>
  </si>
  <si>
    <t>North Warwickshire</t>
  </si>
  <si>
    <t>Nuneaton and Bedworth</t>
  </si>
  <si>
    <t>Rugby</t>
  </si>
  <si>
    <t>Stratford on Avon</t>
  </si>
  <si>
    <t>Warwick</t>
  </si>
  <si>
    <t>Wolverhampton</t>
  </si>
  <si>
    <t>Worcestershire</t>
  </si>
  <si>
    <t>Bromsgrove</t>
  </si>
  <si>
    <t>Malvern Hills</t>
  </si>
  <si>
    <t>Redditch</t>
  </si>
  <si>
    <t>Worcester</t>
  </si>
  <si>
    <t>Wychavon</t>
  </si>
  <si>
    <t>Wyre Forest</t>
  </si>
  <si>
    <t>East of England</t>
  </si>
  <si>
    <t>Bedford Borough</t>
  </si>
  <si>
    <t>Cambridgeshire</t>
  </si>
  <si>
    <t>Cambridge</t>
  </si>
  <si>
    <t>East Cambridgeshire</t>
  </si>
  <si>
    <t>Fenland</t>
  </si>
  <si>
    <t>Huntingdonshire</t>
  </si>
  <si>
    <t>South Cambridgeshire</t>
  </si>
  <si>
    <t>Central Bedfordshire</t>
  </si>
  <si>
    <t>Essex</t>
  </si>
  <si>
    <t>Basildon</t>
  </si>
  <si>
    <t>Braintree</t>
  </si>
  <si>
    <t>Brentwood</t>
  </si>
  <si>
    <t>Castle Point</t>
  </si>
  <si>
    <t>Chelmsford</t>
  </si>
  <si>
    <t>Colchester</t>
  </si>
  <si>
    <t>Epping Forest</t>
  </si>
  <si>
    <t>Harlow</t>
  </si>
  <si>
    <t>Maldon</t>
  </si>
  <si>
    <t>Rochford</t>
  </si>
  <si>
    <t>Tendring</t>
  </si>
  <si>
    <t>Uttlesford</t>
  </si>
  <si>
    <t>Hertfordshire</t>
  </si>
  <si>
    <t>Broxbourne</t>
  </si>
  <si>
    <t>Dacorum</t>
  </si>
  <si>
    <t>East Hertfordshire</t>
  </si>
  <si>
    <t>Hertsmere</t>
  </si>
  <si>
    <t>North Hertfordshire</t>
  </si>
  <si>
    <t>St. Albans District</t>
  </si>
  <si>
    <t>Stevenage</t>
  </si>
  <si>
    <t>Three Rivers</t>
  </si>
  <si>
    <t>Watford</t>
  </si>
  <si>
    <t>Welwyn Hatfield District</t>
  </si>
  <si>
    <t>Luton</t>
  </si>
  <si>
    <t>Norfolk</t>
  </si>
  <si>
    <t>Breckland</t>
  </si>
  <si>
    <t>Broadland</t>
  </si>
  <si>
    <t>Great Yarmouth</t>
  </si>
  <si>
    <t>Kings Lynn and West Norfolk</t>
  </si>
  <si>
    <t>North Norfolk</t>
  </si>
  <si>
    <t>Norwich</t>
  </si>
  <si>
    <t>South Norfolk</t>
  </si>
  <si>
    <t>Peterborough</t>
  </si>
  <si>
    <t>Southend on Sea</t>
  </si>
  <si>
    <t>Suffolk</t>
  </si>
  <si>
    <t>Babergh</t>
  </si>
  <si>
    <t>Forest Heath</t>
  </si>
  <si>
    <t>Ipswich</t>
  </si>
  <si>
    <t>Mid Suffolk</t>
  </si>
  <si>
    <t>St Edmundsbury</t>
  </si>
  <si>
    <t>Suffolk Coastal</t>
  </si>
  <si>
    <t>Waveney</t>
  </si>
  <si>
    <t>Thurrock</t>
  </si>
  <si>
    <t>Inner London</t>
  </si>
  <si>
    <t>Camden</t>
  </si>
  <si>
    <t>City Of London</t>
  </si>
  <si>
    <t>Hackney</t>
  </si>
  <si>
    <t>Hammersmith and Fulham</t>
  </si>
  <si>
    <t>Haringey</t>
  </si>
  <si>
    <t>Islington</t>
  </si>
  <si>
    <t>Kensington and Chelsea</t>
  </si>
  <si>
    <t>Lambeth</t>
  </si>
  <si>
    <t>Lewisham</t>
  </si>
  <si>
    <t>Newham</t>
  </si>
  <si>
    <t>Southwark</t>
  </si>
  <si>
    <t>Tower Hamlets</t>
  </si>
  <si>
    <t>Wandsworth</t>
  </si>
  <si>
    <t>Westminster</t>
  </si>
  <si>
    <t>Outer London</t>
  </si>
  <si>
    <t>Barking and Dagenham</t>
  </si>
  <si>
    <t>Barnet</t>
  </si>
  <si>
    <t>Bexley</t>
  </si>
  <si>
    <t>Brent</t>
  </si>
  <si>
    <t>Bromley</t>
  </si>
  <si>
    <t>Croydon</t>
  </si>
  <si>
    <t>Ealing</t>
  </si>
  <si>
    <t>Enfield</t>
  </si>
  <si>
    <t>Greenwich</t>
  </si>
  <si>
    <t>Harrow</t>
  </si>
  <si>
    <t>Havering</t>
  </si>
  <si>
    <t>Hillingdon</t>
  </si>
  <si>
    <t>Hounslow</t>
  </si>
  <si>
    <t>Kingston Upon Thames</t>
  </si>
  <si>
    <t>Merton</t>
  </si>
  <si>
    <t>Redbridge</t>
  </si>
  <si>
    <t>Richmond Upon Thames</t>
  </si>
  <si>
    <t>Sutton</t>
  </si>
  <si>
    <t>Waltham Forest</t>
  </si>
  <si>
    <t>Inner and Outer London</t>
  </si>
  <si>
    <t>South East</t>
  </si>
  <si>
    <t>Bracknell Forest</t>
  </si>
  <si>
    <t>Brighton and Hove</t>
  </si>
  <si>
    <t>Buckinghamshire</t>
  </si>
  <si>
    <t>Aylesbury Vale</t>
  </si>
  <si>
    <t>Chiltern</t>
  </si>
  <si>
    <t>South Bucks</t>
  </si>
  <si>
    <t>Wycombe</t>
  </si>
  <si>
    <t>East Sussex</t>
  </si>
  <si>
    <t>Eastbourne</t>
  </si>
  <si>
    <t>Hastings</t>
  </si>
  <si>
    <t>Lewes</t>
  </si>
  <si>
    <t>Rother</t>
  </si>
  <si>
    <t>Wealden</t>
  </si>
  <si>
    <t>Hampshire</t>
  </si>
  <si>
    <t>Basingstoke and Deane</t>
  </si>
  <si>
    <t>East Hampshire</t>
  </si>
  <si>
    <t>Eastleigh</t>
  </si>
  <si>
    <t>Fareham</t>
  </si>
  <si>
    <t>Gosport</t>
  </si>
  <si>
    <t>Hart</t>
  </si>
  <si>
    <t>Havant</t>
  </si>
  <si>
    <t>New Forest</t>
  </si>
  <si>
    <t>Rushmoor</t>
  </si>
  <si>
    <t>Test Valley</t>
  </si>
  <si>
    <t>Winchester</t>
  </si>
  <si>
    <t>Isle of Wight</t>
  </si>
  <si>
    <t>Kent</t>
  </si>
  <si>
    <t>Ashford</t>
  </si>
  <si>
    <t>Canterbury</t>
  </si>
  <si>
    <t>Dartford</t>
  </si>
  <si>
    <t>Dover</t>
  </si>
  <si>
    <t>Gravesham</t>
  </si>
  <si>
    <t>Maidstone</t>
  </si>
  <si>
    <t>Sevenoaks</t>
  </si>
  <si>
    <t>Shepway</t>
  </si>
  <si>
    <t>Swale</t>
  </si>
  <si>
    <t>Thanet</t>
  </si>
  <si>
    <t>Tonbridge and Malling</t>
  </si>
  <si>
    <t>Tunbridge Wells</t>
  </si>
  <si>
    <t>Medway</t>
  </si>
  <si>
    <t>Milton Keynes</t>
  </si>
  <si>
    <t>Oxfordshire</t>
  </si>
  <si>
    <t>Cherwell</t>
  </si>
  <si>
    <t>Oxford</t>
  </si>
  <si>
    <t>South Oxfordshire</t>
  </si>
  <si>
    <t>Vale of White Horse</t>
  </si>
  <si>
    <t>West Oxfordshire</t>
  </si>
  <si>
    <t>Portsmouth</t>
  </si>
  <si>
    <t>Reading</t>
  </si>
  <si>
    <t>Slough</t>
  </si>
  <si>
    <t>Southampton</t>
  </si>
  <si>
    <t>Surrey</t>
  </si>
  <si>
    <t>Elmbridge</t>
  </si>
  <si>
    <t>Epsom and Ewell</t>
  </si>
  <si>
    <t>Guildford</t>
  </si>
  <si>
    <t>Mole Valley</t>
  </si>
  <si>
    <t>Reigate and Banstead</t>
  </si>
  <si>
    <t>Runnymede</t>
  </si>
  <si>
    <t>Spelthorne</t>
  </si>
  <si>
    <t>Surrey Heath</t>
  </si>
  <si>
    <t>Tandridge</t>
  </si>
  <si>
    <t>Waverley</t>
  </si>
  <si>
    <t>Woking</t>
  </si>
  <si>
    <t>West Berkshire</t>
  </si>
  <si>
    <t>West Sussex</t>
  </si>
  <si>
    <t>Adur</t>
  </si>
  <si>
    <t>Arun</t>
  </si>
  <si>
    <t>Chichester</t>
  </si>
  <si>
    <t>Crawley</t>
  </si>
  <si>
    <t>Horsham</t>
  </si>
  <si>
    <t>Mid Sussex</t>
  </si>
  <si>
    <t>Worthing</t>
  </si>
  <si>
    <t>Windsor and Maidenhead</t>
  </si>
  <si>
    <t>Wokingham</t>
  </si>
  <si>
    <t>South West</t>
  </si>
  <si>
    <t>Bath and North East Somerset</t>
  </si>
  <si>
    <t>Bournemouth</t>
  </si>
  <si>
    <t>Bristol</t>
  </si>
  <si>
    <t>Cornwall (Includes Isles of Scilly)</t>
  </si>
  <si>
    <t>Cornwall</t>
  </si>
  <si>
    <t>Isles of Scilly</t>
  </si>
  <si>
    <t>-</t>
  </si>
  <si>
    <t>Devon</t>
  </si>
  <si>
    <t>East Devon</t>
  </si>
  <si>
    <t>Exeter</t>
  </si>
  <si>
    <t>Mid Devon</t>
  </si>
  <si>
    <t>North Devon</t>
  </si>
  <si>
    <t>South Hams</t>
  </si>
  <si>
    <t>Teignbridge</t>
  </si>
  <si>
    <t>Torridge</t>
  </si>
  <si>
    <t>West Devon</t>
  </si>
  <si>
    <t>Dorset</t>
  </si>
  <si>
    <t>Christchurch</t>
  </si>
  <si>
    <t>East Dorset</t>
  </si>
  <si>
    <t>North Dorset</t>
  </si>
  <si>
    <t>Purbeck</t>
  </si>
  <si>
    <t>West Dorset</t>
  </si>
  <si>
    <t>Weymouth and Portland</t>
  </si>
  <si>
    <t>Gloucestershire</t>
  </si>
  <si>
    <t>Cheltenham</t>
  </si>
  <si>
    <t>Cotswold</t>
  </si>
  <si>
    <t>Forest of Dean</t>
  </si>
  <si>
    <t>Gloucester</t>
  </si>
  <si>
    <t>Stroud</t>
  </si>
  <si>
    <t>Tewkesbury</t>
  </si>
  <si>
    <t>North Somerset</t>
  </si>
  <si>
    <t>Plymouth</t>
  </si>
  <si>
    <t>Poole</t>
  </si>
  <si>
    <t>Somerset</t>
  </si>
  <si>
    <t>Mendip</t>
  </si>
  <si>
    <t>Sedgemoor</t>
  </si>
  <si>
    <t>South Somerset</t>
  </si>
  <si>
    <t>Taunton Deane</t>
  </si>
  <si>
    <t>West Somerset</t>
  </si>
  <si>
    <t>South Gloucestershire</t>
  </si>
  <si>
    <t>Swindon</t>
  </si>
  <si>
    <t>Torbay</t>
  </si>
  <si>
    <t>Wiltshire</t>
  </si>
  <si>
    <t>England Total</t>
  </si>
  <si>
    <t>Other</t>
  </si>
  <si>
    <t>Grand Total</t>
  </si>
  <si>
    <t>Notes</t>
  </si>
  <si>
    <t>1) Figures for 2011/12 onwards are not comparable to earlier years as a Single Individualised Learner Record (ILR) data collection system has been introduced. Technical changes have been made in the way learners participating on more than one Apprenticeship programme are counted. This has led to a removal of duplicate learners. More information on the Single ILR is available at: http://webarchive.nationalarchives.gov.uk/20140107201041/http://www.thedataservice.org.uk/NR/rdonlyres/C05DCDD5-67EE-4AD0-88B9-BEBC8F7F3300/0/SILR_Effects_SFR_Learners_June12.pdf</t>
  </si>
  <si>
    <t>2) Region, Local Education Authority and Local Authority is based upon the home postcode of the learner.  Where the postcode is outside of England, learners are included in the 'Other' category.  Where postcode is not known this is also included in the 'Other' category.</t>
  </si>
  <si>
    <t xml:space="preserve">3) These figures are based on the geographic boundaries of regions as of May 2010. </t>
  </si>
  <si>
    <t xml:space="preserve">4)  Figures for 2010/11 onwards are based on postcode to geographic area assignments in the National Statistics Postcode Lookup. Figures for earlier years are based on the Office for National Statistics Postcode Directory. </t>
  </si>
  <si>
    <t>5) For further information on these tables please see the accompanying notes page.</t>
  </si>
  <si>
    <t>Bedfordshire</t>
  </si>
  <si>
    <t>Cheshire</t>
  </si>
  <si>
    <t>GLA</t>
  </si>
  <si>
    <t>Significant Rural</t>
  </si>
  <si>
    <t>Predominantly Rural</t>
  </si>
  <si>
    <t>Predominantly Urban</t>
  </si>
  <si>
    <t>King's Lynn &amp; West Norfolk</t>
  </si>
  <si>
    <t>Stratford-on-Avon</t>
  </si>
  <si>
    <t>City of London</t>
  </si>
  <si>
    <t>Kingston upon Thames</t>
  </si>
  <si>
    <t>Richmond upon Thames</t>
  </si>
  <si>
    <t>Urban with City and Town</t>
  </si>
  <si>
    <t>Urban with Significant Rural (rural including hub towns 26-49%)</t>
  </si>
  <si>
    <t xml:space="preserve">Largely Rural (rural including hub towns 50-79%) </t>
  </si>
  <si>
    <t xml:space="preserve">Mainly Rural (rural including hub towns &gt;=80%) </t>
  </si>
  <si>
    <t>Urban with Minor Conurbation</t>
  </si>
  <si>
    <t>Urban with Major Conurbation</t>
  </si>
  <si>
    <t>Population estimates - local authority based by single year of age</t>
  </si>
  <si>
    <t>ONS Crown Copyright Reserved [from Nomis on 16 February 2016]</t>
  </si>
  <si>
    <t>gender</t>
  </si>
  <si>
    <t>age</t>
  </si>
  <si>
    <t>Aged 16+</t>
  </si>
  <si>
    <t>Area</t>
  </si>
  <si>
    <t>Anglesey</t>
  </si>
  <si>
    <t>Gwynedd</t>
  </si>
  <si>
    <t>Conwy</t>
  </si>
  <si>
    <t>Denbighshire</t>
  </si>
  <si>
    <t>Flintshire</t>
  </si>
  <si>
    <t>Wrexham</t>
  </si>
  <si>
    <t>Powys</t>
  </si>
  <si>
    <t>Ceredigion</t>
  </si>
  <si>
    <t>Pembrokeshire</t>
  </si>
  <si>
    <t>Carmarthenshire</t>
  </si>
  <si>
    <t>Swansea</t>
  </si>
  <si>
    <t>Neath Port Talbot</t>
  </si>
  <si>
    <t>Bridgend</t>
  </si>
  <si>
    <t>The Vale of Glamorgan</t>
  </si>
  <si>
    <t>Cardiff</t>
  </si>
  <si>
    <t>Rhondda, Cynon, Taff</t>
  </si>
  <si>
    <t>Merthyr Tydfil</t>
  </si>
  <si>
    <t>Caerphilly</t>
  </si>
  <si>
    <t>Blaenau Gwent</t>
  </si>
  <si>
    <t>Torfaen</t>
  </si>
  <si>
    <t>Monmouthshire</t>
  </si>
  <si>
    <t>Newport</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</si>
  <si>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</si>
  <si>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</si>
  <si>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</si>
  <si>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</si>
  <si>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</si>
  <si>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</si>
  <si>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</si>
  <si>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</si>
  <si>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</si>
  <si>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</si>
  <si>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</si>
  <si>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</si>
  <si>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Eilean Siar</t>
  </si>
  <si>
    <t>Falkirk</t>
  </si>
  <si>
    <t>Fife</t>
  </si>
  <si>
    <t>Glasgow City</t>
  </si>
  <si>
    <t>Highland</t>
  </si>
  <si>
    <t>Inverclyde</t>
  </si>
  <si>
    <t>Midlothian</t>
  </si>
  <si>
    <t>Moray</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</si>
  <si>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</si>
  <si>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</si>
  <si>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</si>
  <si>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</si>
  <si>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</si>
  <si>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</si>
  <si>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</si>
  <si>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</si>
  <si>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</si>
  <si>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</si>
  <si>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</si>
  <si>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</si>
  <si>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Antrim and Newtownabbey</t>
  </si>
  <si>
    <t>Armagh, Banbridge and Craigavon</t>
  </si>
  <si>
    <t>Belfast</t>
  </si>
  <si>
    <t>Causeway Coast and Glens</t>
  </si>
  <si>
    <t>Derry and Strabane</t>
  </si>
  <si>
    <t>Fermanagh and Omagh</t>
  </si>
  <si>
    <t>Lisburn and Castlereagh</t>
  </si>
  <si>
    <t>Mid and East Antrim</t>
  </si>
  <si>
    <t>Mid Ulster</t>
  </si>
  <si>
    <t>Newry, Mourne and Down</t>
  </si>
  <si>
    <t>North Down and Ards</t>
  </si>
  <si>
    <t>Apprenticeship Programme Participation by Local Authority (2009/10 to 2013/14)</t>
  </si>
  <si>
    <t>Select an authority:</t>
  </si>
  <si>
    <t>Select a comparator:</t>
  </si>
  <si>
    <t>Aged 16 to 64</t>
  </si>
  <si>
    <t>Participation</t>
  </si>
  <si>
    <t>Participation per head of population aged 16 to 64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</si>
</sst>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Arial"/>
      <family val="2"/>
    </font>
    <font>
      <b/>
      <sz val="10"/>
      <name val="Arial"/>
      <family val="2"/>
    </font>
    <font>
      <i/>
      <sz val="11"/>
      <color theme="1"/>
      <name val="Calibri"/>
      <family val="2"/>
      <scheme val="minor"/>
    </font>
    <font>
      <b/>
      <u/>
      <sz val="14"/>
      <color theme="1"/>
      <name val="Calibri"/>
      <family val="2"/>
      <scheme val="minor"/>
    </font>
    <font>
      <b/>
      <vertAlign val="superscript"/>
      <sz val="11"/>
      <color theme="1"/>
      <name val="Calibri"/>
      <family val="2"/>
      <scheme val="minor"/>
    </font>
    <font>
      <b/>
      <vertAlign val="subscript"/>
      <sz val="11"/>
      <color theme="1"/>
      <name val="Calibri"/>
      <family val="2"/>
      <scheme val="minor"/>
    </font>
    <font>
      <sz val="11"/>
      <color theme="0" tint="-4.9989318521683403E-2"/>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1">
    <xf numFmtId="0" fontId="0" fillId="0" borderId="0"/>
  </cellStyleXfs>
  <cellXfs count="13">
    <xf numFmtId="0" fontId="0" fillId="0" borderId="0" xfId="0"/>
    <xf numFmtId="0" fontId="1"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NumberFormat="1" applyFont="1" applyAlignment="1">
      <alignment horizontal="left" vertical="top"/>
    </xf>
    <xf numFmtId="3" fontId="1" fillId="0" borderId="0" xfId="0" applyNumberFormat="1" applyFont="1" applyAlignment="1">
      <alignment horizontal="right" vertical="top"/>
    </xf>
    <xf numFmtId="0" fontId="0" fillId="2" borderId="0" xfId="0" applyFill="1"/>
    <xf numFmtId="0" fontId="4" fillId="2" borderId="0" xfId="0" applyFont="1" applyFill="1"/>
    <xf numFmtId="0" fontId="5" fillId="2" borderId="0" xfId="0" applyFont="1" applyFill="1"/>
    <xf numFmtId="0" fontId="0" fillId="2" borderId="1" xfId="0" applyFill="1" applyBorder="1"/>
    <xf numFmtId="0" fontId="3" fillId="2" borderId="1" xfId="0" applyFont="1" applyFill="1" applyBorder="1"/>
    <xf numFmtId="0" fontId="7" fillId="2" borderId="0" xfId="0" applyFont="1" applyFill="1"/>
    <xf numFmtId="0" fontId="6" fillId="2" borderId="0" xfId="0" applyFont="1" applyFill="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7"/>
    </mc:Choice>
    <mc:Fallback>
      <c:style val="17"/>
    </mc:Fallback>
  </mc:AlternateContent>
  <c:chart>
    <c:autoTitleDeleted val="1"/>
    <c:plotArea>
      <c:layout/>
      <c:barChart>
        <c:barDir val="col"/>
        <c:grouping val="clustered"/>
        <c:varyColors val="0"/>
        <c:ser>
          <c:idx val="0"/>
          <c:order val="0"/>
          <c:tx>
            <c:strRef>
              <c:f>'front sheet'!$D$11</c:f>
              <c:strCache>
                <c:ptCount val="1"/>
                <c:pt idx="0">
                  <c:v>Allerdale</c:v>
                </c:pt>
              </c:strCache>
            </c:strRef>
          </c:tx>
          <c:invertIfNegative val="0"/>
          <c:cat>
            <c:strRef>
              <c:f>'front sheet'!$E$10:$I$10</c:f>
              <c:strCache>
                <c:ptCount val="5"/>
                <c:pt idx="0">
                  <c:v>2009/10
Full Year</c:v>
                </c:pt>
                <c:pt idx="1">
                  <c:v>2010/11
Full Year</c:v>
                </c:pt>
                <c:pt idx="2">
                  <c:v>2011/12
Full Year</c:v>
                </c:pt>
                <c:pt idx="3">
                  <c:v>2012/13
Full Year</c:v>
                </c:pt>
                <c:pt idx="4">
                  <c:v>2013/14
Full Year </c:v>
                </c:pt>
              </c:strCache>
            </c:strRef>
          </c:cat>
          <c:val>
            <c:numRef>
              <c:f>'front sheet'!$E$11:$I$11</c:f>
              <c:numCache>
                <c:formatCode>General</c:formatCode>
                <c:ptCount val="5"/>
                <c:pt idx="0">
                  <c:v>1240</c:v>
                </c:pt>
                <c:pt idx="1">
                  <c:v>1530</c:v>
                </c:pt>
                <c:pt idx="2">
                  <c:v>1800</c:v>
                </c:pt>
                <c:pt idx="3">
                  <c:v>2150</c:v>
                </c:pt>
                <c:pt idx="4">
                  <c:v>2230</c:v>
                </c:pt>
              </c:numCache>
            </c:numRef>
          </c:val>
        </c:ser>
        <c:dLbls>
          <c:showLegendKey val="0"/>
          <c:showVal val="0"/>
          <c:showCatName val="0"/>
          <c:showSerName val="0"/>
          <c:showPercent val="0"/>
          <c:showBubbleSize val="0"/>
        </c:dLbls>
        <c:gapWidth val="150"/>
        <c:axId val="420311744"/>
        <c:axId val="420305864"/>
      </c:barChart>
      <c:catAx>
        <c:axId val="420311744"/>
        <c:scaling>
          <c:orientation val="minMax"/>
        </c:scaling>
        <c:delete val="0"/>
        <c:axPos val="b"/>
        <c:numFmt formatCode="General" sourceLinked="0"/>
        <c:majorTickMark val="out"/>
        <c:minorTickMark val="none"/>
        <c:tickLblPos val="nextTo"/>
        <c:crossAx val="420305864"/>
        <c:crosses val="autoZero"/>
        <c:auto val="1"/>
        <c:lblAlgn val="ctr"/>
        <c:lblOffset val="100"/>
        <c:noMultiLvlLbl val="0"/>
      </c:catAx>
      <c:valAx>
        <c:axId val="420305864"/>
        <c:scaling>
          <c:orientation val="minMax"/>
        </c:scaling>
        <c:delete val="0"/>
        <c:axPos val="l"/>
        <c:majorGridlines/>
        <c:title>
          <c:tx>
            <c:strRef>
              <c:f>'front sheet'!$D$10</c:f>
              <c:strCache>
                <c:ptCount val="1"/>
                <c:pt idx="0">
                  <c:v>Participation</c:v>
                </c:pt>
              </c:strCache>
            </c:strRef>
          </c:tx>
          <c:layout/>
          <c:overlay val="0"/>
          <c:txPr>
            <a:bodyPr rot="-5400000" vert="horz"/>
            <a:lstStyle/>
            <a:p>
              <a:pPr>
                <a:defRPr/>
              </a:pPr>
              <a:endParaRPr lang="en-US"/>
            </a:p>
          </c:txPr>
        </c:title>
        <c:numFmt formatCode="General" sourceLinked="1"/>
        <c:majorTickMark val="out"/>
        <c:minorTickMark val="none"/>
        <c:tickLblPos val="nextTo"/>
        <c:crossAx val="420311744"/>
        <c:crosses val="autoZero"/>
        <c:crossBetween val="between"/>
      </c:valAx>
    </c:plotArea>
    <c:legend>
      <c:legendPos val="b"/>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7"/>
    </mc:Choice>
    <mc:Fallback>
      <c:style val="17"/>
    </mc:Fallback>
  </mc:AlternateContent>
  <c:chart>
    <c:autoTitleDeleted val="0"/>
    <c:plotArea>
      <c:layout/>
      <c:barChart>
        <c:barDir val="col"/>
        <c:grouping val="clustered"/>
        <c:varyColors val="0"/>
        <c:ser>
          <c:idx val="0"/>
          <c:order val="0"/>
          <c:tx>
            <c:strRef>
              <c:f>'front sheet'!$D$16</c:f>
              <c:strCache>
                <c:ptCount val="1"/>
                <c:pt idx="0">
                  <c:v>Allerdale</c:v>
                </c:pt>
              </c:strCache>
            </c:strRef>
          </c:tx>
          <c:invertIfNegative val="0"/>
          <c:cat>
            <c:strRef>
              <c:f>'front sheet'!$E$15:$I$15</c:f>
              <c:strCache>
                <c:ptCount val="5"/>
                <c:pt idx="0">
                  <c:v>2009/10
Full Year</c:v>
                </c:pt>
                <c:pt idx="1">
                  <c:v>2010/11
Full Year</c:v>
                </c:pt>
                <c:pt idx="2">
                  <c:v>2011/12
Full Year</c:v>
                </c:pt>
                <c:pt idx="3">
                  <c:v>2012/13
Full Year</c:v>
                </c:pt>
                <c:pt idx="4">
                  <c:v>2013/14
Full Year </c:v>
                </c:pt>
              </c:strCache>
            </c:strRef>
          </c:cat>
          <c:val>
            <c:numRef>
              <c:f>'front sheet'!$E$16:$I$16</c:f>
              <c:numCache>
                <c:formatCode>General</c:formatCode>
                <c:ptCount val="5"/>
                <c:pt idx="0">
                  <c:v>2.0541704630166486E-2</c:v>
                </c:pt>
                <c:pt idx="1">
                  <c:v>2.5444869449526026E-2</c:v>
                </c:pt>
                <c:pt idx="2">
                  <c:v>2.9947591714499625E-2</c:v>
                </c:pt>
                <c:pt idx="3">
                  <c:v>3.6302850195866543E-2</c:v>
                </c:pt>
                <c:pt idx="4">
                  <c:v>3.7962616186033846E-2</c:v>
                </c:pt>
              </c:numCache>
            </c:numRef>
          </c:val>
        </c:ser>
        <c:ser>
          <c:idx val="1"/>
          <c:order val="1"/>
          <c:tx>
            <c:strRef>
              <c:f>'front sheet'!$D$17</c:f>
              <c:strCache>
                <c:ptCount val="1"/>
                <c:pt idx="0">
                  <c:v>Predominantly Rural</c:v>
                </c:pt>
              </c:strCache>
            </c:strRef>
          </c:tx>
          <c:invertIfNegative val="0"/>
          <c:cat>
            <c:strRef>
              <c:f>'front sheet'!$E$15:$I$15</c:f>
              <c:strCache>
                <c:ptCount val="5"/>
                <c:pt idx="0">
                  <c:v>2009/10
Full Year</c:v>
                </c:pt>
                <c:pt idx="1">
                  <c:v>2010/11
Full Year</c:v>
                </c:pt>
                <c:pt idx="2">
                  <c:v>2011/12
Full Year</c:v>
                </c:pt>
                <c:pt idx="3">
                  <c:v>2012/13
Full Year</c:v>
                </c:pt>
                <c:pt idx="4">
                  <c:v>2013/14
Full Year </c:v>
                </c:pt>
              </c:strCache>
            </c:strRef>
          </c:cat>
          <c:val>
            <c:numRef>
              <c:f>'front sheet'!$E$17:$I$17</c:f>
              <c:numCache>
                <c:formatCode>General</c:formatCode>
                <c:ptCount val="5"/>
                <c:pt idx="0">
                  <c:v>1.7282874109923938E-2</c:v>
                </c:pt>
                <c:pt idx="1">
                  <c:v>2.192152497361731E-2</c:v>
                </c:pt>
                <c:pt idx="2">
                  <c:v>2.6097885100392543E-2</c:v>
                </c:pt>
                <c:pt idx="3">
                  <c:v>2.8776800638726126E-2</c:v>
                </c:pt>
                <c:pt idx="4">
                  <c:v>2.8411631063107876E-2</c:v>
                </c:pt>
              </c:numCache>
            </c:numRef>
          </c:val>
        </c:ser>
        <c:dLbls>
          <c:showLegendKey val="0"/>
          <c:showVal val="0"/>
          <c:showCatName val="0"/>
          <c:showSerName val="0"/>
          <c:showPercent val="0"/>
          <c:showBubbleSize val="0"/>
        </c:dLbls>
        <c:gapWidth val="150"/>
        <c:axId val="420309784"/>
        <c:axId val="419869720"/>
      </c:barChart>
      <c:catAx>
        <c:axId val="420309784"/>
        <c:scaling>
          <c:orientation val="minMax"/>
        </c:scaling>
        <c:delete val="0"/>
        <c:axPos val="b"/>
        <c:numFmt formatCode="General" sourceLinked="0"/>
        <c:majorTickMark val="out"/>
        <c:minorTickMark val="none"/>
        <c:tickLblPos val="nextTo"/>
        <c:crossAx val="419869720"/>
        <c:crosses val="autoZero"/>
        <c:auto val="1"/>
        <c:lblAlgn val="ctr"/>
        <c:lblOffset val="100"/>
        <c:noMultiLvlLbl val="0"/>
      </c:catAx>
      <c:valAx>
        <c:axId val="419869720"/>
        <c:scaling>
          <c:orientation val="minMax"/>
        </c:scaling>
        <c:delete val="0"/>
        <c:axPos val="l"/>
        <c:majorGridlines/>
        <c:title>
          <c:tx>
            <c:strRef>
              <c:f>'front sheet'!$D$15</c:f>
              <c:strCache>
                <c:ptCount val="1"/>
                <c:pt idx="0">
                  <c:v>Participation per head of population aged 16 to 64</c:v>
                </c:pt>
              </c:strCache>
            </c:strRef>
          </c:tx>
          <c:layout/>
          <c:overlay val="0"/>
          <c:txPr>
            <a:bodyPr rot="-5400000" vert="horz"/>
            <a:lstStyle/>
            <a:p>
              <a:pPr>
                <a:defRPr/>
              </a:pPr>
              <a:endParaRPr lang="en-US"/>
            </a:p>
          </c:txPr>
        </c:title>
        <c:numFmt formatCode="General" sourceLinked="1"/>
        <c:majorTickMark val="out"/>
        <c:minorTickMark val="none"/>
        <c:tickLblPos val="nextTo"/>
        <c:crossAx val="420309784"/>
        <c:crosses val="autoZero"/>
        <c:crossBetween val="between"/>
      </c:valAx>
    </c:plotArea>
    <c:legend>
      <c:legendPos val="b"/>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xdr:colOff>
      <xdr:row>8</xdr:row>
      <xdr:rowOff>190499</xdr:rowOff>
    </xdr:from>
    <xdr:to>
      <xdr:col>9</xdr:col>
      <xdr:colOff>1</xdr:colOff>
      <xdr:row>12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14</xdr:row>
      <xdr:rowOff>0</xdr:rowOff>
    </xdr:from>
    <xdr:to>
      <xdr:col>9</xdr:col>
      <xdr:colOff>0</xdr:colOff>
      <xdr:row>17</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31"/>
  <sheetViews>
    <sheetView topLeftCell="A104" workbookViewId="0">
      <selection sqref="A1:A131"/>
    </sheetView>
  </sheetViews>
  <sheetFormatPr defaultRowHeight="15" x14ac:dyDescent="0.25"/>
  <cols>
    <col min="1" max="1" width="27.7109375" bestFit="1" customWidth="1"/>
  </cols>
  <sheetData>
    <row r="1" spans="1:1" x14ac:dyDescent="0.25">
      <c r="A1" t="s">
        <v>31</v>
      </c>
    </row>
    <row r="2" spans="1:1" x14ac:dyDescent="0.25">
      <c r="A2" t="s">
        <v>285</v>
      </c>
    </row>
    <row r="3" spans="1:1" x14ac:dyDescent="0.25">
      <c r="A3" t="s">
        <v>261</v>
      </c>
    </row>
    <row r="4" spans="1:1" x14ac:dyDescent="0.25">
      <c r="A4" t="s">
        <v>213</v>
      </c>
    </row>
    <row r="5" spans="1:1" x14ac:dyDescent="0.25">
      <c r="A5" t="s">
        <v>127</v>
      </c>
    </row>
    <row r="6" spans="1:1" x14ac:dyDescent="0.25">
      <c r="A6" t="s">
        <v>333</v>
      </c>
    </row>
    <row r="7" spans="1:1" x14ac:dyDescent="0.25">
      <c r="A7" t="s">
        <v>109</v>
      </c>
    </row>
    <row r="8" spans="1:1" x14ac:dyDescent="0.25">
      <c r="A8" t="s">
        <v>179</v>
      </c>
    </row>
    <row r="9" spans="1:1" x14ac:dyDescent="0.25">
      <c r="A9" t="s">
        <v>203</v>
      </c>
    </row>
    <row r="10" spans="1:1" x14ac:dyDescent="0.25">
      <c r="A10" t="s">
        <v>204</v>
      </c>
    </row>
    <row r="11" spans="1:1" x14ac:dyDescent="0.25">
      <c r="A11" t="s">
        <v>300</v>
      </c>
    </row>
    <row r="12" spans="1:1" x14ac:dyDescent="0.25">
      <c r="A12" t="s">
        <v>28</v>
      </c>
    </row>
    <row r="13" spans="1:1" x14ac:dyDescent="0.25">
      <c r="A13" t="s">
        <v>29</v>
      </c>
    </row>
    <row r="14" spans="1:1" x14ac:dyDescent="0.25">
      <c r="A14" t="s">
        <v>325</v>
      </c>
    </row>
    <row r="15" spans="1:1" x14ac:dyDescent="0.25">
      <c r="A15" t="s">
        <v>337</v>
      </c>
    </row>
    <row r="16" spans="1:1" x14ac:dyDescent="0.25">
      <c r="A16" t="s">
        <v>358</v>
      </c>
    </row>
    <row r="17" spans="1:1" x14ac:dyDescent="0.25">
      <c r="A17" t="s">
        <v>77</v>
      </c>
    </row>
    <row r="18" spans="1:1" x14ac:dyDescent="0.25">
      <c r="A18" t="s">
        <v>30</v>
      </c>
    </row>
    <row r="19" spans="1:1" x14ac:dyDescent="0.25">
      <c r="A19" t="s">
        <v>118</v>
      </c>
    </row>
    <row r="20" spans="1:1" x14ac:dyDescent="0.25">
      <c r="A20" t="s">
        <v>90</v>
      </c>
    </row>
    <row r="21" spans="1:1" x14ac:dyDescent="0.25">
      <c r="A21" t="s">
        <v>94</v>
      </c>
    </row>
    <row r="22" spans="1:1" x14ac:dyDescent="0.25">
      <c r="A22" t="s">
        <v>340</v>
      </c>
    </row>
    <row r="23" spans="1:1" x14ac:dyDescent="0.25">
      <c r="A23" t="s">
        <v>349</v>
      </c>
    </row>
    <row r="24" spans="1:1" x14ac:dyDescent="0.25">
      <c r="A24" t="s">
        <v>288</v>
      </c>
    </row>
    <row r="25" spans="1:1" x14ac:dyDescent="0.25">
      <c r="A25" t="s">
        <v>11</v>
      </c>
    </row>
    <row r="26" spans="1:1" x14ac:dyDescent="0.25">
      <c r="A26" t="s">
        <v>172</v>
      </c>
    </row>
    <row r="27" spans="1:1" x14ac:dyDescent="0.25">
      <c r="A27" t="s">
        <v>341</v>
      </c>
    </row>
    <row r="28" spans="1:1" x14ac:dyDescent="0.25">
      <c r="A28" t="s">
        <v>273</v>
      </c>
    </row>
    <row r="29" spans="1:1" x14ac:dyDescent="0.25">
      <c r="A29" t="s">
        <v>193</v>
      </c>
    </row>
    <row r="30" spans="1:1" x14ac:dyDescent="0.25">
      <c r="A30" t="s">
        <v>110</v>
      </c>
    </row>
    <row r="31" spans="1:1" x14ac:dyDescent="0.25">
      <c r="A31" t="s">
        <v>119</v>
      </c>
    </row>
    <row r="32" spans="1:1" x14ac:dyDescent="0.25">
      <c r="A32" t="s">
        <v>70</v>
      </c>
    </row>
    <row r="33" spans="1:1" x14ac:dyDescent="0.25">
      <c r="A33" t="s">
        <v>265</v>
      </c>
    </row>
    <row r="34" spans="1:1" x14ac:dyDescent="0.25">
      <c r="A34" t="s">
        <v>35</v>
      </c>
    </row>
    <row r="35" spans="1:1" x14ac:dyDescent="0.25">
      <c r="A35" t="s">
        <v>177</v>
      </c>
    </row>
    <row r="36" spans="1:1" x14ac:dyDescent="0.25">
      <c r="A36" t="s">
        <v>173</v>
      </c>
    </row>
    <row r="37" spans="1:1" x14ac:dyDescent="0.25">
      <c r="A37" t="s">
        <v>214</v>
      </c>
    </row>
    <row r="38" spans="1:1" x14ac:dyDescent="0.25">
      <c r="A38" t="s">
        <v>359</v>
      </c>
    </row>
    <row r="39" spans="1:1" x14ac:dyDescent="0.25">
      <c r="A39" t="s">
        <v>78</v>
      </c>
    </row>
    <row r="40" spans="1:1" x14ac:dyDescent="0.25">
      <c r="A40" t="s">
        <v>271</v>
      </c>
    </row>
    <row r="41" spans="1:1" x14ac:dyDescent="0.25">
      <c r="A41" t="s">
        <v>103</v>
      </c>
    </row>
    <row r="42" spans="1:1" x14ac:dyDescent="0.25">
      <c r="A42" t="s">
        <v>79</v>
      </c>
    </row>
    <row r="43" spans="1:1" x14ac:dyDescent="0.25">
      <c r="A43" t="s">
        <v>138</v>
      </c>
    </row>
    <row r="44" spans="1:1" x14ac:dyDescent="0.25">
      <c r="A44" t="s">
        <v>104</v>
      </c>
    </row>
    <row r="45" spans="1:1" x14ac:dyDescent="0.25">
      <c r="A45" t="s">
        <v>327</v>
      </c>
    </row>
    <row r="46" spans="1:1" x14ac:dyDescent="0.25">
      <c r="A46" t="s">
        <v>174</v>
      </c>
    </row>
    <row r="47" spans="1:1" x14ac:dyDescent="0.25">
      <c r="A47" t="s">
        <v>283</v>
      </c>
    </row>
    <row r="48" spans="1:1" x14ac:dyDescent="0.25">
      <c r="A48" t="s">
        <v>338</v>
      </c>
    </row>
    <row r="49" spans="1:1" x14ac:dyDescent="0.25">
      <c r="A49" t="s">
        <v>391</v>
      </c>
    </row>
    <row r="50" spans="1:1" x14ac:dyDescent="0.25">
      <c r="A50" t="s">
        <v>39</v>
      </c>
    </row>
    <row r="51" spans="1:1" x14ac:dyDescent="0.25">
      <c r="A51" t="s">
        <v>100</v>
      </c>
    </row>
    <row r="52" spans="1:1" x14ac:dyDescent="0.25">
      <c r="A52" t="s">
        <v>268</v>
      </c>
    </row>
    <row r="53" spans="1:1" x14ac:dyDescent="0.25">
      <c r="A53" t="s">
        <v>145</v>
      </c>
    </row>
    <row r="54" spans="1:1" x14ac:dyDescent="0.25">
      <c r="A54" t="s">
        <v>108</v>
      </c>
    </row>
    <row r="55" spans="1:1" x14ac:dyDescent="0.25">
      <c r="A55" t="s">
        <v>186</v>
      </c>
    </row>
    <row r="56" spans="1:1" x14ac:dyDescent="0.25">
      <c r="A56" t="s">
        <v>163</v>
      </c>
    </row>
    <row r="57" spans="1:1" x14ac:dyDescent="0.25">
      <c r="A57" t="s">
        <v>105</v>
      </c>
    </row>
    <row r="58" spans="1:1" x14ac:dyDescent="0.25">
      <c r="A58" t="s">
        <v>367</v>
      </c>
    </row>
    <row r="59" spans="1:1" x14ac:dyDescent="0.25">
      <c r="A59" t="s">
        <v>343</v>
      </c>
    </row>
    <row r="60" spans="1:1" x14ac:dyDescent="0.25">
      <c r="A60" t="s">
        <v>216</v>
      </c>
    </row>
    <row r="61" spans="1:1" x14ac:dyDescent="0.25">
      <c r="A61" t="s">
        <v>328</v>
      </c>
    </row>
    <row r="62" spans="1:1" x14ac:dyDescent="0.25">
      <c r="A62" t="s">
        <v>279</v>
      </c>
    </row>
    <row r="63" spans="1:1" x14ac:dyDescent="0.25">
      <c r="A63" t="s">
        <v>131</v>
      </c>
    </row>
    <row r="64" spans="1:1" x14ac:dyDescent="0.25">
      <c r="A64" t="s">
        <v>202</v>
      </c>
    </row>
    <row r="65" spans="1:1" x14ac:dyDescent="0.25">
      <c r="A65" t="s">
        <v>344</v>
      </c>
    </row>
    <row r="66" spans="1:1" x14ac:dyDescent="0.25">
      <c r="A66" t="s">
        <v>352</v>
      </c>
    </row>
    <row r="67" spans="1:1" x14ac:dyDescent="0.25">
      <c r="A67" t="s">
        <v>112</v>
      </c>
    </row>
    <row r="68" spans="1:1" x14ac:dyDescent="0.25">
      <c r="A68" t="s">
        <v>75</v>
      </c>
    </row>
    <row r="69" spans="1:1" x14ac:dyDescent="0.25">
      <c r="A69" t="s">
        <v>207</v>
      </c>
    </row>
    <row r="70" spans="1:1" x14ac:dyDescent="0.25">
      <c r="A70" t="s">
        <v>363</v>
      </c>
    </row>
    <row r="71" spans="1:1" x14ac:dyDescent="0.25">
      <c r="A71" t="s">
        <v>155</v>
      </c>
    </row>
    <row r="72" spans="1:1" x14ac:dyDescent="0.25">
      <c r="A72" t="s">
        <v>106</v>
      </c>
    </row>
    <row r="73" spans="1:1" x14ac:dyDescent="0.25">
      <c r="A73" t="s">
        <v>76</v>
      </c>
    </row>
    <row r="74" spans="1:1" x14ac:dyDescent="0.25">
      <c r="A74" t="s">
        <v>116</v>
      </c>
    </row>
    <row r="75" spans="1:1" x14ac:dyDescent="0.25">
      <c r="A75" t="s">
        <v>17</v>
      </c>
    </row>
    <row r="76" spans="1:1" x14ac:dyDescent="0.25">
      <c r="A76" t="s">
        <v>125</v>
      </c>
    </row>
    <row r="77" spans="1:1" x14ac:dyDescent="0.25">
      <c r="A77" t="s">
        <v>299</v>
      </c>
    </row>
    <row r="78" spans="1:1" x14ac:dyDescent="0.25">
      <c r="A78" t="s">
        <v>353</v>
      </c>
    </row>
    <row r="79" spans="1:1" x14ac:dyDescent="0.25">
      <c r="A79" t="s">
        <v>47</v>
      </c>
    </row>
    <row r="80" spans="1:1" x14ac:dyDescent="0.25">
      <c r="A80" t="s">
        <v>80</v>
      </c>
    </row>
    <row r="81" spans="1:1" x14ac:dyDescent="0.25">
      <c r="A81" t="s">
        <v>269</v>
      </c>
    </row>
    <row r="82" spans="1:1" x14ac:dyDescent="0.25">
      <c r="A82" t="s">
        <v>157</v>
      </c>
    </row>
    <row r="83" spans="1:1" x14ac:dyDescent="0.25">
      <c r="A83" t="s">
        <v>133</v>
      </c>
    </row>
    <row r="84" spans="1:1" x14ac:dyDescent="0.25">
      <c r="A84" t="s">
        <v>81</v>
      </c>
    </row>
    <row r="85" spans="1:1" x14ac:dyDescent="0.25">
      <c r="A85" t="s">
        <v>82</v>
      </c>
    </row>
    <row r="86" spans="1:1" x14ac:dyDescent="0.25">
      <c r="A86" t="s">
        <v>368</v>
      </c>
    </row>
    <row r="87" spans="1:1" x14ac:dyDescent="0.25">
      <c r="A87" t="s">
        <v>83</v>
      </c>
    </row>
    <row r="88" spans="1:1" x14ac:dyDescent="0.25">
      <c r="A88" t="s">
        <v>291</v>
      </c>
    </row>
    <row r="89" spans="1:1" x14ac:dyDescent="0.25">
      <c r="A89" t="s">
        <v>292</v>
      </c>
    </row>
    <row r="90" spans="1:1" x14ac:dyDescent="0.25">
      <c r="A90" t="s">
        <v>140</v>
      </c>
    </row>
    <row r="91" spans="1:1" x14ac:dyDescent="0.25">
      <c r="A91" t="s">
        <v>366</v>
      </c>
    </row>
    <row r="92" spans="1:1" x14ac:dyDescent="0.25">
      <c r="A92" t="s">
        <v>175</v>
      </c>
    </row>
    <row r="93" spans="1:1" x14ac:dyDescent="0.25">
      <c r="A93" t="s">
        <v>98</v>
      </c>
    </row>
    <row r="94" spans="1:1" x14ac:dyDescent="0.25">
      <c r="A94" t="s">
        <v>345</v>
      </c>
    </row>
    <row r="95" spans="1:1" x14ac:dyDescent="0.25">
      <c r="A95" t="s">
        <v>113</v>
      </c>
    </row>
    <row r="96" spans="1:1" x14ac:dyDescent="0.25">
      <c r="A96" t="s">
        <v>114</v>
      </c>
    </row>
    <row r="97" spans="1:1" x14ac:dyDescent="0.25">
      <c r="A97" t="s">
        <v>36</v>
      </c>
    </row>
    <row r="98" spans="1:1" x14ac:dyDescent="0.25">
      <c r="A98" t="s">
        <v>209</v>
      </c>
    </row>
    <row r="99" spans="1:1" x14ac:dyDescent="0.25">
      <c r="A99" t="s">
        <v>122</v>
      </c>
    </row>
    <row r="100" spans="1:1" x14ac:dyDescent="0.25">
      <c r="A100" t="s">
        <v>302</v>
      </c>
    </row>
    <row r="101" spans="1:1" x14ac:dyDescent="0.25">
      <c r="A101" t="s">
        <v>369</v>
      </c>
    </row>
    <row r="102" spans="1:1" x14ac:dyDescent="0.25">
      <c r="A102" t="s">
        <v>147</v>
      </c>
    </row>
    <row r="103" spans="1:1" x14ac:dyDescent="0.25">
      <c r="A103" t="s">
        <v>217</v>
      </c>
    </row>
    <row r="104" spans="1:1" x14ac:dyDescent="0.25">
      <c r="A104" t="s">
        <v>148</v>
      </c>
    </row>
    <row r="105" spans="1:1" x14ac:dyDescent="0.25">
      <c r="A105" t="s">
        <v>142</v>
      </c>
    </row>
    <row r="106" spans="1:1" x14ac:dyDescent="0.25">
      <c r="A106" t="s">
        <v>392</v>
      </c>
    </row>
    <row r="107" spans="1:1" x14ac:dyDescent="0.25">
      <c r="A107" t="s">
        <v>361</v>
      </c>
    </row>
    <row r="108" spans="1:1" x14ac:dyDescent="0.25">
      <c r="A108" t="s">
        <v>212</v>
      </c>
    </row>
    <row r="109" spans="1:1" x14ac:dyDescent="0.25">
      <c r="A109" t="s">
        <v>218</v>
      </c>
    </row>
    <row r="110" spans="1:1" x14ac:dyDescent="0.25">
      <c r="A110" t="s">
        <v>318</v>
      </c>
    </row>
    <row r="111" spans="1:1" x14ac:dyDescent="0.25">
      <c r="A111" t="s">
        <v>370</v>
      </c>
    </row>
    <row r="112" spans="1:1" x14ac:dyDescent="0.25">
      <c r="A112" t="s">
        <v>346</v>
      </c>
    </row>
    <row r="113" spans="1:1" x14ac:dyDescent="0.25">
      <c r="A113" t="s">
        <v>362</v>
      </c>
    </row>
    <row r="114" spans="1:1" x14ac:dyDescent="0.25">
      <c r="A114" t="s">
        <v>347</v>
      </c>
    </row>
    <row r="115" spans="1:1" x14ac:dyDescent="0.25">
      <c r="A115" t="s">
        <v>296</v>
      </c>
    </row>
    <row r="116" spans="1:1" x14ac:dyDescent="0.25">
      <c r="A116" t="s">
        <v>189</v>
      </c>
    </row>
    <row r="117" spans="1:1" x14ac:dyDescent="0.25">
      <c r="A117" t="s">
        <v>303</v>
      </c>
    </row>
    <row r="118" spans="1:1" x14ac:dyDescent="0.25">
      <c r="A118" t="s">
        <v>154</v>
      </c>
    </row>
    <row r="119" spans="1:1" x14ac:dyDescent="0.25">
      <c r="A119" t="s">
        <v>219</v>
      </c>
    </row>
    <row r="120" spans="1:1" x14ac:dyDescent="0.25">
      <c r="A120" t="s">
        <v>270</v>
      </c>
    </row>
    <row r="121" spans="1:1" x14ac:dyDescent="0.25">
      <c r="A121" t="s">
        <v>321</v>
      </c>
    </row>
    <row r="122" spans="1:1" x14ac:dyDescent="0.25">
      <c r="A122" t="s">
        <v>348</v>
      </c>
    </row>
    <row r="123" spans="1:1" x14ac:dyDescent="0.25">
      <c r="A123" t="s">
        <v>354</v>
      </c>
    </row>
    <row r="124" spans="1:1" x14ac:dyDescent="0.25">
      <c r="A124" t="s">
        <v>115</v>
      </c>
    </row>
    <row r="125" spans="1:1" x14ac:dyDescent="0.25">
      <c r="A125" t="s">
        <v>304</v>
      </c>
    </row>
    <row r="126" spans="1:1" x14ac:dyDescent="0.25">
      <c r="A126" t="s">
        <v>371</v>
      </c>
    </row>
    <row r="127" spans="1:1" x14ac:dyDescent="0.25">
      <c r="A127" t="s">
        <v>322</v>
      </c>
    </row>
    <row r="128" spans="1:1" x14ac:dyDescent="0.25">
      <c r="A128" t="s">
        <v>282</v>
      </c>
    </row>
    <row r="129" spans="1:1" x14ac:dyDescent="0.25">
      <c r="A129" t="s">
        <v>161</v>
      </c>
    </row>
    <row r="130" spans="1:1" x14ac:dyDescent="0.25">
      <c r="A130" t="s">
        <v>166</v>
      </c>
    </row>
    <row r="131" spans="1:1" x14ac:dyDescent="0.25">
      <c r="A131" t="s">
        <v>167</v>
      </c>
    </row>
  </sheetData>
  <sortState ref="A1:A150">
    <sortCondition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26"/>
  <sheetViews>
    <sheetView topLeftCell="A297" workbookViewId="0">
      <selection activeCell="F1" sqref="F1:F326"/>
    </sheetView>
  </sheetViews>
  <sheetFormatPr defaultRowHeight="15" x14ac:dyDescent="0.25"/>
  <cols>
    <col min="1" max="1" width="17.7109375" bestFit="1" customWidth="1"/>
    <col min="2" max="2" width="20.140625" bestFit="1" customWidth="1"/>
    <col min="5" max="5" width="27.7109375" bestFit="1" customWidth="1"/>
    <col min="6" max="6" width="58" bestFit="1" customWidth="1"/>
  </cols>
  <sheetData>
    <row r="1" spans="1:11" x14ac:dyDescent="0.25">
      <c r="A1" t="s">
        <v>385</v>
      </c>
      <c r="B1" t="s">
        <v>388</v>
      </c>
      <c r="E1" t="s">
        <v>323</v>
      </c>
      <c r="F1" t="s">
        <v>396</v>
      </c>
      <c r="K1" t="s">
        <v>399</v>
      </c>
    </row>
    <row r="2" spans="1:11" x14ac:dyDescent="0.25">
      <c r="A2" t="s">
        <v>260</v>
      </c>
      <c r="B2" t="s">
        <v>388</v>
      </c>
      <c r="E2" t="s">
        <v>31</v>
      </c>
      <c r="F2" t="s">
        <v>399</v>
      </c>
      <c r="K2" t="s">
        <v>398</v>
      </c>
    </row>
    <row r="3" spans="1:11" x14ac:dyDescent="0.25">
      <c r="A3" t="s">
        <v>170</v>
      </c>
      <c r="B3" t="s">
        <v>389</v>
      </c>
      <c r="E3" t="s">
        <v>91</v>
      </c>
      <c r="F3" t="s">
        <v>400</v>
      </c>
      <c r="K3" t="s">
        <v>397</v>
      </c>
    </row>
    <row r="4" spans="1:11" x14ac:dyDescent="0.25">
      <c r="A4" t="s">
        <v>386</v>
      </c>
      <c r="B4" t="s">
        <v>388</v>
      </c>
      <c r="E4" t="s">
        <v>324</v>
      </c>
      <c r="F4" t="s">
        <v>396</v>
      </c>
      <c r="K4" t="s">
        <v>396</v>
      </c>
    </row>
    <row r="5" spans="1:11" x14ac:dyDescent="0.25">
      <c r="A5" t="s">
        <v>337</v>
      </c>
      <c r="B5" t="s">
        <v>389</v>
      </c>
      <c r="E5" t="s">
        <v>126</v>
      </c>
      <c r="F5" t="s">
        <v>396</v>
      </c>
      <c r="K5" t="s">
        <v>400</v>
      </c>
    </row>
    <row r="6" spans="1:11" x14ac:dyDescent="0.25">
      <c r="A6" t="s">
        <v>30</v>
      </c>
      <c r="B6" t="s">
        <v>389</v>
      </c>
      <c r="E6" t="s">
        <v>285</v>
      </c>
      <c r="F6" t="s">
        <v>397</v>
      </c>
      <c r="K6" t="s">
        <v>401</v>
      </c>
    </row>
    <row r="7" spans="1:11" x14ac:dyDescent="0.25">
      <c r="A7" t="s">
        <v>90</v>
      </c>
      <c r="B7" t="s">
        <v>388</v>
      </c>
      <c r="E7" t="s">
        <v>261</v>
      </c>
      <c r="F7" t="s">
        <v>398</v>
      </c>
    </row>
    <row r="8" spans="1:11" x14ac:dyDescent="0.25">
      <c r="A8" t="s">
        <v>340</v>
      </c>
      <c r="B8" t="s">
        <v>389</v>
      </c>
      <c r="E8" t="s">
        <v>213</v>
      </c>
      <c r="F8" t="s">
        <v>399</v>
      </c>
    </row>
    <row r="9" spans="1:11" x14ac:dyDescent="0.25">
      <c r="A9" t="s">
        <v>349</v>
      </c>
      <c r="B9" t="s">
        <v>389</v>
      </c>
      <c r="E9" t="s">
        <v>237</v>
      </c>
      <c r="F9" t="s">
        <v>401</v>
      </c>
    </row>
    <row r="10" spans="1:11" x14ac:dyDescent="0.25">
      <c r="A10" t="s">
        <v>11</v>
      </c>
      <c r="B10" t="s">
        <v>389</v>
      </c>
      <c r="E10" t="s">
        <v>238</v>
      </c>
      <c r="F10" t="s">
        <v>401</v>
      </c>
    </row>
    <row r="11" spans="1:11" x14ac:dyDescent="0.25">
      <c r="A11" t="s">
        <v>265</v>
      </c>
      <c r="B11" t="s">
        <v>388</v>
      </c>
      <c r="E11" t="s">
        <v>66</v>
      </c>
      <c r="F11" t="s">
        <v>400</v>
      </c>
    </row>
    <row r="12" spans="1:11" x14ac:dyDescent="0.25">
      <c r="A12" t="s">
        <v>177</v>
      </c>
      <c r="B12" t="s">
        <v>388</v>
      </c>
      <c r="E12" t="s">
        <v>32</v>
      </c>
      <c r="F12" t="s">
        <v>397</v>
      </c>
    </row>
    <row r="13" spans="1:11" x14ac:dyDescent="0.25">
      <c r="A13" t="s">
        <v>356</v>
      </c>
      <c r="B13" t="s">
        <v>388</v>
      </c>
      <c r="E13" t="s">
        <v>178</v>
      </c>
      <c r="F13" t="s">
        <v>396</v>
      </c>
    </row>
    <row r="14" spans="1:11" x14ac:dyDescent="0.25">
      <c r="A14" t="s">
        <v>271</v>
      </c>
      <c r="B14" t="s">
        <v>388</v>
      </c>
      <c r="E14" t="s">
        <v>272</v>
      </c>
      <c r="F14" t="s">
        <v>397</v>
      </c>
    </row>
    <row r="15" spans="1:11" x14ac:dyDescent="0.25">
      <c r="A15" t="s">
        <v>161</v>
      </c>
      <c r="B15" t="s">
        <v>388</v>
      </c>
      <c r="E15" t="s">
        <v>127</v>
      </c>
      <c r="F15" t="s">
        <v>398</v>
      </c>
    </row>
    <row r="16" spans="1:11" x14ac:dyDescent="0.25">
      <c r="A16" t="s">
        <v>190</v>
      </c>
      <c r="B16" t="s">
        <v>390</v>
      </c>
      <c r="E16" t="s">
        <v>333</v>
      </c>
      <c r="F16" t="s">
        <v>397</v>
      </c>
    </row>
    <row r="17" spans="1:6" x14ac:dyDescent="0.25">
      <c r="A17" t="s">
        <v>284</v>
      </c>
      <c r="B17" t="s">
        <v>388</v>
      </c>
      <c r="E17" t="s">
        <v>169</v>
      </c>
      <c r="F17" t="s">
        <v>397</v>
      </c>
    </row>
    <row r="18" spans="1:6" x14ac:dyDescent="0.25">
      <c r="A18" t="s">
        <v>39</v>
      </c>
      <c r="B18" t="s">
        <v>388</v>
      </c>
      <c r="E18" t="s">
        <v>239</v>
      </c>
      <c r="F18" t="s">
        <v>401</v>
      </c>
    </row>
    <row r="19" spans="1:6" x14ac:dyDescent="0.25">
      <c r="A19" t="s">
        <v>100</v>
      </c>
      <c r="B19" t="s">
        <v>388</v>
      </c>
      <c r="E19" t="s">
        <v>135</v>
      </c>
      <c r="F19" t="s">
        <v>401</v>
      </c>
    </row>
    <row r="20" spans="1:6" x14ac:dyDescent="0.25">
      <c r="A20" t="s">
        <v>108</v>
      </c>
      <c r="B20" t="s">
        <v>389</v>
      </c>
      <c r="E20" t="s">
        <v>101</v>
      </c>
      <c r="F20" t="s">
        <v>396</v>
      </c>
    </row>
    <row r="21" spans="1:6" x14ac:dyDescent="0.25">
      <c r="A21" t="s">
        <v>202</v>
      </c>
      <c r="B21" t="s">
        <v>389</v>
      </c>
      <c r="E21" t="s">
        <v>24</v>
      </c>
      <c r="F21" t="s">
        <v>396</v>
      </c>
    </row>
    <row r="22" spans="1:6" x14ac:dyDescent="0.25">
      <c r="A22" t="s">
        <v>76</v>
      </c>
      <c r="B22" t="s">
        <v>389</v>
      </c>
      <c r="E22" t="s">
        <v>25</v>
      </c>
      <c r="F22" t="s">
        <v>396</v>
      </c>
    </row>
    <row r="23" spans="1:6" x14ac:dyDescent="0.25">
      <c r="A23" t="s">
        <v>116</v>
      </c>
      <c r="B23" t="s">
        <v>388</v>
      </c>
      <c r="E23" t="s">
        <v>92</v>
      </c>
      <c r="F23" t="s">
        <v>397</v>
      </c>
    </row>
    <row r="24" spans="1:6" x14ac:dyDescent="0.25">
      <c r="A24" t="s">
        <v>17</v>
      </c>
      <c r="B24" t="s">
        <v>389</v>
      </c>
      <c r="E24" t="s">
        <v>26</v>
      </c>
      <c r="F24" t="s">
        <v>401</v>
      </c>
    </row>
    <row r="25" spans="1:6" x14ac:dyDescent="0.25">
      <c r="A25" t="s">
        <v>125</v>
      </c>
      <c r="B25" t="s">
        <v>388</v>
      </c>
      <c r="E25" t="s">
        <v>109</v>
      </c>
      <c r="F25" t="s">
        <v>397</v>
      </c>
    </row>
    <row r="26" spans="1:6" x14ac:dyDescent="0.25">
      <c r="A26" t="s">
        <v>299</v>
      </c>
      <c r="B26" t="s">
        <v>389</v>
      </c>
      <c r="E26" t="s">
        <v>334</v>
      </c>
      <c r="F26" t="s">
        <v>396</v>
      </c>
    </row>
    <row r="27" spans="1:6" x14ac:dyDescent="0.25">
      <c r="A27" t="s">
        <v>140</v>
      </c>
      <c r="B27" t="s">
        <v>389</v>
      </c>
      <c r="E27" t="s">
        <v>258</v>
      </c>
      <c r="F27" t="s">
        <v>396</v>
      </c>
    </row>
    <row r="28" spans="1:6" x14ac:dyDescent="0.25">
      <c r="A28" t="s">
        <v>366</v>
      </c>
      <c r="B28" t="s">
        <v>389</v>
      </c>
      <c r="E28" t="s">
        <v>67</v>
      </c>
      <c r="F28" t="s">
        <v>401</v>
      </c>
    </row>
    <row r="29" spans="1:6" x14ac:dyDescent="0.25">
      <c r="A29" t="s">
        <v>142</v>
      </c>
      <c r="B29" t="s">
        <v>388</v>
      </c>
      <c r="E29" t="s">
        <v>179</v>
      </c>
      <c r="F29" t="s">
        <v>398</v>
      </c>
    </row>
    <row r="30" spans="1:6" x14ac:dyDescent="0.25">
      <c r="A30" t="s">
        <v>212</v>
      </c>
      <c r="B30" t="s">
        <v>389</v>
      </c>
      <c r="E30" t="s">
        <v>203</v>
      </c>
      <c r="F30" t="s">
        <v>399</v>
      </c>
    </row>
    <row r="31" spans="1:6" x14ac:dyDescent="0.25">
      <c r="A31" t="s">
        <v>309</v>
      </c>
      <c r="B31" t="s">
        <v>390</v>
      </c>
      <c r="E31" t="s">
        <v>240</v>
      </c>
      <c r="F31" t="s">
        <v>401</v>
      </c>
    </row>
    <row r="32" spans="1:6" x14ac:dyDescent="0.25">
      <c r="A32" t="s">
        <v>154</v>
      </c>
      <c r="B32" t="s">
        <v>388</v>
      </c>
      <c r="E32" t="s">
        <v>180</v>
      </c>
      <c r="F32" t="s">
        <v>397</v>
      </c>
    </row>
    <row r="33" spans="1:6" x14ac:dyDescent="0.25">
      <c r="A33" t="s">
        <v>322</v>
      </c>
      <c r="B33" t="s">
        <v>388</v>
      </c>
      <c r="E33" t="s">
        <v>259</v>
      </c>
      <c r="F33" t="s">
        <v>396</v>
      </c>
    </row>
    <row r="34" spans="1:6" x14ac:dyDescent="0.25">
      <c r="A34" t="s">
        <v>375</v>
      </c>
      <c r="B34" t="s">
        <v>389</v>
      </c>
      <c r="E34" t="s">
        <v>335</v>
      </c>
      <c r="F34" t="s">
        <v>396</v>
      </c>
    </row>
    <row r="35" spans="1:6" x14ac:dyDescent="0.25">
      <c r="A35" t="s">
        <v>387</v>
      </c>
      <c r="B35" t="s">
        <v>390</v>
      </c>
      <c r="E35" t="s">
        <v>204</v>
      </c>
      <c r="F35" t="s">
        <v>397</v>
      </c>
    </row>
    <row r="36" spans="1:6" x14ac:dyDescent="0.25">
      <c r="E36" t="s">
        <v>241</v>
      </c>
      <c r="F36" t="s">
        <v>401</v>
      </c>
    </row>
    <row r="37" spans="1:6" x14ac:dyDescent="0.25">
      <c r="E37" t="s">
        <v>162</v>
      </c>
      <c r="F37" t="s">
        <v>396</v>
      </c>
    </row>
    <row r="38" spans="1:6" x14ac:dyDescent="0.25">
      <c r="E38" t="s">
        <v>191</v>
      </c>
      <c r="F38" t="s">
        <v>401</v>
      </c>
    </row>
    <row r="39" spans="1:6" x14ac:dyDescent="0.25">
      <c r="E39" t="s">
        <v>128</v>
      </c>
      <c r="F39" t="s">
        <v>400</v>
      </c>
    </row>
    <row r="40" spans="1:6" x14ac:dyDescent="0.25">
      <c r="E40" t="s">
        <v>40</v>
      </c>
      <c r="F40" t="s">
        <v>396</v>
      </c>
    </row>
    <row r="41" spans="1:6" x14ac:dyDescent="0.25">
      <c r="E41" t="s">
        <v>27</v>
      </c>
      <c r="F41" t="s">
        <v>401</v>
      </c>
    </row>
    <row r="42" spans="1:6" x14ac:dyDescent="0.25">
      <c r="E42" t="s">
        <v>68</v>
      </c>
      <c r="F42" t="s">
        <v>401</v>
      </c>
    </row>
    <row r="43" spans="1:6" x14ac:dyDescent="0.25">
      <c r="E43" t="s">
        <v>171</v>
      </c>
      <c r="F43" t="s">
        <v>396</v>
      </c>
    </row>
    <row r="44" spans="1:6" x14ac:dyDescent="0.25">
      <c r="E44" t="s">
        <v>222</v>
      </c>
      <c r="F44" t="s">
        <v>401</v>
      </c>
    </row>
    <row r="45" spans="1:6" x14ac:dyDescent="0.25">
      <c r="E45" t="s">
        <v>143</v>
      </c>
      <c r="F45" t="s">
        <v>397</v>
      </c>
    </row>
    <row r="46" spans="1:6" x14ac:dyDescent="0.25">
      <c r="E46" t="s">
        <v>286</v>
      </c>
      <c r="F46" t="s">
        <v>396</v>
      </c>
    </row>
    <row r="47" spans="1:6" x14ac:dyDescent="0.25">
      <c r="E47" t="s">
        <v>33</v>
      </c>
      <c r="F47" t="s">
        <v>397</v>
      </c>
    </row>
    <row r="48" spans="1:6" x14ac:dyDescent="0.25">
      <c r="E48" t="s">
        <v>181</v>
      </c>
      <c r="F48" t="s">
        <v>396</v>
      </c>
    </row>
    <row r="49" spans="5:6" x14ac:dyDescent="0.25">
      <c r="E49" t="s">
        <v>176</v>
      </c>
      <c r="F49" t="s">
        <v>398</v>
      </c>
    </row>
    <row r="50" spans="5:6" x14ac:dyDescent="0.25">
      <c r="E50" t="s">
        <v>102</v>
      </c>
      <c r="F50" t="s">
        <v>396</v>
      </c>
    </row>
    <row r="51" spans="5:6" x14ac:dyDescent="0.25">
      <c r="E51" t="s">
        <v>182</v>
      </c>
      <c r="F51" t="s">
        <v>396</v>
      </c>
    </row>
    <row r="52" spans="5:6" x14ac:dyDescent="0.25">
      <c r="E52" t="s">
        <v>357</v>
      </c>
      <c r="F52" t="s">
        <v>396</v>
      </c>
    </row>
    <row r="53" spans="5:6" x14ac:dyDescent="0.25">
      <c r="E53" t="s">
        <v>300</v>
      </c>
      <c r="F53" t="s">
        <v>397</v>
      </c>
    </row>
    <row r="54" spans="5:6" x14ac:dyDescent="0.25">
      <c r="E54" t="s">
        <v>28</v>
      </c>
      <c r="F54" t="s">
        <v>397</v>
      </c>
    </row>
    <row r="55" spans="5:6" x14ac:dyDescent="0.25">
      <c r="E55" t="s">
        <v>29</v>
      </c>
      <c r="F55" t="s">
        <v>397</v>
      </c>
    </row>
    <row r="56" spans="5:6" x14ac:dyDescent="0.25">
      <c r="E56" t="s">
        <v>93</v>
      </c>
      <c r="F56" t="s">
        <v>396</v>
      </c>
    </row>
    <row r="57" spans="5:6" x14ac:dyDescent="0.25">
      <c r="E57" t="s">
        <v>325</v>
      </c>
      <c r="F57" t="s">
        <v>398</v>
      </c>
    </row>
    <row r="58" spans="5:6" x14ac:dyDescent="0.25">
      <c r="E58" t="s">
        <v>262</v>
      </c>
      <c r="F58" t="s">
        <v>397</v>
      </c>
    </row>
    <row r="59" spans="5:6" x14ac:dyDescent="0.25">
      <c r="E59" t="s">
        <v>41</v>
      </c>
      <c r="F59" t="s">
        <v>397</v>
      </c>
    </row>
    <row r="60" spans="5:6" x14ac:dyDescent="0.25">
      <c r="E60" t="s">
        <v>350</v>
      </c>
      <c r="F60" t="s">
        <v>396</v>
      </c>
    </row>
    <row r="61" spans="5:6" x14ac:dyDescent="0.25">
      <c r="E61" t="s">
        <v>393</v>
      </c>
      <c r="F61" t="s">
        <v>401</v>
      </c>
    </row>
    <row r="62" spans="5:6" x14ac:dyDescent="0.25">
      <c r="E62" t="s">
        <v>183</v>
      </c>
      <c r="F62" t="s">
        <v>397</v>
      </c>
    </row>
    <row r="63" spans="5:6" x14ac:dyDescent="0.25">
      <c r="E63" t="s">
        <v>34</v>
      </c>
      <c r="F63" t="s">
        <v>399</v>
      </c>
    </row>
    <row r="64" spans="5:6" x14ac:dyDescent="0.25">
      <c r="E64" t="s">
        <v>117</v>
      </c>
      <c r="F64" t="s">
        <v>396</v>
      </c>
    </row>
    <row r="65" spans="5:6" x14ac:dyDescent="0.25">
      <c r="E65" t="s">
        <v>337</v>
      </c>
      <c r="F65" t="s">
        <v>399</v>
      </c>
    </row>
    <row r="66" spans="5:6" x14ac:dyDescent="0.25">
      <c r="E66" t="s">
        <v>358</v>
      </c>
      <c r="F66" t="s">
        <v>399</v>
      </c>
    </row>
    <row r="67" spans="5:6" x14ac:dyDescent="0.25">
      <c r="E67" t="s">
        <v>11</v>
      </c>
      <c r="F67" t="s">
        <v>398</v>
      </c>
    </row>
    <row r="68" spans="5:6" x14ac:dyDescent="0.25">
      <c r="E68" t="s">
        <v>136</v>
      </c>
      <c r="F68" t="s">
        <v>396</v>
      </c>
    </row>
    <row r="69" spans="5:6" x14ac:dyDescent="0.25">
      <c r="E69" t="s">
        <v>77</v>
      </c>
      <c r="F69" t="s">
        <v>399</v>
      </c>
    </row>
    <row r="70" spans="5:6" x14ac:dyDescent="0.25">
      <c r="E70" t="s">
        <v>326</v>
      </c>
      <c r="F70" t="s">
        <v>396</v>
      </c>
    </row>
    <row r="71" spans="5:6" x14ac:dyDescent="0.25">
      <c r="E71" t="s">
        <v>242</v>
      </c>
      <c r="F71" t="s">
        <v>401</v>
      </c>
    </row>
    <row r="72" spans="5:6" x14ac:dyDescent="0.25">
      <c r="E72" t="s">
        <v>192</v>
      </c>
      <c r="F72" t="s">
        <v>397</v>
      </c>
    </row>
    <row r="73" spans="5:6" x14ac:dyDescent="0.25">
      <c r="E73" t="s">
        <v>10</v>
      </c>
      <c r="F73" t="s">
        <v>396</v>
      </c>
    </row>
    <row r="74" spans="5:6" x14ac:dyDescent="0.25">
      <c r="E74" t="s">
        <v>287</v>
      </c>
      <c r="F74" t="s">
        <v>401</v>
      </c>
    </row>
    <row r="75" spans="5:6" x14ac:dyDescent="0.25">
      <c r="E75" t="s">
        <v>118</v>
      </c>
      <c r="F75" t="s">
        <v>399</v>
      </c>
    </row>
    <row r="76" spans="5:6" x14ac:dyDescent="0.25">
      <c r="E76" t="s">
        <v>89</v>
      </c>
      <c r="F76" t="s">
        <v>396</v>
      </c>
    </row>
    <row r="77" spans="5:6" x14ac:dyDescent="0.25">
      <c r="E77" t="s">
        <v>94</v>
      </c>
      <c r="F77" t="s">
        <v>399</v>
      </c>
    </row>
    <row r="78" spans="5:6" x14ac:dyDescent="0.25">
      <c r="E78" t="s">
        <v>69</v>
      </c>
      <c r="F78" t="s">
        <v>400</v>
      </c>
    </row>
    <row r="79" spans="5:6" x14ac:dyDescent="0.25">
      <c r="E79" t="s">
        <v>288</v>
      </c>
      <c r="F79" t="s">
        <v>397</v>
      </c>
    </row>
    <row r="80" spans="5:6" x14ac:dyDescent="0.25">
      <c r="E80" t="s">
        <v>137</v>
      </c>
      <c r="F80" t="s">
        <v>401</v>
      </c>
    </row>
    <row r="81" spans="5:6" x14ac:dyDescent="0.25">
      <c r="E81" t="s">
        <v>243</v>
      </c>
      <c r="F81" t="s">
        <v>401</v>
      </c>
    </row>
    <row r="82" spans="5:6" x14ac:dyDescent="0.25">
      <c r="E82" t="s">
        <v>172</v>
      </c>
      <c r="F82" t="s">
        <v>399</v>
      </c>
    </row>
    <row r="83" spans="5:6" x14ac:dyDescent="0.25">
      <c r="E83" t="s">
        <v>341</v>
      </c>
      <c r="F83" t="s">
        <v>398</v>
      </c>
    </row>
    <row r="84" spans="5:6" x14ac:dyDescent="0.25">
      <c r="E84" t="s">
        <v>351</v>
      </c>
      <c r="F84" t="s">
        <v>397</v>
      </c>
    </row>
    <row r="85" spans="5:6" x14ac:dyDescent="0.25">
      <c r="E85" t="s">
        <v>273</v>
      </c>
      <c r="F85" t="s">
        <v>399</v>
      </c>
    </row>
    <row r="86" spans="5:6" x14ac:dyDescent="0.25">
      <c r="E86" t="s">
        <v>193</v>
      </c>
      <c r="F86" t="s">
        <v>397</v>
      </c>
    </row>
    <row r="87" spans="5:6" x14ac:dyDescent="0.25">
      <c r="E87" t="s">
        <v>110</v>
      </c>
      <c r="F87" t="s">
        <v>399</v>
      </c>
    </row>
    <row r="88" spans="5:6" x14ac:dyDescent="0.25">
      <c r="E88" t="s">
        <v>119</v>
      </c>
      <c r="F88" t="s">
        <v>398</v>
      </c>
    </row>
    <row r="89" spans="5:6" x14ac:dyDescent="0.25">
      <c r="E89" t="s">
        <v>70</v>
      </c>
      <c r="F89" t="s">
        <v>398</v>
      </c>
    </row>
    <row r="90" spans="5:6" x14ac:dyDescent="0.25">
      <c r="E90" t="s">
        <v>144</v>
      </c>
      <c r="F90" t="s">
        <v>397</v>
      </c>
    </row>
    <row r="91" spans="5:6" x14ac:dyDescent="0.25">
      <c r="E91" t="s">
        <v>266</v>
      </c>
      <c r="F91" t="s">
        <v>396</v>
      </c>
    </row>
    <row r="92" spans="5:6" x14ac:dyDescent="0.25">
      <c r="E92" t="s">
        <v>274</v>
      </c>
      <c r="F92" t="s">
        <v>396</v>
      </c>
    </row>
    <row r="93" spans="5:6" x14ac:dyDescent="0.25">
      <c r="E93" t="s">
        <v>35</v>
      </c>
      <c r="F93" t="s">
        <v>399</v>
      </c>
    </row>
    <row r="94" spans="5:6" x14ac:dyDescent="0.25">
      <c r="E94" t="s">
        <v>310</v>
      </c>
      <c r="F94" t="s">
        <v>401</v>
      </c>
    </row>
    <row r="95" spans="5:6" x14ac:dyDescent="0.25">
      <c r="E95" t="s">
        <v>244</v>
      </c>
      <c r="F95" t="s">
        <v>401</v>
      </c>
    </row>
    <row r="96" spans="5:6" x14ac:dyDescent="0.25">
      <c r="E96" t="s">
        <v>184</v>
      </c>
      <c r="F96" t="s">
        <v>397</v>
      </c>
    </row>
    <row r="97" spans="5:6" x14ac:dyDescent="0.25">
      <c r="E97" t="s">
        <v>311</v>
      </c>
      <c r="F97" t="s">
        <v>401</v>
      </c>
    </row>
    <row r="98" spans="5:6" x14ac:dyDescent="0.25">
      <c r="E98" t="s">
        <v>95</v>
      </c>
      <c r="F98" t="s">
        <v>400</v>
      </c>
    </row>
    <row r="99" spans="5:6" x14ac:dyDescent="0.25">
      <c r="E99" t="s">
        <v>342</v>
      </c>
      <c r="F99" t="s">
        <v>396</v>
      </c>
    </row>
    <row r="100" spans="5:6" x14ac:dyDescent="0.25">
      <c r="E100" t="s">
        <v>275</v>
      </c>
      <c r="F100" t="s">
        <v>396</v>
      </c>
    </row>
    <row r="101" spans="5:6" x14ac:dyDescent="0.25">
      <c r="E101" t="s">
        <v>173</v>
      </c>
      <c r="F101" t="s">
        <v>398</v>
      </c>
    </row>
    <row r="102" spans="5:6" x14ac:dyDescent="0.25">
      <c r="E102" t="s">
        <v>214</v>
      </c>
      <c r="F102" t="s">
        <v>399</v>
      </c>
    </row>
    <row r="103" spans="5:6" x14ac:dyDescent="0.25">
      <c r="E103" t="s">
        <v>359</v>
      </c>
      <c r="F103" t="s">
        <v>399</v>
      </c>
    </row>
    <row r="104" spans="5:6" x14ac:dyDescent="0.25">
      <c r="E104" t="s">
        <v>42</v>
      </c>
      <c r="F104" t="s">
        <v>396</v>
      </c>
    </row>
    <row r="105" spans="5:6" x14ac:dyDescent="0.25">
      <c r="E105" t="s">
        <v>12</v>
      </c>
      <c r="F105" t="s">
        <v>401</v>
      </c>
    </row>
    <row r="106" spans="5:6" x14ac:dyDescent="0.25">
      <c r="E106" t="s">
        <v>129</v>
      </c>
      <c r="F106" t="s">
        <v>400</v>
      </c>
    </row>
    <row r="107" spans="5:6" x14ac:dyDescent="0.25">
      <c r="E107" t="s">
        <v>360</v>
      </c>
      <c r="F107" t="s">
        <v>396</v>
      </c>
    </row>
    <row r="108" spans="5:6" x14ac:dyDescent="0.25">
      <c r="E108" t="s">
        <v>276</v>
      </c>
      <c r="F108" t="s">
        <v>396</v>
      </c>
    </row>
    <row r="109" spans="5:6" x14ac:dyDescent="0.25">
      <c r="E109" t="s">
        <v>289</v>
      </c>
      <c r="F109" t="s">
        <v>401</v>
      </c>
    </row>
    <row r="110" spans="5:6" x14ac:dyDescent="0.25">
      <c r="E110" t="s">
        <v>205</v>
      </c>
      <c r="F110" t="s">
        <v>397</v>
      </c>
    </row>
    <row r="111" spans="5:6" x14ac:dyDescent="0.25">
      <c r="E111" t="s">
        <v>245</v>
      </c>
      <c r="F111" t="s">
        <v>401</v>
      </c>
    </row>
    <row r="112" spans="5:6" x14ac:dyDescent="0.25">
      <c r="E112" t="s">
        <v>312</v>
      </c>
      <c r="F112" t="s">
        <v>396</v>
      </c>
    </row>
    <row r="113" spans="5:6" x14ac:dyDescent="0.25">
      <c r="E113" t="s">
        <v>224</v>
      </c>
      <c r="F113" t="s">
        <v>401</v>
      </c>
    </row>
    <row r="114" spans="5:6" x14ac:dyDescent="0.25">
      <c r="E114" t="s">
        <v>37</v>
      </c>
      <c r="F114" t="s">
        <v>396</v>
      </c>
    </row>
    <row r="115" spans="5:6" x14ac:dyDescent="0.25">
      <c r="E115" t="s">
        <v>78</v>
      </c>
      <c r="F115" t="s">
        <v>399</v>
      </c>
    </row>
    <row r="116" spans="5:6" x14ac:dyDescent="0.25">
      <c r="E116" t="s">
        <v>225</v>
      </c>
      <c r="F116" t="s">
        <v>401</v>
      </c>
    </row>
    <row r="117" spans="5:6" x14ac:dyDescent="0.25">
      <c r="E117" t="s">
        <v>103</v>
      </c>
      <c r="F117" t="s">
        <v>399</v>
      </c>
    </row>
    <row r="118" spans="5:6" x14ac:dyDescent="0.25">
      <c r="E118" t="s">
        <v>226</v>
      </c>
      <c r="F118" t="s">
        <v>401</v>
      </c>
    </row>
    <row r="119" spans="5:6" x14ac:dyDescent="0.25">
      <c r="E119" t="s">
        <v>185</v>
      </c>
      <c r="F119" t="s">
        <v>396</v>
      </c>
    </row>
    <row r="120" spans="5:6" x14ac:dyDescent="0.25">
      <c r="E120" t="s">
        <v>79</v>
      </c>
      <c r="F120" t="s">
        <v>397</v>
      </c>
    </row>
    <row r="121" spans="5:6" x14ac:dyDescent="0.25">
      <c r="E121" t="s">
        <v>246</v>
      </c>
      <c r="F121" t="s">
        <v>401</v>
      </c>
    </row>
    <row r="122" spans="5:6" x14ac:dyDescent="0.25">
      <c r="E122" t="s">
        <v>277</v>
      </c>
      <c r="F122" t="s">
        <v>397</v>
      </c>
    </row>
    <row r="123" spans="5:6" x14ac:dyDescent="0.25">
      <c r="E123" t="s">
        <v>13</v>
      </c>
      <c r="F123" t="s">
        <v>396</v>
      </c>
    </row>
    <row r="124" spans="5:6" x14ac:dyDescent="0.25">
      <c r="E124" t="s">
        <v>267</v>
      </c>
      <c r="F124" t="s">
        <v>396</v>
      </c>
    </row>
    <row r="125" spans="5:6" x14ac:dyDescent="0.25">
      <c r="E125" t="s">
        <v>278</v>
      </c>
      <c r="F125" t="s">
        <v>396</v>
      </c>
    </row>
    <row r="126" spans="5:6" x14ac:dyDescent="0.25">
      <c r="E126" t="s">
        <v>247</v>
      </c>
      <c r="F126" t="s">
        <v>401</v>
      </c>
    </row>
    <row r="127" spans="5:6" x14ac:dyDescent="0.25">
      <c r="E127" t="s">
        <v>138</v>
      </c>
      <c r="F127" t="s">
        <v>398</v>
      </c>
    </row>
    <row r="128" spans="5:6" x14ac:dyDescent="0.25">
      <c r="E128" t="s">
        <v>194</v>
      </c>
      <c r="F128" t="s">
        <v>401</v>
      </c>
    </row>
    <row r="129" spans="5:6" x14ac:dyDescent="0.25">
      <c r="E129" t="s">
        <v>96</v>
      </c>
      <c r="F129" t="s">
        <v>398</v>
      </c>
    </row>
    <row r="130" spans="5:6" x14ac:dyDescent="0.25">
      <c r="E130" t="s">
        <v>248</v>
      </c>
      <c r="F130" t="s">
        <v>401</v>
      </c>
    </row>
    <row r="131" spans="5:6" x14ac:dyDescent="0.25">
      <c r="E131" t="s">
        <v>104</v>
      </c>
      <c r="F131" t="s">
        <v>398</v>
      </c>
    </row>
    <row r="132" spans="5:6" x14ac:dyDescent="0.25">
      <c r="E132" t="s">
        <v>327</v>
      </c>
      <c r="F132" t="s">
        <v>398</v>
      </c>
    </row>
    <row r="133" spans="5:6" x14ac:dyDescent="0.25">
      <c r="E133" t="s">
        <v>249</v>
      </c>
      <c r="F133" t="s">
        <v>401</v>
      </c>
    </row>
    <row r="134" spans="5:6" x14ac:dyDescent="0.25">
      <c r="E134" t="s">
        <v>174</v>
      </c>
      <c r="F134" t="s">
        <v>399</v>
      </c>
    </row>
    <row r="135" spans="5:6" x14ac:dyDescent="0.25">
      <c r="E135" t="s">
        <v>43</v>
      </c>
      <c r="F135" t="s">
        <v>396</v>
      </c>
    </row>
    <row r="136" spans="5:6" x14ac:dyDescent="0.25">
      <c r="E136" t="s">
        <v>215</v>
      </c>
      <c r="F136" t="s">
        <v>396</v>
      </c>
    </row>
    <row r="137" spans="5:6" x14ac:dyDescent="0.25">
      <c r="E137" t="s">
        <v>283</v>
      </c>
      <c r="F137" t="s">
        <v>399</v>
      </c>
    </row>
    <row r="138" spans="5:6" x14ac:dyDescent="0.25">
      <c r="E138" t="s">
        <v>338</v>
      </c>
      <c r="F138" t="s">
        <v>399</v>
      </c>
    </row>
    <row r="139" spans="5:6" x14ac:dyDescent="0.25">
      <c r="E139" t="s">
        <v>227</v>
      </c>
      <c r="F139" t="s">
        <v>401</v>
      </c>
    </row>
    <row r="140" spans="5:6" x14ac:dyDescent="0.25">
      <c r="E140" t="s">
        <v>228</v>
      </c>
      <c r="F140" t="s">
        <v>401</v>
      </c>
    </row>
    <row r="141" spans="5:6" x14ac:dyDescent="0.25">
      <c r="E141" t="s">
        <v>120</v>
      </c>
      <c r="F141" t="s">
        <v>396</v>
      </c>
    </row>
    <row r="142" spans="5:6" x14ac:dyDescent="0.25">
      <c r="E142" t="s">
        <v>206</v>
      </c>
      <c r="F142" t="s">
        <v>398</v>
      </c>
    </row>
    <row r="143" spans="5:6" x14ac:dyDescent="0.25">
      <c r="E143" t="s">
        <v>71</v>
      </c>
      <c r="F143" t="s">
        <v>396</v>
      </c>
    </row>
    <row r="144" spans="5:6" x14ac:dyDescent="0.25">
      <c r="E144" t="s">
        <v>394</v>
      </c>
      <c r="F144" t="s">
        <v>401</v>
      </c>
    </row>
    <row r="145" spans="5:6" x14ac:dyDescent="0.25">
      <c r="E145" t="s">
        <v>72</v>
      </c>
      <c r="F145" t="s">
        <v>401</v>
      </c>
    </row>
    <row r="146" spans="5:6" x14ac:dyDescent="0.25">
      <c r="E146" t="s">
        <v>38</v>
      </c>
      <c r="F146" t="s">
        <v>401</v>
      </c>
    </row>
    <row r="147" spans="5:6" x14ac:dyDescent="0.25">
      <c r="E147" t="s">
        <v>229</v>
      </c>
      <c r="F147" t="s">
        <v>401</v>
      </c>
    </row>
    <row r="148" spans="5:6" x14ac:dyDescent="0.25">
      <c r="E148" t="s">
        <v>44</v>
      </c>
      <c r="F148" t="s">
        <v>397</v>
      </c>
    </row>
    <row r="149" spans="5:6" x14ac:dyDescent="0.25">
      <c r="E149" t="s">
        <v>73</v>
      </c>
      <c r="F149" t="s">
        <v>401</v>
      </c>
    </row>
    <row r="150" spans="5:6" x14ac:dyDescent="0.25">
      <c r="E150" t="s">
        <v>99</v>
      </c>
      <c r="F150" t="s">
        <v>396</v>
      </c>
    </row>
    <row r="151" spans="5:6" x14ac:dyDescent="0.25">
      <c r="E151" t="s">
        <v>268</v>
      </c>
      <c r="F151" t="s">
        <v>397</v>
      </c>
    </row>
    <row r="152" spans="5:6" x14ac:dyDescent="0.25">
      <c r="E152" t="s">
        <v>230</v>
      </c>
      <c r="F152" t="s">
        <v>401</v>
      </c>
    </row>
    <row r="153" spans="5:6" x14ac:dyDescent="0.25">
      <c r="E153" t="s">
        <v>145</v>
      </c>
      <c r="F153" t="s">
        <v>397</v>
      </c>
    </row>
    <row r="154" spans="5:6" x14ac:dyDescent="0.25">
      <c r="E154" t="s">
        <v>111</v>
      </c>
      <c r="F154" t="s">
        <v>396</v>
      </c>
    </row>
    <row r="155" spans="5:6" x14ac:dyDescent="0.25">
      <c r="E155" t="s">
        <v>52</v>
      </c>
      <c r="F155" t="s">
        <v>401</v>
      </c>
    </row>
    <row r="156" spans="5:6" x14ac:dyDescent="0.25">
      <c r="E156" t="s">
        <v>201</v>
      </c>
      <c r="F156" t="s">
        <v>396</v>
      </c>
    </row>
    <row r="157" spans="5:6" x14ac:dyDescent="0.25">
      <c r="E157" t="s">
        <v>290</v>
      </c>
      <c r="F157" t="s">
        <v>397</v>
      </c>
    </row>
    <row r="158" spans="5:6" x14ac:dyDescent="0.25">
      <c r="E158" t="s">
        <v>186</v>
      </c>
      <c r="F158" t="s">
        <v>399</v>
      </c>
    </row>
    <row r="159" spans="5:6" x14ac:dyDescent="0.25">
      <c r="E159" t="s">
        <v>163</v>
      </c>
      <c r="F159" t="s">
        <v>398</v>
      </c>
    </row>
    <row r="160" spans="5:6" x14ac:dyDescent="0.25">
      <c r="E160" t="s">
        <v>53</v>
      </c>
      <c r="F160" t="s">
        <v>401</v>
      </c>
    </row>
    <row r="161" spans="5:6" x14ac:dyDescent="0.25">
      <c r="E161" t="s">
        <v>130</v>
      </c>
      <c r="F161" t="s">
        <v>396</v>
      </c>
    </row>
    <row r="162" spans="5:6" x14ac:dyDescent="0.25">
      <c r="E162" t="s">
        <v>297</v>
      </c>
      <c r="F162" t="s">
        <v>396</v>
      </c>
    </row>
    <row r="163" spans="5:6" x14ac:dyDescent="0.25">
      <c r="E163" t="s">
        <v>105</v>
      </c>
      <c r="F163" t="s">
        <v>399</v>
      </c>
    </row>
    <row r="164" spans="5:6" x14ac:dyDescent="0.25">
      <c r="E164" t="s">
        <v>367</v>
      </c>
      <c r="F164" t="s">
        <v>399</v>
      </c>
    </row>
    <row r="165" spans="5:6" x14ac:dyDescent="0.25">
      <c r="E165" t="s">
        <v>251</v>
      </c>
      <c r="F165" t="s">
        <v>401</v>
      </c>
    </row>
    <row r="166" spans="5:6" x14ac:dyDescent="0.25">
      <c r="E166" t="s">
        <v>343</v>
      </c>
      <c r="F166" t="s">
        <v>399</v>
      </c>
    </row>
    <row r="167" spans="5:6" x14ac:dyDescent="0.25">
      <c r="E167" t="s">
        <v>216</v>
      </c>
      <c r="F167" t="s">
        <v>399</v>
      </c>
    </row>
    <row r="168" spans="5:6" x14ac:dyDescent="0.25">
      <c r="E168" t="s">
        <v>328</v>
      </c>
      <c r="F168" t="s">
        <v>396</v>
      </c>
    </row>
    <row r="169" spans="5:6" x14ac:dyDescent="0.25">
      <c r="E169" t="s">
        <v>14</v>
      </c>
      <c r="F169" t="s">
        <v>396</v>
      </c>
    </row>
    <row r="170" spans="5:6" x14ac:dyDescent="0.25">
      <c r="E170" t="s">
        <v>298</v>
      </c>
      <c r="F170" t="s">
        <v>396</v>
      </c>
    </row>
    <row r="171" spans="5:6" x14ac:dyDescent="0.25">
      <c r="E171" t="s">
        <v>313</v>
      </c>
      <c r="F171" t="s">
        <v>397</v>
      </c>
    </row>
    <row r="172" spans="5:6" x14ac:dyDescent="0.25">
      <c r="E172" t="s">
        <v>279</v>
      </c>
      <c r="F172" t="s">
        <v>397</v>
      </c>
    </row>
    <row r="173" spans="5:6" x14ac:dyDescent="0.25">
      <c r="E173" t="s">
        <v>131</v>
      </c>
      <c r="F173" t="s">
        <v>398</v>
      </c>
    </row>
    <row r="174" spans="5:6" x14ac:dyDescent="0.25">
      <c r="E174" t="s">
        <v>15</v>
      </c>
      <c r="F174" t="s">
        <v>401</v>
      </c>
    </row>
    <row r="175" spans="5:6" x14ac:dyDescent="0.25">
      <c r="E175" t="s">
        <v>146</v>
      </c>
      <c r="F175" t="s">
        <v>396</v>
      </c>
    </row>
    <row r="176" spans="5:6" x14ac:dyDescent="0.25">
      <c r="E176" t="s">
        <v>231</v>
      </c>
      <c r="F176" t="s">
        <v>401</v>
      </c>
    </row>
    <row r="177" spans="5:6" x14ac:dyDescent="0.25">
      <c r="E177" t="s">
        <v>344</v>
      </c>
      <c r="F177" t="s">
        <v>398</v>
      </c>
    </row>
    <row r="178" spans="5:6" x14ac:dyDescent="0.25">
      <c r="E178" t="s">
        <v>352</v>
      </c>
      <c r="F178" t="s">
        <v>399</v>
      </c>
    </row>
    <row r="179" spans="5:6" x14ac:dyDescent="0.25">
      <c r="E179" t="s">
        <v>97</v>
      </c>
      <c r="F179" t="s">
        <v>396</v>
      </c>
    </row>
    <row r="180" spans="5:6" x14ac:dyDescent="0.25">
      <c r="E180" t="s">
        <v>74</v>
      </c>
      <c r="F180" t="s">
        <v>396</v>
      </c>
    </row>
    <row r="181" spans="5:6" x14ac:dyDescent="0.25">
      <c r="E181" t="s">
        <v>195</v>
      </c>
      <c r="F181" t="s">
        <v>397</v>
      </c>
    </row>
    <row r="182" spans="5:6" x14ac:dyDescent="0.25">
      <c r="E182" t="s">
        <v>112</v>
      </c>
      <c r="F182" t="s">
        <v>399</v>
      </c>
    </row>
    <row r="183" spans="5:6" x14ac:dyDescent="0.25">
      <c r="E183" t="s">
        <v>75</v>
      </c>
      <c r="F183" t="s">
        <v>397</v>
      </c>
    </row>
    <row r="184" spans="5:6" x14ac:dyDescent="0.25">
      <c r="E184" t="s">
        <v>207</v>
      </c>
      <c r="F184" t="s">
        <v>399</v>
      </c>
    </row>
    <row r="185" spans="5:6" x14ac:dyDescent="0.25">
      <c r="E185" t="s">
        <v>363</v>
      </c>
      <c r="F185" t="s">
        <v>397</v>
      </c>
    </row>
    <row r="186" spans="5:6" x14ac:dyDescent="0.25">
      <c r="E186" t="s">
        <v>16</v>
      </c>
      <c r="F186" t="s">
        <v>401</v>
      </c>
    </row>
    <row r="187" spans="5:6" x14ac:dyDescent="0.25">
      <c r="E187" t="s">
        <v>155</v>
      </c>
      <c r="F187" t="s">
        <v>399</v>
      </c>
    </row>
    <row r="188" spans="5:6" x14ac:dyDescent="0.25">
      <c r="E188" t="s">
        <v>106</v>
      </c>
      <c r="F188" t="s">
        <v>398</v>
      </c>
    </row>
    <row r="189" spans="5:6" x14ac:dyDescent="0.25">
      <c r="E189" t="s">
        <v>121</v>
      </c>
      <c r="F189" t="s">
        <v>396</v>
      </c>
    </row>
    <row r="190" spans="5:6" x14ac:dyDescent="0.25">
      <c r="E190" t="s">
        <v>17</v>
      </c>
      <c r="F190" t="s">
        <v>398</v>
      </c>
    </row>
    <row r="191" spans="5:6" x14ac:dyDescent="0.25">
      <c r="E191" t="s">
        <v>208</v>
      </c>
      <c r="F191" t="s">
        <v>396</v>
      </c>
    </row>
    <row r="192" spans="5:6" x14ac:dyDescent="0.25">
      <c r="E192" t="s">
        <v>124</v>
      </c>
      <c r="F192" t="s">
        <v>400</v>
      </c>
    </row>
    <row r="193" spans="5:6" x14ac:dyDescent="0.25">
      <c r="E193" t="s">
        <v>156</v>
      </c>
      <c r="F193" t="s">
        <v>396</v>
      </c>
    </row>
    <row r="194" spans="5:6" x14ac:dyDescent="0.25">
      <c r="E194" t="s">
        <v>107</v>
      </c>
      <c r="F194" t="s">
        <v>396</v>
      </c>
    </row>
    <row r="195" spans="5:6" x14ac:dyDescent="0.25">
      <c r="E195" t="s">
        <v>54</v>
      </c>
      <c r="F195" t="s">
        <v>401</v>
      </c>
    </row>
    <row r="196" spans="5:6" x14ac:dyDescent="0.25">
      <c r="E196" t="s">
        <v>301</v>
      </c>
      <c r="F196" t="s">
        <v>396</v>
      </c>
    </row>
    <row r="197" spans="5:6" x14ac:dyDescent="0.25">
      <c r="E197" t="s">
        <v>45</v>
      </c>
      <c r="F197" t="s">
        <v>396</v>
      </c>
    </row>
    <row r="198" spans="5:6" x14ac:dyDescent="0.25">
      <c r="E198" t="s">
        <v>210</v>
      </c>
      <c r="F198" t="s">
        <v>396</v>
      </c>
    </row>
    <row r="199" spans="5:6" x14ac:dyDescent="0.25">
      <c r="E199" t="s">
        <v>364</v>
      </c>
      <c r="F199" t="s">
        <v>396</v>
      </c>
    </row>
    <row r="200" spans="5:6" x14ac:dyDescent="0.25">
      <c r="E200" t="s">
        <v>365</v>
      </c>
      <c r="F200" t="s">
        <v>396</v>
      </c>
    </row>
    <row r="201" spans="5:6" x14ac:dyDescent="0.25">
      <c r="E201" t="s">
        <v>305</v>
      </c>
      <c r="F201" t="s">
        <v>396</v>
      </c>
    </row>
    <row r="202" spans="5:6" x14ac:dyDescent="0.25">
      <c r="E202" t="s">
        <v>46</v>
      </c>
      <c r="F202" t="s">
        <v>396</v>
      </c>
    </row>
    <row r="203" spans="5:6" x14ac:dyDescent="0.25">
      <c r="E203" t="s">
        <v>353</v>
      </c>
      <c r="F203" t="s">
        <v>399</v>
      </c>
    </row>
    <row r="204" spans="5:6" x14ac:dyDescent="0.25">
      <c r="E204" t="s">
        <v>306</v>
      </c>
      <c r="F204" t="s">
        <v>396</v>
      </c>
    </row>
    <row r="205" spans="5:6" x14ac:dyDescent="0.25">
      <c r="E205" t="s">
        <v>252</v>
      </c>
      <c r="F205" t="s">
        <v>401</v>
      </c>
    </row>
    <row r="206" spans="5:6" x14ac:dyDescent="0.25">
      <c r="E206" t="s">
        <v>18</v>
      </c>
      <c r="F206" t="s">
        <v>397</v>
      </c>
    </row>
    <row r="207" spans="5:6" x14ac:dyDescent="0.25">
      <c r="E207" t="s">
        <v>164</v>
      </c>
      <c r="F207" t="s">
        <v>396</v>
      </c>
    </row>
    <row r="208" spans="5:6" x14ac:dyDescent="0.25">
      <c r="E208" t="s">
        <v>314</v>
      </c>
      <c r="F208" t="s">
        <v>396</v>
      </c>
    </row>
    <row r="209" spans="5:6" x14ac:dyDescent="0.25">
      <c r="E209" t="s">
        <v>47</v>
      </c>
      <c r="F209" t="s">
        <v>399</v>
      </c>
    </row>
    <row r="210" spans="5:6" x14ac:dyDescent="0.25">
      <c r="E210" t="s">
        <v>395</v>
      </c>
      <c r="F210" t="s">
        <v>401</v>
      </c>
    </row>
    <row r="211" spans="5:6" x14ac:dyDescent="0.25">
      <c r="E211" t="s">
        <v>80</v>
      </c>
      <c r="F211" t="s">
        <v>399</v>
      </c>
    </row>
    <row r="212" spans="5:6" x14ac:dyDescent="0.25">
      <c r="E212" t="s">
        <v>55</v>
      </c>
      <c r="F212" t="s">
        <v>401</v>
      </c>
    </row>
    <row r="213" spans="5:6" x14ac:dyDescent="0.25">
      <c r="E213" t="s">
        <v>187</v>
      </c>
      <c r="F213" t="s">
        <v>396</v>
      </c>
    </row>
    <row r="214" spans="5:6" x14ac:dyDescent="0.25">
      <c r="E214" t="s">
        <v>48</v>
      </c>
      <c r="F214" t="s">
        <v>396</v>
      </c>
    </row>
    <row r="215" spans="5:6" x14ac:dyDescent="0.25">
      <c r="E215" t="s">
        <v>269</v>
      </c>
      <c r="F215" t="s">
        <v>398</v>
      </c>
    </row>
    <row r="216" spans="5:6" x14ac:dyDescent="0.25">
      <c r="E216" t="s">
        <v>84</v>
      </c>
      <c r="F216" t="s">
        <v>400</v>
      </c>
    </row>
    <row r="217" spans="5:6" x14ac:dyDescent="0.25">
      <c r="E217" t="s">
        <v>157</v>
      </c>
      <c r="F217" t="s">
        <v>396</v>
      </c>
    </row>
    <row r="218" spans="5:6" x14ac:dyDescent="0.25">
      <c r="E218" t="s">
        <v>315</v>
      </c>
      <c r="F218" t="s">
        <v>401</v>
      </c>
    </row>
    <row r="219" spans="5:6" x14ac:dyDescent="0.25">
      <c r="E219" t="s">
        <v>132</v>
      </c>
      <c r="F219" t="s">
        <v>398</v>
      </c>
    </row>
    <row r="220" spans="5:6" x14ac:dyDescent="0.25">
      <c r="E220" t="s">
        <v>280</v>
      </c>
      <c r="F220" t="s">
        <v>396</v>
      </c>
    </row>
    <row r="221" spans="5:6" x14ac:dyDescent="0.25">
      <c r="E221" t="s">
        <v>133</v>
      </c>
      <c r="F221" t="s">
        <v>399</v>
      </c>
    </row>
    <row r="222" spans="5:6" x14ac:dyDescent="0.25">
      <c r="E222" t="s">
        <v>81</v>
      </c>
      <c r="F222" t="s">
        <v>399</v>
      </c>
    </row>
    <row r="223" spans="5:6" x14ac:dyDescent="0.25">
      <c r="E223" t="s">
        <v>56</v>
      </c>
      <c r="F223" t="s">
        <v>401</v>
      </c>
    </row>
    <row r="224" spans="5:6" x14ac:dyDescent="0.25">
      <c r="E224" t="s">
        <v>139</v>
      </c>
      <c r="F224" t="s">
        <v>401</v>
      </c>
    </row>
    <row r="225" spans="5:6" x14ac:dyDescent="0.25">
      <c r="E225" t="s">
        <v>82</v>
      </c>
      <c r="F225" t="s">
        <v>397</v>
      </c>
    </row>
    <row r="226" spans="5:6" x14ac:dyDescent="0.25">
      <c r="E226" t="s">
        <v>368</v>
      </c>
      <c r="F226" t="s">
        <v>398</v>
      </c>
    </row>
    <row r="227" spans="5:6" x14ac:dyDescent="0.25">
      <c r="E227" t="s">
        <v>57</v>
      </c>
      <c r="F227" t="s">
        <v>401</v>
      </c>
    </row>
    <row r="228" spans="5:6" x14ac:dyDescent="0.25">
      <c r="E228" t="s">
        <v>83</v>
      </c>
      <c r="F228" t="s">
        <v>399</v>
      </c>
    </row>
    <row r="229" spans="5:6" x14ac:dyDescent="0.25">
      <c r="E229" t="s">
        <v>291</v>
      </c>
      <c r="F229" t="s">
        <v>398</v>
      </c>
    </row>
    <row r="230" spans="5:6" x14ac:dyDescent="0.25">
      <c r="E230" t="s">
        <v>85</v>
      </c>
      <c r="F230" t="s">
        <v>400</v>
      </c>
    </row>
    <row r="231" spans="5:6" x14ac:dyDescent="0.25">
      <c r="E231" t="s">
        <v>292</v>
      </c>
      <c r="F231" t="s">
        <v>397</v>
      </c>
    </row>
    <row r="232" spans="5:6" x14ac:dyDescent="0.25">
      <c r="E232" t="s">
        <v>140</v>
      </c>
      <c r="F232" t="s">
        <v>398</v>
      </c>
    </row>
    <row r="233" spans="5:6" x14ac:dyDescent="0.25">
      <c r="E233" t="s">
        <v>307</v>
      </c>
      <c r="F233" t="s">
        <v>396</v>
      </c>
    </row>
    <row r="234" spans="5:6" x14ac:dyDescent="0.25">
      <c r="E234" t="s">
        <v>141</v>
      </c>
      <c r="F234" t="s">
        <v>401</v>
      </c>
    </row>
    <row r="235" spans="5:6" x14ac:dyDescent="0.25">
      <c r="E235" t="s">
        <v>263</v>
      </c>
      <c r="F235" t="s">
        <v>397</v>
      </c>
    </row>
    <row r="236" spans="5:6" x14ac:dyDescent="0.25">
      <c r="E236" t="s">
        <v>175</v>
      </c>
      <c r="F236" t="s">
        <v>398</v>
      </c>
    </row>
    <row r="237" spans="5:6" x14ac:dyDescent="0.25">
      <c r="E237" t="s">
        <v>98</v>
      </c>
      <c r="F237" t="s">
        <v>397</v>
      </c>
    </row>
    <row r="238" spans="5:6" x14ac:dyDescent="0.25">
      <c r="E238" t="s">
        <v>372</v>
      </c>
      <c r="F238" t="s">
        <v>396</v>
      </c>
    </row>
    <row r="239" spans="5:6" x14ac:dyDescent="0.25">
      <c r="E239" t="s">
        <v>345</v>
      </c>
      <c r="F239" t="s">
        <v>399</v>
      </c>
    </row>
    <row r="240" spans="5:6" x14ac:dyDescent="0.25">
      <c r="E240" t="s">
        <v>113</v>
      </c>
      <c r="F240" t="s">
        <v>398</v>
      </c>
    </row>
    <row r="241" spans="5:6" x14ac:dyDescent="0.25">
      <c r="E241" t="s">
        <v>114</v>
      </c>
      <c r="F241" t="s">
        <v>398</v>
      </c>
    </row>
    <row r="242" spans="5:6" x14ac:dyDescent="0.25">
      <c r="E242" t="s">
        <v>36</v>
      </c>
      <c r="F242" t="s">
        <v>399</v>
      </c>
    </row>
    <row r="243" spans="5:6" x14ac:dyDescent="0.25">
      <c r="E243" t="s">
        <v>209</v>
      </c>
      <c r="F243" t="s">
        <v>399</v>
      </c>
    </row>
    <row r="244" spans="5:6" x14ac:dyDescent="0.25">
      <c r="E244" t="s">
        <v>122</v>
      </c>
      <c r="F244" t="s">
        <v>399</v>
      </c>
    </row>
    <row r="245" spans="5:6" x14ac:dyDescent="0.25">
      <c r="E245" t="s">
        <v>302</v>
      </c>
      <c r="F245" t="s">
        <v>399</v>
      </c>
    </row>
    <row r="246" spans="5:6" x14ac:dyDescent="0.25">
      <c r="E246" t="s">
        <v>49</v>
      </c>
      <c r="F246" t="s">
        <v>396</v>
      </c>
    </row>
    <row r="247" spans="5:6" x14ac:dyDescent="0.25">
      <c r="E247" t="s">
        <v>369</v>
      </c>
      <c r="F247" t="s">
        <v>398</v>
      </c>
    </row>
    <row r="248" spans="5:6" x14ac:dyDescent="0.25">
      <c r="E248" t="s">
        <v>147</v>
      </c>
      <c r="F248" t="s">
        <v>397</v>
      </c>
    </row>
    <row r="249" spans="5:6" x14ac:dyDescent="0.25">
      <c r="E249" t="s">
        <v>19</v>
      </c>
      <c r="F249" t="s">
        <v>401</v>
      </c>
    </row>
    <row r="250" spans="5:6" x14ac:dyDescent="0.25">
      <c r="E250" t="s">
        <v>308</v>
      </c>
      <c r="F250" t="s">
        <v>396</v>
      </c>
    </row>
    <row r="251" spans="5:6" x14ac:dyDescent="0.25">
      <c r="E251" t="s">
        <v>211</v>
      </c>
      <c r="F251" t="s">
        <v>396</v>
      </c>
    </row>
    <row r="252" spans="5:6" x14ac:dyDescent="0.25">
      <c r="E252" t="s">
        <v>232</v>
      </c>
      <c r="F252" t="s">
        <v>401</v>
      </c>
    </row>
    <row r="253" spans="5:6" x14ac:dyDescent="0.25">
      <c r="E253" t="s">
        <v>316</v>
      </c>
      <c r="F253" t="s">
        <v>401</v>
      </c>
    </row>
    <row r="254" spans="5:6" x14ac:dyDescent="0.25">
      <c r="E254" t="s">
        <v>196</v>
      </c>
      <c r="F254" t="s">
        <v>396</v>
      </c>
    </row>
    <row r="255" spans="5:6" x14ac:dyDescent="0.25">
      <c r="E255" t="s">
        <v>217</v>
      </c>
      <c r="F255" t="s">
        <v>398</v>
      </c>
    </row>
    <row r="256" spans="5:6" x14ac:dyDescent="0.25">
      <c r="E256" t="s">
        <v>58</v>
      </c>
      <c r="F256" t="s">
        <v>401</v>
      </c>
    </row>
    <row r="257" spans="5:6" x14ac:dyDescent="0.25">
      <c r="E257" t="s">
        <v>148</v>
      </c>
      <c r="F257" t="s">
        <v>397</v>
      </c>
    </row>
    <row r="258" spans="5:6" x14ac:dyDescent="0.25">
      <c r="E258" t="s">
        <v>149</v>
      </c>
      <c r="F258" t="s">
        <v>398</v>
      </c>
    </row>
    <row r="259" spans="5:6" x14ac:dyDescent="0.25">
      <c r="E259" t="s">
        <v>197</v>
      </c>
      <c r="F259" t="s">
        <v>396</v>
      </c>
    </row>
    <row r="260" spans="5:6" x14ac:dyDescent="0.25">
      <c r="E260" t="s">
        <v>59</v>
      </c>
      <c r="F260" t="s">
        <v>401</v>
      </c>
    </row>
    <row r="261" spans="5:6" x14ac:dyDescent="0.25">
      <c r="E261" t="s">
        <v>20</v>
      </c>
      <c r="F261" t="s">
        <v>396</v>
      </c>
    </row>
    <row r="262" spans="5:6" x14ac:dyDescent="0.25">
      <c r="E262" t="s">
        <v>151</v>
      </c>
      <c r="F262" t="s">
        <v>396</v>
      </c>
    </row>
    <row r="263" spans="5:6" x14ac:dyDescent="0.25">
      <c r="E263" t="s">
        <v>158</v>
      </c>
      <c r="F263" t="s">
        <v>399</v>
      </c>
    </row>
    <row r="264" spans="5:6" x14ac:dyDescent="0.25">
      <c r="E264" t="s">
        <v>361</v>
      </c>
      <c r="F264" t="s">
        <v>397</v>
      </c>
    </row>
    <row r="265" spans="5:6" x14ac:dyDescent="0.25">
      <c r="E265" t="s">
        <v>218</v>
      </c>
      <c r="F265" t="s">
        <v>398</v>
      </c>
    </row>
    <row r="266" spans="5:6" x14ac:dyDescent="0.25">
      <c r="E266" t="s">
        <v>21</v>
      </c>
      <c r="F266" t="s">
        <v>401</v>
      </c>
    </row>
    <row r="267" spans="5:6" x14ac:dyDescent="0.25">
      <c r="E267" t="s">
        <v>317</v>
      </c>
      <c r="F267" t="s">
        <v>396</v>
      </c>
    </row>
    <row r="268" spans="5:6" x14ac:dyDescent="0.25">
      <c r="E268" t="s">
        <v>254</v>
      </c>
      <c r="F268" t="s">
        <v>401</v>
      </c>
    </row>
    <row r="269" spans="5:6" x14ac:dyDescent="0.25">
      <c r="E269" t="s">
        <v>293</v>
      </c>
      <c r="F269" t="s">
        <v>398</v>
      </c>
    </row>
    <row r="270" spans="5:6" x14ac:dyDescent="0.25">
      <c r="E270" t="s">
        <v>373</v>
      </c>
      <c r="F270" t="s">
        <v>396</v>
      </c>
    </row>
    <row r="271" spans="5:6" x14ac:dyDescent="0.25">
      <c r="E271" t="s">
        <v>60</v>
      </c>
      <c r="F271" t="s">
        <v>401</v>
      </c>
    </row>
    <row r="272" spans="5:6" x14ac:dyDescent="0.25">
      <c r="E272" t="s">
        <v>150</v>
      </c>
      <c r="F272" t="s">
        <v>396</v>
      </c>
    </row>
    <row r="273" spans="5:6" x14ac:dyDescent="0.25">
      <c r="E273" t="s">
        <v>318</v>
      </c>
      <c r="F273" t="s">
        <v>397</v>
      </c>
    </row>
    <row r="274" spans="5:6" x14ac:dyDescent="0.25">
      <c r="E274" t="s">
        <v>370</v>
      </c>
      <c r="F274" t="s">
        <v>397</v>
      </c>
    </row>
    <row r="275" spans="5:6" x14ac:dyDescent="0.25">
      <c r="E275" t="s">
        <v>346</v>
      </c>
      <c r="F275" t="s">
        <v>398</v>
      </c>
    </row>
    <row r="276" spans="5:6" x14ac:dyDescent="0.25">
      <c r="E276" t="s">
        <v>152</v>
      </c>
      <c r="F276" t="s">
        <v>396</v>
      </c>
    </row>
    <row r="277" spans="5:6" x14ac:dyDescent="0.25">
      <c r="E277" t="s">
        <v>188</v>
      </c>
      <c r="F277" t="s">
        <v>398</v>
      </c>
    </row>
    <row r="278" spans="5:6" x14ac:dyDescent="0.25">
      <c r="E278" t="s">
        <v>281</v>
      </c>
      <c r="F278" t="s">
        <v>397</v>
      </c>
    </row>
    <row r="279" spans="5:6" x14ac:dyDescent="0.25">
      <c r="E279" t="s">
        <v>362</v>
      </c>
      <c r="F279" t="s">
        <v>398</v>
      </c>
    </row>
    <row r="280" spans="5:6" x14ac:dyDescent="0.25">
      <c r="E280" t="s">
        <v>294</v>
      </c>
      <c r="F280" t="s">
        <v>396</v>
      </c>
    </row>
    <row r="281" spans="5:6" x14ac:dyDescent="0.25">
      <c r="E281" t="s">
        <v>198</v>
      </c>
      <c r="F281" t="s">
        <v>401</v>
      </c>
    </row>
    <row r="282" spans="5:6" x14ac:dyDescent="0.25">
      <c r="E282" t="s">
        <v>220</v>
      </c>
      <c r="F282" t="s">
        <v>401</v>
      </c>
    </row>
    <row r="283" spans="5:6" x14ac:dyDescent="0.25">
      <c r="E283" t="s">
        <v>295</v>
      </c>
      <c r="F283" t="s">
        <v>397</v>
      </c>
    </row>
    <row r="284" spans="5:6" x14ac:dyDescent="0.25">
      <c r="E284" t="s">
        <v>374</v>
      </c>
      <c r="F284" t="s">
        <v>396</v>
      </c>
    </row>
    <row r="285" spans="5:6" x14ac:dyDescent="0.25">
      <c r="E285" t="s">
        <v>347</v>
      </c>
      <c r="F285" t="s">
        <v>399</v>
      </c>
    </row>
    <row r="286" spans="5:6" x14ac:dyDescent="0.25">
      <c r="E286" t="s">
        <v>233</v>
      </c>
      <c r="F286" t="s">
        <v>401</v>
      </c>
    </row>
    <row r="287" spans="5:6" x14ac:dyDescent="0.25">
      <c r="E287" t="s">
        <v>61</v>
      </c>
      <c r="F287" t="s">
        <v>401</v>
      </c>
    </row>
    <row r="288" spans="5:6" x14ac:dyDescent="0.25">
      <c r="E288" t="s">
        <v>296</v>
      </c>
      <c r="F288" t="s">
        <v>397</v>
      </c>
    </row>
    <row r="289" spans="5:6" x14ac:dyDescent="0.25">
      <c r="E289" t="s">
        <v>189</v>
      </c>
      <c r="F289" t="s">
        <v>399</v>
      </c>
    </row>
    <row r="290" spans="5:6" x14ac:dyDescent="0.25">
      <c r="E290" t="s">
        <v>303</v>
      </c>
      <c r="F290" t="s">
        <v>398</v>
      </c>
    </row>
    <row r="291" spans="5:6" x14ac:dyDescent="0.25">
      <c r="E291" t="s">
        <v>86</v>
      </c>
      <c r="F291" t="s">
        <v>396</v>
      </c>
    </row>
    <row r="292" spans="5:6" x14ac:dyDescent="0.25">
      <c r="E292" t="s">
        <v>153</v>
      </c>
      <c r="F292" t="s">
        <v>401</v>
      </c>
    </row>
    <row r="293" spans="5:6" x14ac:dyDescent="0.25">
      <c r="E293" t="s">
        <v>255</v>
      </c>
      <c r="F293" t="s">
        <v>401</v>
      </c>
    </row>
    <row r="294" spans="5:6" x14ac:dyDescent="0.25">
      <c r="E294" t="s">
        <v>234</v>
      </c>
      <c r="F294" t="s">
        <v>401</v>
      </c>
    </row>
    <row r="295" spans="5:6" x14ac:dyDescent="0.25">
      <c r="E295" t="s">
        <v>62</v>
      </c>
      <c r="F295" t="s">
        <v>396</v>
      </c>
    </row>
    <row r="296" spans="5:6" x14ac:dyDescent="0.25">
      <c r="E296" t="s">
        <v>159</v>
      </c>
      <c r="F296" t="s">
        <v>396</v>
      </c>
    </row>
    <row r="297" spans="5:6" x14ac:dyDescent="0.25">
      <c r="E297" t="s">
        <v>199</v>
      </c>
      <c r="F297" t="s">
        <v>401</v>
      </c>
    </row>
    <row r="298" spans="5:6" x14ac:dyDescent="0.25">
      <c r="E298" t="s">
        <v>219</v>
      </c>
      <c r="F298" t="s">
        <v>397</v>
      </c>
    </row>
    <row r="299" spans="5:6" x14ac:dyDescent="0.25">
      <c r="E299" t="s">
        <v>319</v>
      </c>
      <c r="F299" t="s">
        <v>398</v>
      </c>
    </row>
    <row r="300" spans="5:6" x14ac:dyDescent="0.25">
      <c r="E300" t="s">
        <v>270</v>
      </c>
      <c r="F300" t="s">
        <v>399</v>
      </c>
    </row>
    <row r="301" spans="5:6" x14ac:dyDescent="0.25">
      <c r="E301" t="s">
        <v>123</v>
      </c>
      <c r="F301" t="s">
        <v>397</v>
      </c>
    </row>
    <row r="302" spans="5:6" x14ac:dyDescent="0.25">
      <c r="E302" t="s">
        <v>200</v>
      </c>
      <c r="F302" t="s">
        <v>396</v>
      </c>
    </row>
    <row r="303" spans="5:6" x14ac:dyDescent="0.25">
      <c r="E303" t="s">
        <v>321</v>
      </c>
      <c r="F303" t="s">
        <v>397</v>
      </c>
    </row>
    <row r="304" spans="5:6" x14ac:dyDescent="0.25">
      <c r="E304" t="s">
        <v>348</v>
      </c>
      <c r="F304" t="s">
        <v>399</v>
      </c>
    </row>
    <row r="305" spans="5:6" x14ac:dyDescent="0.25">
      <c r="E305" t="s">
        <v>354</v>
      </c>
      <c r="F305" t="s">
        <v>399</v>
      </c>
    </row>
    <row r="306" spans="5:6" x14ac:dyDescent="0.25">
      <c r="E306" t="s">
        <v>50</v>
      </c>
      <c r="F306" t="s">
        <v>397</v>
      </c>
    </row>
    <row r="307" spans="5:6" x14ac:dyDescent="0.25">
      <c r="E307" t="s">
        <v>115</v>
      </c>
      <c r="F307" t="s">
        <v>399</v>
      </c>
    </row>
    <row r="308" spans="5:6" x14ac:dyDescent="0.25">
      <c r="E308" t="s">
        <v>304</v>
      </c>
      <c r="F308" t="s">
        <v>399</v>
      </c>
    </row>
    <row r="309" spans="5:6" x14ac:dyDescent="0.25">
      <c r="E309" t="s">
        <v>371</v>
      </c>
      <c r="F309" t="s">
        <v>399</v>
      </c>
    </row>
    <row r="310" spans="5:6" x14ac:dyDescent="0.25">
      <c r="E310" t="s">
        <v>235</v>
      </c>
      <c r="F310" t="s">
        <v>401</v>
      </c>
    </row>
    <row r="311" spans="5:6" x14ac:dyDescent="0.25">
      <c r="E311" t="s">
        <v>355</v>
      </c>
      <c r="F311" t="s">
        <v>396</v>
      </c>
    </row>
    <row r="312" spans="5:6" x14ac:dyDescent="0.25">
      <c r="E312" t="s">
        <v>63</v>
      </c>
      <c r="F312" t="s">
        <v>401</v>
      </c>
    </row>
    <row r="313" spans="5:6" x14ac:dyDescent="0.25">
      <c r="E313" t="s">
        <v>375</v>
      </c>
      <c r="F313" t="s">
        <v>398</v>
      </c>
    </row>
    <row r="314" spans="5:6" x14ac:dyDescent="0.25">
      <c r="E314" t="s">
        <v>282</v>
      </c>
      <c r="F314" t="s">
        <v>398</v>
      </c>
    </row>
    <row r="315" spans="5:6" x14ac:dyDescent="0.25">
      <c r="E315" t="s">
        <v>330</v>
      </c>
      <c r="F315" t="s">
        <v>396</v>
      </c>
    </row>
    <row r="316" spans="5:6" x14ac:dyDescent="0.25">
      <c r="E316" t="s">
        <v>64</v>
      </c>
      <c r="F316" t="s">
        <v>401</v>
      </c>
    </row>
    <row r="317" spans="5:6" x14ac:dyDescent="0.25">
      <c r="E317" t="s">
        <v>320</v>
      </c>
      <c r="F317" t="s">
        <v>401</v>
      </c>
    </row>
    <row r="318" spans="5:6" x14ac:dyDescent="0.25">
      <c r="E318" t="s">
        <v>331</v>
      </c>
      <c r="F318" t="s">
        <v>396</v>
      </c>
    </row>
    <row r="319" spans="5:6" x14ac:dyDescent="0.25">
      <c r="E319" t="s">
        <v>160</v>
      </c>
      <c r="F319" t="s">
        <v>401</v>
      </c>
    </row>
    <row r="320" spans="5:6" x14ac:dyDescent="0.25">
      <c r="E320" t="s">
        <v>165</v>
      </c>
      <c r="F320" t="s">
        <v>396</v>
      </c>
    </row>
    <row r="321" spans="5:6" x14ac:dyDescent="0.25">
      <c r="E321" t="s">
        <v>329</v>
      </c>
      <c r="F321" t="s">
        <v>396</v>
      </c>
    </row>
    <row r="322" spans="5:6" x14ac:dyDescent="0.25">
      <c r="E322" t="s">
        <v>166</v>
      </c>
      <c r="F322" t="s">
        <v>399</v>
      </c>
    </row>
    <row r="323" spans="5:6" x14ac:dyDescent="0.25">
      <c r="E323" t="s">
        <v>264</v>
      </c>
      <c r="F323" t="s">
        <v>397</v>
      </c>
    </row>
    <row r="324" spans="5:6" x14ac:dyDescent="0.25">
      <c r="E324" t="s">
        <v>51</v>
      </c>
      <c r="F324" t="s">
        <v>398</v>
      </c>
    </row>
    <row r="325" spans="5:6" x14ac:dyDescent="0.25">
      <c r="E325" t="s">
        <v>167</v>
      </c>
      <c r="F325" t="s">
        <v>397</v>
      </c>
    </row>
    <row r="326" spans="5:6" x14ac:dyDescent="0.25">
      <c r="E326" t="s">
        <v>87</v>
      </c>
      <c r="F326" t="s">
        <v>396</v>
      </c>
    </row>
  </sheetData>
  <sortState ref="E1:F326">
    <sortCondition ref="E32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09"/>
  <sheetViews>
    <sheetView topLeftCell="A376" workbookViewId="0"/>
  </sheetViews>
  <sheetFormatPr defaultRowHeight="15" x14ac:dyDescent="0.25"/>
  <cols>
    <col min="3" max="3" width="30.5703125" bestFit="1" customWidth="1"/>
  </cols>
  <sheetData>
    <row r="1" spans="1:9" x14ac:dyDescent="0.25">
      <c r="A1" t="s">
        <v>0</v>
      </c>
    </row>
    <row r="4" spans="1:9" x14ac:dyDescent="0.25">
      <c r="A4" t="s">
        <v>1</v>
      </c>
      <c r="C4" t="s">
        <v>2</v>
      </c>
      <c r="D4" t="s">
        <v>3</v>
      </c>
      <c r="E4" t="s">
        <v>4</v>
      </c>
      <c r="F4" t="s">
        <v>5</v>
      </c>
      <c r="G4" t="s">
        <v>6</v>
      </c>
      <c r="H4" t="s">
        <v>7</v>
      </c>
      <c r="I4" t="s">
        <v>8</v>
      </c>
    </row>
    <row r="6" spans="1:9" x14ac:dyDescent="0.25">
      <c r="A6" t="s">
        <v>9</v>
      </c>
    </row>
    <row r="7" spans="1:9" x14ac:dyDescent="0.25">
      <c r="C7" t="s">
        <v>10</v>
      </c>
      <c r="D7" t="str">
        <f>IFERROR(VLOOKUP($C7,Classifications!$E$1:$F$326,2,FALSE),VLOOKUP($C7,Classifications!$A$1:$B$35,2,FALSE))</f>
        <v>Urban with City and Town</v>
      </c>
      <c r="E7">
        <v>1320</v>
      </c>
      <c r="F7">
        <v>1920</v>
      </c>
      <c r="G7">
        <v>2590</v>
      </c>
      <c r="H7">
        <v>2620</v>
      </c>
      <c r="I7">
        <v>2380</v>
      </c>
    </row>
    <row r="8" spans="1:9" x14ac:dyDescent="0.25">
      <c r="C8" t="s">
        <v>11</v>
      </c>
      <c r="D8" t="str">
        <f>IFERROR(VLOOKUP($C8,Classifications!$E$1:$F$326,2,FALSE),VLOOKUP($C8,Classifications!$A$1:$B$35,2,FALSE))</f>
        <v xml:space="preserve">Largely Rural (rural including hub towns 50-79%) </v>
      </c>
      <c r="E8">
        <v>6120</v>
      </c>
      <c r="F8">
        <v>9380</v>
      </c>
      <c r="G8">
        <v>12030</v>
      </c>
      <c r="H8">
        <v>12680</v>
      </c>
      <c r="I8">
        <v>11810</v>
      </c>
    </row>
    <row r="9" spans="1:9" x14ac:dyDescent="0.25">
      <c r="C9" t="s">
        <v>12</v>
      </c>
      <c r="D9" t="str">
        <f>IFERROR(VLOOKUP($C9,Classifications!$E$1:$F$326,2,FALSE),VLOOKUP($C9,Classifications!$A$1:$B$35,2,FALSE))</f>
        <v>Urban with Major Conurbation</v>
      </c>
      <c r="E9">
        <v>2660</v>
      </c>
      <c r="F9">
        <v>3720</v>
      </c>
      <c r="G9">
        <v>4200</v>
      </c>
      <c r="H9">
        <v>4410</v>
      </c>
      <c r="I9">
        <v>4230</v>
      </c>
    </row>
    <row r="10" spans="1:9" x14ac:dyDescent="0.25">
      <c r="C10" t="s">
        <v>13</v>
      </c>
      <c r="D10" t="str">
        <f>IFERROR(VLOOKUP($C10,Classifications!$E$1:$F$326,2,FALSE),VLOOKUP($C10,Classifications!$A$1:$B$35,2,FALSE))</f>
        <v>Urban with City and Town</v>
      </c>
      <c r="E10">
        <v>1260</v>
      </c>
      <c r="F10">
        <v>1580</v>
      </c>
      <c r="G10">
        <v>2020</v>
      </c>
      <c r="H10">
        <v>2180</v>
      </c>
      <c r="I10">
        <v>2240</v>
      </c>
    </row>
    <row r="11" spans="1:9" x14ac:dyDescent="0.25">
      <c r="C11" t="s">
        <v>14</v>
      </c>
      <c r="D11" t="str">
        <f>IFERROR(VLOOKUP($C11,Classifications!$E$1:$F$326,2,FALSE),VLOOKUP($C11,Classifications!$A$1:$B$35,2,FALSE))</f>
        <v>Urban with City and Town</v>
      </c>
      <c r="E11">
        <v>1920</v>
      </c>
      <c r="F11">
        <v>2560</v>
      </c>
      <c r="G11">
        <v>2950</v>
      </c>
      <c r="H11">
        <v>3070</v>
      </c>
      <c r="I11">
        <v>2960</v>
      </c>
    </row>
    <row r="12" spans="1:9" x14ac:dyDescent="0.25">
      <c r="C12" t="s">
        <v>15</v>
      </c>
      <c r="D12" t="str">
        <f>IFERROR(VLOOKUP($C12,Classifications!$E$1:$F$326,2,FALSE),VLOOKUP($C12,Classifications!$A$1:$B$35,2,FALSE))</f>
        <v>Urban with Major Conurbation</v>
      </c>
      <c r="E12">
        <v>2920</v>
      </c>
      <c r="F12">
        <v>4220</v>
      </c>
      <c r="G12">
        <v>4940</v>
      </c>
      <c r="H12">
        <v>5060</v>
      </c>
      <c r="I12">
        <v>4750</v>
      </c>
    </row>
    <row r="13" spans="1:9" x14ac:dyDescent="0.25">
      <c r="C13" t="s">
        <v>16</v>
      </c>
      <c r="D13" t="str">
        <f>IFERROR(VLOOKUP($C13,Classifications!$E$1:$F$326,2,FALSE),VLOOKUP($C13,Classifications!$A$1:$B$35,2,FALSE))</f>
        <v>Urban with Major Conurbation</v>
      </c>
      <c r="E13">
        <v>2690</v>
      </c>
      <c r="F13">
        <v>4050</v>
      </c>
      <c r="G13">
        <v>4890</v>
      </c>
      <c r="H13">
        <v>4890</v>
      </c>
      <c r="I13">
        <v>4520</v>
      </c>
    </row>
    <row r="14" spans="1:9" x14ac:dyDescent="0.25">
      <c r="C14" t="s">
        <v>17</v>
      </c>
      <c r="D14" t="str">
        <f>IFERROR(VLOOKUP($C14,Classifications!$E$1:$F$326,2,FALSE),VLOOKUP($C14,Classifications!$A$1:$B$35,2,FALSE))</f>
        <v xml:space="preserve">Largely Rural (rural including hub towns 50-79%) </v>
      </c>
      <c r="E14">
        <v>4130</v>
      </c>
      <c r="F14">
        <v>5710</v>
      </c>
      <c r="G14">
        <v>7000</v>
      </c>
      <c r="H14">
        <v>7600</v>
      </c>
      <c r="I14">
        <v>7480</v>
      </c>
    </row>
    <row r="15" spans="1:9" x14ac:dyDescent="0.25">
      <c r="C15" t="s">
        <v>18</v>
      </c>
      <c r="D15" t="str">
        <f>IFERROR(VLOOKUP($C15,Classifications!$E$1:$F$326,2,FALSE),VLOOKUP($C15,Classifications!$A$1:$B$35,2,FALSE))</f>
        <v>Urban with Significant Rural (rural including hub towns 26-49%)</v>
      </c>
      <c r="E15">
        <v>1900</v>
      </c>
      <c r="F15">
        <v>2650</v>
      </c>
      <c r="G15">
        <v>3270</v>
      </c>
      <c r="H15">
        <v>3370</v>
      </c>
      <c r="I15">
        <v>3310</v>
      </c>
    </row>
    <row r="16" spans="1:9" x14ac:dyDescent="0.25">
      <c r="C16" t="s">
        <v>19</v>
      </c>
      <c r="D16" t="str">
        <f>IFERROR(VLOOKUP($C16,Classifications!$E$1:$F$326,2,FALSE),VLOOKUP($C16,Classifications!$A$1:$B$35,2,FALSE))</f>
        <v>Urban with Major Conurbation</v>
      </c>
      <c r="E16">
        <v>2310</v>
      </c>
      <c r="F16">
        <v>3220</v>
      </c>
      <c r="G16">
        <v>3810</v>
      </c>
      <c r="H16">
        <v>3940</v>
      </c>
      <c r="I16">
        <v>3760</v>
      </c>
    </row>
    <row r="17" spans="1:9" x14ac:dyDescent="0.25">
      <c r="C17" t="s">
        <v>20</v>
      </c>
      <c r="D17" t="str">
        <f>IFERROR(VLOOKUP($C17,Classifications!$E$1:$F$326,2,FALSE),VLOOKUP($C17,Classifications!$A$1:$B$35,2,FALSE))</f>
        <v>Urban with City and Town</v>
      </c>
      <c r="E17">
        <v>2500</v>
      </c>
      <c r="F17">
        <v>3360</v>
      </c>
      <c r="G17">
        <v>4110</v>
      </c>
      <c r="H17">
        <v>4410</v>
      </c>
      <c r="I17">
        <v>4290</v>
      </c>
    </row>
    <row r="18" spans="1:9" x14ac:dyDescent="0.25">
      <c r="C18" t="s">
        <v>21</v>
      </c>
      <c r="D18" t="str">
        <f>IFERROR(VLOOKUP($C18,Classifications!$E$1:$F$326,2,FALSE),VLOOKUP($C18,Classifications!$A$1:$B$35,2,FALSE))</f>
        <v>Urban with Major Conurbation</v>
      </c>
      <c r="E18">
        <v>4290</v>
      </c>
      <c r="F18">
        <v>6180</v>
      </c>
      <c r="G18">
        <v>6940</v>
      </c>
      <c r="H18">
        <v>7010</v>
      </c>
      <c r="I18">
        <v>6820</v>
      </c>
    </row>
    <row r="19" spans="1:9" x14ac:dyDescent="0.25">
      <c r="C19" t="s">
        <v>22</v>
      </c>
      <c r="E19">
        <v>34030</v>
      </c>
      <c r="F19">
        <v>48550</v>
      </c>
      <c r="G19">
        <v>58720</v>
      </c>
      <c r="H19">
        <v>61230</v>
      </c>
      <c r="I19">
        <v>58520</v>
      </c>
    </row>
    <row r="21" spans="1:9" x14ac:dyDescent="0.25">
      <c r="A21" t="s">
        <v>23</v>
      </c>
    </row>
    <row r="22" spans="1:9" x14ac:dyDescent="0.25">
      <c r="C22" t="s">
        <v>24</v>
      </c>
      <c r="D22" t="str">
        <f>IFERROR(VLOOKUP($C22,Classifications!$E$1:$F$326,2,FALSE),VLOOKUP($C22,Classifications!$A$1:$B$35,2,FALSE))</f>
        <v>Urban with City and Town</v>
      </c>
      <c r="E22">
        <v>1700</v>
      </c>
      <c r="F22">
        <v>2300</v>
      </c>
      <c r="G22">
        <v>2890</v>
      </c>
      <c r="H22">
        <v>3170</v>
      </c>
      <c r="I22">
        <v>3200</v>
      </c>
    </row>
    <row r="23" spans="1:9" x14ac:dyDescent="0.25">
      <c r="C23" t="s">
        <v>25</v>
      </c>
      <c r="D23" t="str">
        <f>IFERROR(VLOOKUP($C23,Classifications!$E$1:$F$326,2,FALSE),VLOOKUP($C23,Classifications!$A$1:$B$35,2,FALSE))</f>
        <v>Urban with City and Town</v>
      </c>
      <c r="E23">
        <v>2070</v>
      </c>
      <c r="F23">
        <v>2600</v>
      </c>
      <c r="G23">
        <v>3000</v>
      </c>
      <c r="H23">
        <v>3260</v>
      </c>
      <c r="I23">
        <v>3050</v>
      </c>
    </row>
    <row r="24" spans="1:9" x14ac:dyDescent="0.25">
      <c r="C24" t="s">
        <v>26</v>
      </c>
      <c r="D24" t="str">
        <f>IFERROR(VLOOKUP($C24,Classifications!$E$1:$F$326,2,FALSE),VLOOKUP($C24,Classifications!$A$1:$B$35,2,FALSE))</f>
        <v>Urban with Major Conurbation</v>
      </c>
      <c r="E24">
        <v>3290</v>
      </c>
      <c r="F24">
        <v>4220</v>
      </c>
      <c r="G24">
        <v>5040</v>
      </c>
      <c r="H24">
        <v>5330</v>
      </c>
      <c r="I24">
        <v>5200</v>
      </c>
    </row>
    <row r="25" spans="1:9" x14ac:dyDescent="0.25">
      <c r="C25" t="s">
        <v>27</v>
      </c>
      <c r="D25" t="str">
        <f>IFERROR(VLOOKUP($C25,Classifications!$E$1:$F$326,2,FALSE),VLOOKUP($C25,Classifications!$A$1:$B$35,2,FALSE))</f>
        <v>Urban with Major Conurbation</v>
      </c>
      <c r="E25">
        <v>2110</v>
      </c>
      <c r="F25">
        <v>2690</v>
      </c>
      <c r="G25">
        <v>3120</v>
      </c>
      <c r="H25">
        <v>3370</v>
      </c>
      <c r="I25">
        <v>3310</v>
      </c>
    </row>
    <row r="26" spans="1:9" x14ac:dyDescent="0.25">
      <c r="C26" t="s">
        <v>28</v>
      </c>
      <c r="D26" t="str">
        <f>IFERROR(VLOOKUP($C26,Classifications!$E$1:$F$326,2,FALSE),VLOOKUP($C26,Classifications!$A$1:$B$35,2,FALSE))</f>
        <v>Urban with Significant Rural (rural including hub towns 26-49%)</v>
      </c>
      <c r="E26">
        <v>3400</v>
      </c>
      <c r="F26">
        <v>4480</v>
      </c>
      <c r="G26">
        <v>5480</v>
      </c>
      <c r="H26">
        <v>5950</v>
      </c>
      <c r="I26">
        <v>5720</v>
      </c>
    </row>
    <row r="27" spans="1:9" x14ac:dyDescent="0.25">
      <c r="C27" t="s">
        <v>29</v>
      </c>
      <c r="D27" t="str">
        <f>IFERROR(VLOOKUP($C27,Classifications!$E$1:$F$326,2,FALSE),VLOOKUP($C27,Classifications!$A$1:$B$35,2,FALSE))</f>
        <v>Urban with Significant Rural (rural including hub towns 26-49%)</v>
      </c>
      <c r="E27">
        <v>3380</v>
      </c>
      <c r="F27">
        <v>4800</v>
      </c>
      <c r="G27">
        <v>5750</v>
      </c>
      <c r="H27">
        <v>6060</v>
      </c>
      <c r="I27">
        <v>5910</v>
      </c>
    </row>
    <row r="28" spans="1:9" x14ac:dyDescent="0.25">
      <c r="C28" t="s">
        <v>30</v>
      </c>
      <c r="D28" t="str">
        <f>IFERROR(VLOOKUP($C28,Classifications!$E$1:$F$326,2,FALSE),VLOOKUP($C28,Classifications!$A$1:$B$35,2,FALSE))</f>
        <v>Predominantly Rural</v>
      </c>
      <c r="E28">
        <v>6450</v>
      </c>
      <c r="F28">
        <v>8440</v>
      </c>
      <c r="G28">
        <v>9750</v>
      </c>
      <c r="H28">
        <v>10300</v>
      </c>
      <c r="I28">
        <v>10760</v>
      </c>
    </row>
    <row r="29" spans="1:9" x14ac:dyDescent="0.25">
      <c r="C29" t="s">
        <v>31</v>
      </c>
      <c r="D29" t="str">
        <f>IFERROR(VLOOKUP($C29,Classifications!$E$1:$F$326,2,FALSE),VLOOKUP($C29,Classifications!$A$1:$B$35,2,FALSE))</f>
        <v xml:space="preserve">Mainly Rural (rural including hub towns &gt;=80%) </v>
      </c>
      <c r="E29">
        <v>1240</v>
      </c>
      <c r="F29">
        <v>1530</v>
      </c>
      <c r="G29">
        <v>1800</v>
      </c>
      <c r="H29">
        <v>2150</v>
      </c>
      <c r="I29">
        <v>2230</v>
      </c>
    </row>
    <row r="30" spans="1:9" x14ac:dyDescent="0.25">
      <c r="C30" t="s">
        <v>32</v>
      </c>
      <c r="D30" t="str">
        <f>IFERROR(VLOOKUP($C30,Classifications!$E$1:$F$326,2,FALSE),VLOOKUP($C30,Classifications!$A$1:$B$35,2,FALSE))</f>
        <v>Urban with Significant Rural (rural including hub towns 26-49%)</v>
      </c>
      <c r="E30">
        <v>1310</v>
      </c>
      <c r="F30">
        <v>1710</v>
      </c>
      <c r="G30">
        <v>1910</v>
      </c>
      <c r="H30">
        <v>1860</v>
      </c>
      <c r="I30">
        <v>1970</v>
      </c>
    </row>
    <row r="31" spans="1:9" x14ac:dyDescent="0.25">
      <c r="C31" t="s">
        <v>33</v>
      </c>
      <c r="D31" t="str">
        <f>IFERROR(VLOOKUP($C31,Classifications!$E$1:$F$326,2,FALSE),VLOOKUP($C31,Classifications!$A$1:$B$35,2,FALSE))</f>
        <v>Urban with Significant Rural (rural including hub towns 26-49%)</v>
      </c>
      <c r="E31">
        <v>1360</v>
      </c>
      <c r="F31">
        <v>1790</v>
      </c>
      <c r="G31">
        <v>2000</v>
      </c>
      <c r="H31">
        <v>2040</v>
      </c>
      <c r="I31">
        <v>2150</v>
      </c>
    </row>
    <row r="32" spans="1:9" x14ac:dyDescent="0.25">
      <c r="C32" t="s">
        <v>34</v>
      </c>
      <c r="D32" t="str">
        <f>IFERROR(VLOOKUP($C32,Classifications!$E$1:$F$326,2,FALSE),VLOOKUP($C32,Classifications!$A$1:$B$35,2,FALSE))</f>
        <v xml:space="preserve">Mainly Rural (rural including hub towns &gt;=80%) </v>
      </c>
      <c r="E32">
        <v>1100</v>
      </c>
      <c r="F32">
        <v>1410</v>
      </c>
      <c r="G32">
        <v>1530</v>
      </c>
      <c r="H32">
        <v>1680</v>
      </c>
      <c r="I32">
        <v>1760</v>
      </c>
    </row>
    <row r="33" spans="3:9" x14ac:dyDescent="0.25">
      <c r="C33" t="s">
        <v>35</v>
      </c>
      <c r="D33" t="str">
        <f>IFERROR(VLOOKUP($C33,Classifications!$E$1:$F$326,2,FALSE),VLOOKUP($C33,Classifications!$A$1:$B$35,2,FALSE))</f>
        <v xml:space="preserve">Mainly Rural (rural including hub towns &gt;=80%) </v>
      </c>
      <c r="E33">
        <v>470</v>
      </c>
      <c r="F33">
        <v>640</v>
      </c>
      <c r="G33">
        <v>860</v>
      </c>
      <c r="H33">
        <v>870</v>
      </c>
      <c r="I33">
        <v>910</v>
      </c>
    </row>
    <row r="34" spans="3:9" x14ac:dyDescent="0.25">
      <c r="C34" t="s">
        <v>36</v>
      </c>
      <c r="D34" t="str">
        <f>IFERROR(VLOOKUP($C34,Classifications!$E$1:$F$326,2,FALSE),VLOOKUP($C34,Classifications!$A$1:$B$35,2,FALSE))</f>
        <v xml:space="preserve">Mainly Rural (rural including hub towns &gt;=80%) </v>
      </c>
      <c r="E34">
        <v>960</v>
      </c>
      <c r="F34">
        <v>1360</v>
      </c>
      <c r="G34">
        <v>1650</v>
      </c>
      <c r="H34">
        <v>1710</v>
      </c>
      <c r="I34">
        <v>1750</v>
      </c>
    </row>
    <row r="35" spans="3:9" x14ac:dyDescent="0.25">
      <c r="C35" t="s">
        <v>37</v>
      </c>
      <c r="D35" t="str">
        <f>IFERROR(VLOOKUP($C35,Classifications!$E$1:$F$326,2,FALSE),VLOOKUP($C35,Classifications!$A$1:$B$35,2,FALSE))</f>
        <v>Urban with City and Town</v>
      </c>
      <c r="E35">
        <v>1700</v>
      </c>
      <c r="F35">
        <v>2490</v>
      </c>
      <c r="G35">
        <v>3090</v>
      </c>
      <c r="H35">
        <v>3010</v>
      </c>
      <c r="I35">
        <v>2750</v>
      </c>
    </row>
    <row r="36" spans="3:9" x14ac:dyDescent="0.25">
      <c r="C36" t="s">
        <v>38</v>
      </c>
      <c r="D36" t="str">
        <f>IFERROR(VLOOKUP($C36,Classifications!$E$1:$F$326,2,FALSE),VLOOKUP($C36,Classifications!$A$1:$B$35,2,FALSE))</f>
        <v>Urban with Major Conurbation</v>
      </c>
      <c r="E36">
        <v>2470</v>
      </c>
      <c r="F36">
        <v>3650</v>
      </c>
      <c r="G36">
        <v>4510</v>
      </c>
      <c r="H36">
        <v>4520</v>
      </c>
      <c r="I36">
        <v>4110</v>
      </c>
    </row>
    <row r="37" spans="3:9" x14ac:dyDescent="0.25">
      <c r="C37" t="s">
        <v>39</v>
      </c>
      <c r="D37" t="str">
        <f>IFERROR(VLOOKUP($C37,Classifications!$E$1:$F$326,2,FALSE),VLOOKUP($C37,Classifications!$A$1:$B$35,2,FALSE))</f>
        <v>Significant Rural</v>
      </c>
      <c r="E37">
        <v>13290</v>
      </c>
      <c r="F37">
        <v>17670</v>
      </c>
      <c r="G37">
        <v>20830</v>
      </c>
      <c r="H37">
        <v>23410</v>
      </c>
      <c r="I37">
        <v>22270</v>
      </c>
    </row>
    <row r="38" spans="3:9" x14ac:dyDescent="0.25">
      <c r="C38" t="s">
        <v>40</v>
      </c>
      <c r="D38" t="str">
        <f>IFERROR(VLOOKUP($C38,Classifications!$E$1:$F$326,2,FALSE),VLOOKUP($C38,Classifications!$A$1:$B$35,2,FALSE))</f>
        <v>Urban with City and Town</v>
      </c>
      <c r="E38">
        <v>960</v>
      </c>
      <c r="F38">
        <v>1360</v>
      </c>
      <c r="G38">
        <v>1780</v>
      </c>
      <c r="H38">
        <v>2080</v>
      </c>
      <c r="I38">
        <v>2000</v>
      </c>
    </row>
    <row r="39" spans="3:9" x14ac:dyDescent="0.25">
      <c r="C39" t="s">
        <v>41</v>
      </c>
      <c r="D39" t="str">
        <f>IFERROR(VLOOKUP($C39,Classifications!$E$1:$F$326,2,FALSE),VLOOKUP($C39,Classifications!$A$1:$B$35,2,FALSE))</f>
        <v>Urban with Significant Rural (rural including hub towns 26-49%)</v>
      </c>
      <c r="E39">
        <v>1230</v>
      </c>
      <c r="F39">
        <v>1680</v>
      </c>
      <c r="G39">
        <v>1940</v>
      </c>
      <c r="H39">
        <v>2040</v>
      </c>
      <c r="I39">
        <v>1860</v>
      </c>
    </row>
    <row r="40" spans="3:9" x14ac:dyDescent="0.25">
      <c r="C40" t="s">
        <v>42</v>
      </c>
      <c r="D40" t="str">
        <f>IFERROR(VLOOKUP($C40,Classifications!$E$1:$F$326,2,FALSE),VLOOKUP($C40,Classifications!$A$1:$B$35,2,FALSE))</f>
        <v>Urban with City and Town</v>
      </c>
      <c r="E40">
        <v>740</v>
      </c>
      <c r="F40">
        <v>1020</v>
      </c>
      <c r="G40">
        <v>1180</v>
      </c>
      <c r="H40">
        <v>1350</v>
      </c>
      <c r="I40">
        <v>1310</v>
      </c>
    </row>
    <row r="41" spans="3:9" x14ac:dyDescent="0.25">
      <c r="C41" t="s">
        <v>43</v>
      </c>
      <c r="D41" t="str">
        <f>IFERROR(VLOOKUP($C41,Classifications!$E$1:$F$326,2,FALSE),VLOOKUP($C41,Classifications!$A$1:$B$35,2,FALSE))</f>
        <v>Urban with City and Town</v>
      </c>
      <c r="E41">
        <v>1190</v>
      </c>
      <c r="F41">
        <v>1490</v>
      </c>
      <c r="G41">
        <v>1780</v>
      </c>
      <c r="H41">
        <v>2040</v>
      </c>
      <c r="I41">
        <v>2030</v>
      </c>
    </row>
    <row r="42" spans="3:9" x14ac:dyDescent="0.25">
      <c r="C42" t="s">
        <v>44</v>
      </c>
      <c r="D42" t="str">
        <f>IFERROR(VLOOKUP($C42,Classifications!$E$1:$F$326,2,FALSE),VLOOKUP($C42,Classifications!$A$1:$B$35,2,FALSE))</f>
        <v>Urban with Significant Rural (rural including hub towns 26-49%)</v>
      </c>
      <c r="E42">
        <v>1260</v>
      </c>
      <c r="F42">
        <v>1810</v>
      </c>
      <c r="G42">
        <v>2200</v>
      </c>
      <c r="H42">
        <v>2530</v>
      </c>
      <c r="I42">
        <v>2380</v>
      </c>
    </row>
    <row r="43" spans="3:9" x14ac:dyDescent="0.25">
      <c r="C43" t="s">
        <v>45</v>
      </c>
      <c r="D43" t="str">
        <f>IFERROR(VLOOKUP($C43,Classifications!$E$1:$F$326,2,FALSE),VLOOKUP($C43,Classifications!$A$1:$B$35,2,FALSE))</f>
        <v>Urban with City and Town</v>
      </c>
      <c r="E43">
        <v>940</v>
      </c>
      <c r="F43">
        <v>1250</v>
      </c>
      <c r="G43">
        <v>1550</v>
      </c>
      <c r="H43">
        <v>1870</v>
      </c>
      <c r="I43">
        <v>1750</v>
      </c>
    </row>
    <row r="44" spans="3:9" x14ac:dyDescent="0.25">
      <c r="C44" t="s">
        <v>46</v>
      </c>
      <c r="D44" t="str">
        <f>IFERROR(VLOOKUP($C44,Classifications!$E$1:$F$326,2,FALSE),VLOOKUP($C44,Classifications!$A$1:$B$35,2,FALSE))</f>
        <v>Urban with City and Town</v>
      </c>
      <c r="E44">
        <v>1690</v>
      </c>
      <c r="F44">
        <v>2130</v>
      </c>
      <c r="G44">
        <v>2470</v>
      </c>
      <c r="H44">
        <v>2720</v>
      </c>
      <c r="I44">
        <v>2530</v>
      </c>
    </row>
    <row r="45" spans="3:9" x14ac:dyDescent="0.25">
      <c r="C45" t="s">
        <v>47</v>
      </c>
      <c r="D45" t="str">
        <f>IFERROR(VLOOKUP($C45,Classifications!$E$1:$F$326,2,FALSE),VLOOKUP($C45,Classifications!$A$1:$B$35,2,FALSE))</f>
        <v xml:space="preserve">Mainly Rural (rural including hub towns &gt;=80%) </v>
      </c>
      <c r="E45">
        <v>630</v>
      </c>
      <c r="F45">
        <v>750</v>
      </c>
      <c r="G45">
        <v>860</v>
      </c>
      <c r="H45">
        <v>1000</v>
      </c>
      <c r="I45">
        <v>1000</v>
      </c>
    </row>
    <row r="46" spans="3:9" x14ac:dyDescent="0.25">
      <c r="C46" t="s">
        <v>48</v>
      </c>
      <c r="D46" t="str">
        <f>IFERROR(VLOOKUP($C46,Classifications!$E$1:$F$326,2,FALSE),VLOOKUP($C46,Classifications!$A$1:$B$35,2,FALSE))</f>
        <v>Urban with City and Town</v>
      </c>
      <c r="E46">
        <v>770</v>
      </c>
      <c r="F46">
        <v>990</v>
      </c>
      <c r="G46">
        <v>1170</v>
      </c>
      <c r="H46">
        <v>1430</v>
      </c>
      <c r="I46">
        <v>1440</v>
      </c>
    </row>
    <row r="47" spans="3:9" x14ac:dyDescent="0.25">
      <c r="C47" t="s">
        <v>49</v>
      </c>
      <c r="D47" t="str">
        <f>IFERROR(VLOOKUP($C47,Classifications!$E$1:$F$326,2,FALSE),VLOOKUP($C47,Classifications!$A$1:$B$35,2,FALSE))</f>
        <v>Urban with City and Town</v>
      </c>
      <c r="E47">
        <v>1580</v>
      </c>
      <c r="F47">
        <v>2010</v>
      </c>
      <c r="G47">
        <v>2200</v>
      </c>
      <c r="H47">
        <v>2330</v>
      </c>
      <c r="I47">
        <v>2180</v>
      </c>
    </row>
    <row r="48" spans="3:9" x14ac:dyDescent="0.25">
      <c r="C48" t="s">
        <v>50</v>
      </c>
      <c r="D48" t="str">
        <f>IFERROR(VLOOKUP($C48,Classifications!$E$1:$F$326,2,FALSE),VLOOKUP($C48,Classifications!$A$1:$B$35,2,FALSE))</f>
        <v>Urban with Significant Rural (rural including hub towns 26-49%)</v>
      </c>
      <c r="E48">
        <v>1060</v>
      </c>
      <c r="F48">
        <v>1580</v>
      </c>
      <c r="G48">
        <v>1930</v>
      </c>
      <c r="H48">
        <v>2060</v>
      </c>
      <c r="I48">
        <v>1980</v>
      </c>
    </row>
    <row r="49" spans="3:9" x14ac:dyDescent="0.25">
      <c r="C49" t="s">
        <v>51</v>
      </c>
      <c r="D49" t="str">
        <f>IFERROR(VLOOKUP($C49,Classifications!$E$1:$F$326,2,FALSE),VLOOKUP($C49,Classifications!$A$1:$B$35,2,FALSE))</f>
        <v xml:space="preserve">Largely Rural (rural including hub towns 50-79%) </v>
      </c>
      <c r="E49">
        <v>1240</v>
      </c>
      <c r="F49">
        <v>1610</v>
      </c>
      <c r="G49">
        <v>1760</v>
      </c>
      <c r="H49">
        <v>1960</v>
      </c>
      <c r="I49">
        <v>1810</v>
      </c>
    </row>
    <row r="50" spans="3:9" x14ac:dyDescent="0.25">
      <c r="C50" t="s">
        <v>52</v>
      </c>
      <c r="D50" t="str">
        <f>IFERROR(VLOOKUP($C50,Classifications!$E$1:$F$326,2,FALSE),VLOOKUP($C50,Classifications!$A$1:$B$35,2,FALSE))</f>
        <v>Urban with Major Conurbation</v>
      </c>
      <c r="E50">
        <v>5720</v>
      </c>
      <c r="F50">
        <v>8910</v>
      </c>
      <c r="G50">
        <v>10940</v>
      </c>
      <c r="H50">
        <v>10730</v>
      </c>
      <c r="I50">
        <v>9440</v>
      </c>
    </row>
    <row r="51" spans="3:9" x14ac:dyDescent="0.25">
      <c r="C51" t="s">
        <v>53</v>
      </c>
      <c r="D51" t="str">
        <f>IFERROR(VLOOKUP($C51,Classifications!$E$1:$F$326,2,FALSE),VLOOKUP($C51,Classifications!$A$1:$B$35,2,FALSE))</f>
        <v>Urban with Major Conurbation</v>
      </c>
      <c r="E51">
        <v>3840</v>
      </c>
      <c r="F51">
        <v>6250</v>
      </c>
      <c r="G51">
        <v>7570</v>
      </c>
      <c r="H51">
        <v>7650</v>
      </c>
      <c r="I51">
        <v>7810</v>
      </c>
    </row>
    <row r="52" spans="3:9" x14ac:dyDescent="0.25">
      <c r="C52" t="s">
        <v>54</v>
      </c>
      <c r="D52" t="str">
        <f>IFERROR(VLOOKUP($C52,Classifications!$E$1:$F$326,2,FALSE),VLOOKUP($C52,Classifications!$A$1:$B$35,2,FALSE))</f>
        <v>Urban with Major Conurbation</v>
      </c>
      <c r="E52">
        <v>2360</v>
      </c>
      <c r="F52">
        <v>3520</v>
      </c>
      <c r="G52">
        <v>4330</v>
      </c>
      <c r="H52">
        <v>4640</v>
      </c>
      <c r="I52">
        <v>4520</v>
      </c>
    </row>
    <row r="53" spans="3:9" x14ac:dyDescent="0.25">
      <c r="C53" t="s">
        <v>55</v>
      </c>
      <c r="D53" t="str">
        <f>IFERROR(VLOOKUP($C53,Classifications!$E$1:$F$326,2,FALSE),VLOOKUP($C53,Classifications!$A$1:$B$35,2,FALSE))</f>
        <v>Urban with Major Conurbation</v>
      </c>
      <c r="E53">
        <v>2250</v>
      </c>
      <c r="F53">
        <v>3330</v>
      </c>
      <c r="G53">
        <v>4150</v>
      </c>
      <c r="H53">
        <v>4220</v>
      </c>
      <c r="I53">
        <v>4060</v>
      </c>
    </row>
    <row r="54" spans="3:9" x14ac:dyDescent="0.25">
      <c r="C54" t="s">
        <v>56</v>
      </c>
      <c r="D54" t="str">
        <f>IFERROR(VLOOKUP($C54,Classifications!$E$1:$F$326,2,FALSE),VLOOKUP($C54,Classifications!$A$1:$B$35,2,FALSE))</f>
        <v>Urban with Major Conurbation</v>
      </c>
      <c r="E54">
        <v>2650</v>
      </c>
      <c r="F54">
        <v>3830</v>
      </c>
      <c r="G54">
        <v>4730</v>
      </c>
      <c r="H54">
        <v>4850</v>
      </c>
      <c r="I54">
        <v>4830</v>
      </c>
    </row>
    <row r="55" spans="3:9" x14ac:dyDescent="0.25">
      <c r="C55" t="s">
        <v>57</v>
      </c>
      <c r="D55" t="str">
        <f>IFERROR(VLOOKUP($C55,Classifications!$E$1:$F$326,2,FALSE),VLOOKUP($C55,Classifications!$A$1:$B$35,2,FALSE))</f>
        <v>Urban with Major Conurbation</v>
      </c>
      <c r="E55">
        <v>3230</v>
      </c>
      <c r="F55">
        <v>4750</v>
      </c>
      <c r="G55">
        <v>5860</v>
      </c>
      <c r="H55">
        <v>6370</v>
      </c>
      <c r="I55">
        <v>5890</v>
      </c>
    </row>
    <row r="56" spans="3:9" x14ac:dyDescent="0.25">
      <c r="C56" t="s">
        <v>58</v>
      </c>
      <c r="D56" t="str">
        <f>IFERROR(VLOOKUP($C56,Classifications!$E$1:$F$326,2,FALSE),VLOOKUP($C56,Classifications!$A$1:$B$35,2,FALSE))</f>
        <v>Urban with Major Conurbation</v>
      </c>
      <c r="E56">
        <v>2040</v>
      </c>
      <c r="F56">
        <v>2920</v>
      </c>
      <c r="G56">
        <v>4200</v>
      </c>
      <c r="H56">
        <v>4330</v>
      </c>
      <c r="I56">
        <v>4040</v>
      </c>
    </row>
    <row r="57" spans="3:9" x14ac:dyDescent="0.25">
      <c r="C57" t="s">
        <v>59</v>
      </c>
      <c r="D57" t="str">
        <f>IFERROR(VLOOKUP($C57,Classifications!$E$1:$F$326,2,FALSE),VLOOKUP($C57,Classifications!$A$1:$B$35,2,FALSE))</f>
        <v>Urban with Major Conurbation</v>
      </c>
      <c r="E57">
        <v>3130</v>
      </c>
      <c r="F57">
        <v>4430</v>
      </c>
      <c r="G57">
        <v>4920</v>
      </c>
      <c r="H57">
        <v>5020</v>
      </c>
      <c r="I57">
        <v>5070</v>
      </c>
    </row>
    <row r="58" spans="3:9" x14ac:dyDescent="0.25">
      <c r="C58" t="s">
        <v>60</v>
      </c>
      <c r="D58" t="str">
        <f>IFERROR(VLOOKUP($C58,Classifications!$E$1:$F$326,2,FALSE),VLOOKUP($C58,Classifications!$A$1:$B$35,2,FALSE))</f>
        <v>Urban with Major Conurbation</v>
      </c>
      <c r="E58">
        <v>2670</v>
      </c>
      <c r="F58">
        <v>4140</v>
      </c>
      <c r="G58">
        <v>4830</v>
      </c>
      <c r="H58">
        <v>4660</v>
      </c>
      <c r="I58">
        <v>4860</v>
      </c>
    </row>
    <row r="59" spans="3:9" x14ac:dyDescent="0.25">
      <c r="C59" t="s">
        <v>61</v>
      </c>
      <c r="D59" t="str">
        <f>IFERROR(VLOOKUP($C59,Classifications!$E$1:$F$326,2,FALSE),VLOOKUP($C59,Classifications!$A$1:$B$35,2,FALSE))</f>
        <v>Urban with Major Conurbation</v>
      </c>
      <c r="E59">
        <v>1670</v>
      </c>
      <c r="F59">
        <v>2350</v>
      </c>
      <c r="G59">
        <v>3000</v>
      </c>
      <c r="H59">
        <v>3470</v>
      </c>
      <c r="I59">
        <v>3500</v>
      </c>
    </row>
    <row r="60" spans="3:9" x14ac:dyDescent="0.25">
      <c r="C60" t="s">
        <v>62</v>
      </c>
      <c r="D60" t="str">
        <f>IFERROR(VLOOKUP($C60,Classifications!$E$1:$F$326,2,FALSE),VLOOKUP($C60,Classifications!$A$1:$B$35,2,FALSE))</f>
        <v>Urban with City and Town</v>
      </c>
      <c r="E60">
        <v>2850</v>
      </c>
      <c r="F60">
        <v>3470</v>
      </c>
      <c r="G60">
        <v>4070</v>
      </c>
      <c r="H60">
        <v>4270</v>
      </c>
      <c r="I60">
        <v>4000</v>
      </c>
    </row>
    <row r="61" spans="3:9" x14ac:dyDescent="0.25">
      <c r="C61" t="s">
        <v>63</v>
      </c>
      <c r="D61" t="str">
        <f>IFERROR(VLOOKUP($C61,Classifications!$E$1:$F$326,2,FALSE),VLOOKUP($C61,Classifications!$A$1:$B$35,2,FALSE))</f>
        <v>Urban with Major Conurbation</v>
      </c>
      <c r="E61">
        <v>4260</v>
      </c>
      <c r="F61">
        <v>6110</v>
      </c>
      <c r="G61">
        <v>7270</v>
      </c>
      <c r="H61">
        <v>7450</v>
      </c>
      <c r="I61">
        <v>6970</v>
      </c>
    </row>
    <row r="62" spans="3:9" x14ac:dyDescent="0.25">
      <c r="C62" t="s">
        <v>64</v>
      </c>
      <c r="D62" t="str">
        <f>IFERROR(VLOOKUP($C62,Classifications!$E$1:$F$326,2,FALSE),VLOOKUP($C62,Classifications!$A$1:$B$35,2,FALSE))</f>
        <v>Urban with Major Conurbation</v>
      </c>
      <c r="E62">
        <v>3950</v>
      </c>
      <c r="F62">
        <v>5910</v>
      </c>
      <c r="G62">
        <v>7420</v>
      </c>
      <c r="H62">
        <v>7790</v>
      </c>
      <c r="I62">
        <v>7190</v>
      </c>
    </row>
    <row r="63" spans="3:9" x14ac:dyDescent="0.25">
      <c r="C63" t="s">
        <v>22</v>
      </c>
      <c r="E63">
        <v>80470</v>
      </c>
      <c r="F63">
        <v>113240</v>
      </c>
      <c r="G63">
        <v>136740</v>
      </c>
      <c r="H63">
        <v>143810</v>
      </c>
      <c r="I63">
        <v>138460</v>
      </c>
    </row>
    <row r="65" spans="1:9" x14ac:dyDescent="0.25">
      <c r="A65" t="s">
        <v>65</v>
      </c>
    </row>
    <row r="66" spans="1:9" x14ac:dyDescent="0.25">
      <c r="C66" t="s">
        <v>66</v>
      </c>
      <c r="D66" t="str">
        <f>IFERROR(VLOOKUP($C66,Classifications!$E$1:$F$326,2,FALSE),VLOOKUP($C66,Classifications!$A$1:$B$35,2,FALSE))</f>
        <v>Urban with Minor Conurbation</v>
      </c>
      <c r="E66">
        <v>3310</v>
      </c>
      <c r="F66">
        <v>4300</v>
      </c>
      <c r="G66">
        <v>5040</v>
      </c>
      <c r="H66">
        <v>5400</v>
      </c>
      <c r="I66">
        <v>5320</v>
      </c>
    </row>
    <row r="67" spans="1:9" x14ac:dyDescent="0.25">
      <c r="C67" t="s">
        <v>67</v>
      </c>
      <c r="D67" t="str">
        <f>IFERROR(VLOOKUP($C67,Classifications!$E$1:$F$326,2,FALSE),VLOOKUP($C67,Classifications!$A$1:$B$35,2,FALSE))</f>
        <v>Urban with Major Conurbation</v>
      </c>
      <c r="E67">
        <v>4740</v>
      </c>
      <c r="F67">
        <v>6580</v>
      </c>
      <c r="G67">
        <v>8200</v>
      </c>
      <c r="H67">
        <v>8070</v>
      </c>
      <c r="I67">
        <v>7940</v>
      </c>
    </row>
    <row r="68" spans="1:9" x14ac:dyDescent="0.25">
      <c r="C68" t="s">
        <v>68</v>
      </c>
      <c r="D68" t="str">
        <f>IFERROR(VLOOKUP($C68,Classifications!$E$1:$F$326,2,FALSE),VLOOKUP($C68,Classifications!$A$1:$B$35,2,FALSE))</f>
        <v>Urban with Major Conurbation</v>
      </c>
      <c r="E68">
        <v>2320</v>
      </c>
      <c r="F68">
        <v>3240</v>
      </c>
      <c r="G68">
        <v>3780</v>
      </c>
      <c r="H68">
        <v>4070</v>
      </c>
      <c r="I68">
        <v>4020</v>
      </c>
    </row>
    <row r="69" spans="1:9" x14ac:dyDescent="0.25">
      <c r="C69" t="s">
        <v>69</v>
      </c>
      <c r="D69" t="str">
        <f>IFERROR(VLOOKUP($C69,Classifications!$E$1:$F$326,2,FALSE),VLOOKUP($C69,Classifications!$A$1:$B$35,2,FALSE))</f>
        <v>Urban with Minor Conurbation</v>
      </c>
      <c r="E69">
        <v>4160</v>
      </c>
      <c r="F69">
        <v>5340</v>
      </c>
      <c r="G69">
        <v>6740</v>
      </c>
      <c r="H69">
        <v>6960</v>
      </c>
      <c r="I69">
        <v>6420</v>
      </c>
    </row>
    <row r="70" spans="1:9" x14ac:dyDescent="0.25">
      <c r="C70" t="s">
        <v>70</v>
      </c>
      <c r="D70" t="str">
        <f>IFERROR(VLOOKUP($C70,Classifications!$E$1:$F$326,2,FALSE),VLOOKUP($C70,Classifications!$A$1:$B$35,2,FALSE))</f>
        <v xml:space="preserve">Largely Rural (rural including hub towns 50-79%) </v>
      </c>
      <c r="E70">
        <v>8330</v>
      </c>
      <c r="F70">
        <v>8470</v>
      </c>
      <c r="G70">
        <v>8840</v>
      </c>
      <c r="H70">
        <v>9060</v>
      </c>
      <c r="I70">
        <v>8490</v>
      </c>
    </row>
    <row r="71" spans="1:9" x14ac:dyDescent="0.25">
      <c r="C71" t="s">
        <v>71</v>
      </c>
      <c r="D71" t="str">
        <f>IFERROR(VLOOKUP($C71,Classifications!$E$1:$F$326,2,FALSE),VLOOKUP($C71,Classifications!$A$1:$B$35,2,FALSE))</f>
        <v>Urban with City and Town</v>
      </c>
      <c r="E71">
        <v>3660</v>
      </c>
      <c r="F71">
        <v>4920</v>
      </c>
      <c r="G71">
        <v>5600</v>
      </c>
      <c r="H71">
        <v>5760</v>
      </c>
      <c r="I71">
        <v>5560</v>
      </c>
    </row>
    <row r="72" spans="1:9" x14ac:dyDescent="0.25">
      <c r="C72" t="s">
        <v>72</v>
      </c>
      <c r="D72" t="str">
        <f>IFERROR(VLOOKUP($C72,Classifications!$E$1:$F$326,2,FALSE),VLOOKUP($C72,Classifications!$A$1:$B$35,2,FALSE))</f>
        <v>Urban with Major Conurbation</v>
      </c>
      <c r="E72">
        <v>4630</v>
      </c>
      <c r="F72">
        <v>6290</v>
      </c>
      <c r="G72">
        <v>7600</v>
      </c>
      <c r="H72">
        <v>7380</v>
      </c>
      <c r="I72">
        <v>7270</v>
      </c>
    </row>
    <row r="73" spans="1:9" x14ac:dyDescent="0.25">
      <c r="C73" t="s">
        <v>73</v>
      </c>
      <c r="D73" t="str">
        <f>IFERROR(VLOOKUP($C73,Classifications!$E$1:$F$326,2,FALSE),VLOOKUP($C73,Classifications!$A$1:$B$35,2,FALSE))</f>
        <v>Urban with Major Conurbation</v>
      </c>
      <c r="E73">
        <v>6150</v>
      </c>
      <c r="F73">
        <v>9610</v>
      </c>
      <c r="G73">
        <v>11810</v>
      </c>
      <c r="H73">
        <v>11700</v>
      </c>
      <c r="I73">
        <v>11440</v>
      </c>
    </row>
    <row r="74" spans="1:9" x14ac:dyDescent="0.25">
      <c r="C74" t="s">
        <v>74</v>
      </c>
      <c r="D74" t="str">
        <f>IFERROR(VLOOKUP($C74,Classifications!$E$1:$F$326,2,FALSE),VLOOKUP($C74,Classifications!$A$1:$B$35,2,FALSE))</f>
        <v>Urban with City and Town</v>
      </c>
      <c r="E74">
        <v>1680</v>
      </c>
      <c r="F74">
        <v>2160</v>
      </c>
      <c r="G74">
        <v>2600</v>
      </c>
      <c r="H74">
        <v>2780</v>
      </c>
      <c r="I74">
        <v>2690</v>
      </c>
    </row>
    <row r="75" spans="1:9" x14ac:dyDescent="0.25">
      <c r="C75" t="s">
        <v>75</v>
      </c>
      <c r="D75" t="str">
        <f>IFERROR(VLOOKUP($C75,Classifications!$E$1:$F$326,2,FALSE),VLOOKUP($C75,Classifications!$A$1:$B$35,2,FALSE))</f>
        <v>Urban with Significant Rural (rural including hub towns 26-49%)</v>
      </c>
      <c r="E75">
        <v>1820</v>
      </c>
      <c r="F75">
        <v>2400</v>
      </c>
      <c r="G75">
        <v>2790</v>
      </c>
      <c r="H75">
        <v>3040</v>
      </c>
      <c r="I75">
        <v>2970</v>
      </c>
    </row>
    <row r="76" spans="1:9" x14ac:dyDescent="0.25">
      <c r="C76" t="s">
        <v>76</v>
      </c>
      <c r="D76" t="str">
        <f>IFERROR(VLOOKUP($C76,Classifications!$E$1:$F$326,2,FALSE),VLOOKUP($C76,Classifications!$A$1:$B$35,2,FALSE))</f>
        <v>Predominantly Rural</v>
      </c>
      <c r="E76">
        <v>7580</v>
      </c>
      <c r="F76">
        <v>9490</v>
      </c>
      <c r="G76">
        <v>13650</v>
      </c>
      <c r="H76">
        <v>16650</v>
      </c>
      <c r="I76">
        <v>16410</v>
      </c>
    </row>
    <row r="77" spans="1:9" x14ac:dyDescent="0.25">
      <c r="C77" t="s">
        <v>77</v>
      </c>
      <c r="D77" t="str">
        <f>IFERROR(VLOOKUP($C77,Classifications!$E$1:$F$326,2,FALSE),VLOOKUP($C77,Classifications!$A$1:$B$35,2,FALSE))</f>
        <v xml:space="preserve">Mainly Rural (rural including hub towns &gt;=80%) </v>
      </c>
      <c r="E77">
        <v>540</v>
      </c>
      <c r="F77">
        <v>670</v>
      </c>
      <c r="G77">
        <v>760</v>
      </c>
      <c r="H77">
        <v>750</v>
      </c>
      <c r="I77">
        <v>740</v>
      </c>
    </row>
    <row r="78" spans="1:9" x14ac:dyDescent="0.25">
      <c r="C78" t="s">
        <v>78</v>
      </c>
      <c r="D78" t="str">
        <f>IFERROR(VLOOKUP($C78,Classifications!$E$1:$F$326,2,FALSE),VLOOKUP($C78,Classifications!$A$1:$B$35,2,FALSE))</f>
        <v xml:space="preserve">Mainly Rural (rural including hub towns &gt;=80%) </v>
      </c>
      <c r="E78">
        <v>870</v>
      </c>
      <c r="F78">
        <v>1130</v>
      </c>
      <c r="G78">
        <v>1340</v>
      </c>
      <c r="H78">
        <v>1540</v>
      </c>
      <c r="I78">
        <v>1500</v>
      </c>
    </row>
    <row r="79" spans="1:9" x14ac:dyDescent="0.25">
      <c r="C79" t="s">
        <v>79</v>
      </c>
      <c r="D79" t="str">
        <f>IFERROR(VLOOKUP($C79,Classifications!$E$1:$F$326,2,FALSE),VLOOKUP($C79,Classifications!$A$1:$B$35,2,FALSE))</f>
        <v>Urban with Significant Rural (rural including hub towns 26-49%)</v>
      </c>
      <c r="E79">
        <v>3130</v>
      </c>
      <c r="F79">
        <v>3490</v>
      </c>
      <c r="G79">
        <v>4100</v>
      </c>
      <c r="H79">
        <v>3670</v>
      </c>
      <c r="I79">
        <v>2670</v>
      </c>
    </row>
    <row r="80" spans="1:9" x14ac:dyDescent="0.25">
      <c r="C80" t="s">
        <v>80</v>
      </c>
      <c r="D80" t="str">
        <f>IFERROR(VLOOKUP($C80,Classifications!$E$1:$F$326,2,FALSE),VLOOKUP($C80,Classifications!$A$1:$B$35,2,FALSE))</f>
        <v xml:space="preserve">Mainly Rural (rural including hub towns &gt;=80%) </v>
      </c>
      <c r="E80">
        <v>590</v>
      </c>
      <c r="F80">
        <v>900</v>
      </c>
      <c r="G80">
        <v>3270</v>
      </c>
      <c r="H80">
        <v>6130</v>
      </c>
      <c r="I80">
        <v>7160</v>
      </c>
    </row>
    <row r="81" spans="1:9" x14ac:dyDescent="0.25">
      <c r="C81" t="s">
        <v>81</v>
      </c>
      <c r="D81" t="str">
        <f>IFERROR(VLOOKUP($C81,Classifications!$E$1:$F$326,2,FALSE),VLOOKUP($C81,Classifications!$A$1:$B$35,2,FALSE))</f>
        <v xml:space="preserve">Mainly Rural (rural including hub towns &gt;=80%) </v>
      </c>
      <c r="E81">
        <v>460</v>
      </c>
      <c r="F81">
        <v>600</v>
      </c>
      <c r="G81">
        <v>830</v>
      </c>
      <c r="H81">
        <v>910</v>
      </c>
      <c r="I81">
        <v>830</v>
      </c>
    </row>
    <row r="82" spans="1:9" x14ac:dyDescent="0.25">
      <c r="C82" t="s">
        <v>82</v>
      </c>
      <c r="D82" t="str">
        <f>IFERROR(VLOOKUP($C82,Classifications!$E$1:$F$326,2,FALSE),VLOOKUP($C82,Classifications!$A$1:$B$35,2,FALSE))</f>
        <v>Urban with Significant Rural (rural including hub towns 26-49%)</v>
      </c>
      <c r="E82">
        <v>1140</v>
      </c>
      <c r="F82">
        <v>1460</v>
      </c>
      <c r="G82">
        <v>1830</v>
      </c>
      <c r="H82">
        <v>2070</v>
      </c>
      <c r="I82">
        <v>2010</v>
      </c>
    </row>
    <row r="83" spans="1:9" x14ac:dyDescent="0.25">
      <c r="C83" t="s">
        <v>83</v>
      </c>
      <c r="D83" t="str">
        <f>IFERROR(VLOOKUP($C83,Classifications!$E$1:$F$326,2,FALSE),VLOOKUP($C83,Classifications!$A$1:$B$35,2,FALSE))</f>
        <v xml:space="preserve">Mainly Rural (rural including hub towns &gt;=80%) </v>
      </c>
      <c r="E83">
        <v>850</v>
      </c>
      <c r="F83">
        <v>1240</v>
      </c>
      <c r="G83">
        <v>1530</v>
      </c>
      <c r="H83">
        <v>1580</v>
      </c>
      <c r="I83">
        <v>1500</v>
      </c>
    </row>
    <row r="84" spans="1:9" x14ac:dyDescent="0.25">
      <c r="C84" t="s">
        <v>84</v>
      </c>
      <c r="D84" t="str">
        <f>IFERROR(VLOOKUP($C84,Classifications!$E$1:$F$326,2,FALSE),VLOOKUP($C84,Classifications!$A$1:$B$35,2,FALSE))</f>
        <v>Urban with Minor Conurbation</v>
      </c>
      <c r="E84">
        <v>3100</v>
      </c>
      <c r="F84">
        <v>4130</v>
      </c>
      <c r="G84">
        <v>5060</v>
      </c>
      <c r="H84">
        <v>5350</v>
      </c>
      <c r="I84">
        <v>5370</v>
      </c>
    </row>
    <row r="85" spans="1:9" x14ac:dyDescent="0.25">
      <c r="C85" t="s">
        <v>85</v>
      </c>
      <c r="D85" t="str">
        <f>IFERROR(VLOOKUP($C85,Classifications!$E$1:$F$326,2,FALSE),VLOOKUP($C85,Classifications!$A$1:$B$35,2,FALSE))</f>
        <v>Urban with Minor Conurbation</v>
      </c>
      <c r="E85">
        <v>5970</v>
      </c>
      <c r="F85">
        <v>7750</v>
      </c>
      <c r="G85">
        <v>8550</v>
      </c>
      <c r="H85">
        <v>8510</v>
      </c>
      <c r="I85">
        <v>8480</v>
      </c>
    </row>
    <row r="86" spans="1:9" x14ac:dyDescent="0.25">
      <c r="C86" t="s">
        <v>86</v>
      </c>
      <c r="D86" t="str">
        <f>IFERROR(VLOOKUP($C86,Classifications!$E$1:$F$326,2,FALSE),VLOOKUP($C86,Classifications!$A$1:$B$35,2,FALSE))</f>
        <v>Urban with City and Town</v>
      </c>
      <c r="E86">
        <v>3390</v>
      </c>
      <c r="F86">
        <v>5000</v>
      </c>
      <c r="G86">
        <v>6250</v>
      </c>
      <c r="H86">
        <v>6370</v>
      </c>
      <c r="I86">
        <v>6230</v>
      </c>
    </row>
    <row r="87" spans="1:9" x14ac:dyDescent="0.25">
      <c r="C87" t="s">
        <v>87</v>
      </c>
      <c r="D87" t="str">
        <f>IFERROR(VLOOKUP($C87,Classifications!$E$1:$F$326,2,FALSE),VLOOKUP($C87,Classifications!$A$1:$B$35,2,FALSE))</f>
        <v>Urban with City and Town</v>
      </c>
      <c r="E87">
        <v>1640</v>
      </c>
      <c r="F87">
        <v>2200</v>
      </c>
      <c r="G87">
        <v>2660</v>
      </c>
      <c r="H87">
        <v>2720</v>
      </c>
      <c r="I87">
        <v>2560</v>
      </c>
    </row>
    <row r="88" spans="1:9" x14ac:dyDescent="0.25">
      <c r="C88" t="s">
        <v>22</v>
      </c>
      <c r="E88">
        <v>62480</v>
      </c>
      <c r="F88">
        <v>81870</v>
      </c>
      <c r="G88">
        <v>99160</v>
      </c>
      <c r="H88">
        <v>103820</v>
      </c>
      <c r="I88">
        <v>101160</v>
      </c>
    </row>
    <row r="90" spans="1:9" x14ac:dyDescent="0.25">
      <c r="A90" t="s">
        <v>88</v>
      </c>
    </row>
    <row r="91" spans="1:9" x14ac:dyDescent="0.25">
      <c r="C91" t="s">
        <v>89</v>
      </c>
      <c r="D91" t="str">
        <f>IFERROR(VLOOKUP($C91,Classifications!$E$1:$F$326,2,FALSE),VLOOKUP($C91,Classifications!$A$1:$B$35,2,FALSE))</f>
        <v>Urban with City and Town</v>
      </c>
      <c r="E91">
        <v>3100</v>
      </c>
      <c r="F91">
        <v>3960</v>
      </c>
      <c r="G91">
        <v>4500</v>
      </c>
      <c r="H91">
        <v>4480</v>
      </c>
      <c r="I91">
        <v>4570</v>
      </c>
    </row>
    <row r="92" spans="1:9" x14ac:dyDescent="0.25">
      <c r="C92" t="s">
        <v>90</v>
      </c>
      <c r="D92" t="str">
        <f>IFERROR(VLOOKUP($C92,Classifications!$E$1:$F$326,2,FALSE),VLOOKUP($C92,Classifications!$A$1:$B$35,2,FALSE))</f>
        <v>Significant Rural</v>
      </c>
      <c r="E92">
        <v>8560</v>
      </c>
      <c r="F92">
        <v>11460</v>
      </c>
      <c r="G92">
        <v>13960</v>
      </c>
      <c r="H92">
        <v>15180</v>
      </c>
      <c r="I92">
        <v>15300</v>
      </c>
    </row>
    <row r="93" spans="1:9" x14ac:dyDescent="0.25">
      <c r="C93" t="s">
        <v>91</v>
      </c>
      <c r="D93" t="str">
        <f>IFERROR(VLOOKUP($C93,Classifications!$E$1:$F$326,2,FALSE),VLOOKUP($C93,Classifications!$A$1:$B$35,2,FALSE))</f>
        <v>Urban with Minor Conurbation</v>
      </c>
      <c r="E93">
        <v>1470</v>
      </c>
      <c r="F93">
        <v>1880</v>
      </c>
      <c r="G93">
        <v>2230</v>
      </c>
      <c r="H93">
        <v>2390</v>
      </c>
      <c r="I93">
        <v>2410</v>
      </c>
    </row>
    <row r="94" spans="1:9" x14ac:dyDescent="0.25">
      <c r="C94" t="s">
        <v>92</v>
      </c>
      <c r="D94" t="str">
        <f>IFERROR(VLOOKUP($C94,Classifications!$E$1:$F$326,2,FALSE),VLOOKUP($C94,Classifications!$A$1:$B$35,2,FALSE))</f>
        <v>Urban with Significant Rural (rural including hub towns 26-49%)</v>
      </c>
      <c r="E94">
        <v>950</v>
      </c>
      <c r="F94">
        <v>1230</v>
      </c>
      <c r="G94">
        <v>1530</v>
      </c>
      <c r="H94">
        <v>1790</v>
      </c>
      <c r="I94">
        <v>1720</v>
      </c>
    </row>
    <row r="95" spans="1:9" x14ac:dyDescent="0.25">
      <c r="C95" t="s">
        <v>93</v>
      </c>
      <c r="D95" t="str">
        <f>IFERROR(VLOOKUP($C95,Classifications!$E$1:$F$326,2,FALSE),VLOOKUP($C95,Classifications!$A$1:$B$35,2,FALSE))</f>
        <v>Urban with City and Town</v>
      </c>
      <c r="E95">
        <v>1170</v>
      </c>
      <c r="F95">
        <v>1740</v>
      </c>
      <c r="G95">
        <v>2290</v>
      </c>
      <c r="H95">
        <v>2410</v>
      </c>
      <c r="I95">
        <v>2390</v>
      </c>
    </row>
    <row r="96" spans="1:9" x14ac:dyDescent="0.25">
      <c r="C96" t="s">
        <v>94</v>
      </c>
      <c r="D96" t="str">
        <f>IFERROR(VLOOKUP($C96,Classifications!$E$1:$F$326,2,FALSE),VLOOKUP($C96,Classifications!$A$1:$B$35,2,FALSE))</f>
        <v xml:space="preserve">Mainly Rural (rural including hub towns &gt;=80%) </v>
      </c>
      <c r="E96">
        <v>610</v>
      </c>
      <c r="F96">
        <v>720</v>
      </c>
      <c r="G96">
        <v>850</v>
      </c>
      <c r="H96">
        <v>960</v>
      </c>
      <c r="I96">
        <v>1020</v>
      </c>
    </row>
    <row r="97" spans="3:9" x14ac:dyDescent="0.25">
      <c r="C97" t="s">
        <v>95</v>
      </c>
      <c r="D97" t="str">
        <f>IFERROR(VLOOKUP($C97,Classifications!$E$1:$F$326,2,FALSE),VLOOKUP($C97,Classifications!$A$1:$B$35,2,FALSE))</f>
        <v>Urban with Minor Conurbation</v>
      </c>
      <c r="E97">
        <v>1400</v>
      </c>
      <c r="F97">
        <v>1800</v>
      </c>
      <c r="G97">
        <v>2060</v>
      </c>
      <c r="H97">
        <v>2290</v>
      </c>
      <c r="I97">
        <v>2340</v>
      </c>
    </row>
    <row r="98" spans="3:9" x14ac:dyDescent="0.25">
      <c r="C98" t="s">
        <v>96</v>
      </c>
      <c r="D98" t="str">
        <f>IFERROR(VLOOKUP($C98,Classifications!$E$1:$F$326,2,FALSE),VLOOKUP($C98,Classifications!$A$1:$B$35,2,FALSE))</f>
        <v xml:space="preserve">Largely Rural (rural including hub towns 50-79%) </v>
      </c>
      <c r="E98">
        <v>940</v>
      </c>
      <c r="F98">
        <v>1200</v>
      </c>
      <c r="G98">
        <v>1480</v>
      </c>
      <c r="H98">
        <v>1520</v>
      </c>
      <c r="I98">
        <v>1590</v>
      </c>
    </row>
    <row r="99" spans="3:9" x14ac:dyDescent="0.25">
      <c r="C99" t="s">
        <v>97</v>
      </c>
      <c r="D99" t="str">
        <f>IFERROR(VLOOKUP($C99,Classifications!$E$1:$F$326,2,FALSE),VLOOKUP($C99,Classifications!$A$1:$B$35,2,FALSE))</f>
        <v>Urban with City and Town</v>
      </c>
      <c r="E99">
        <v>1020</v>
      </c>
      <c r="F99">
        <v>1450</v>
      </c>
      <c r="G99">
        <v>1780</v>
      </c>
      <c r="H99">
        <v>1960</v>
      </c>
      <c r="I99">
        <v>1990</v>
      </c>
    </row>
    <row r="100" spans="3:9" x14ac:dyDescent="0.25">
      <c r="C100" t="s">
        <v>98</v>
      </c>
      <c r="D100" t="str">
        <f>IFERROR(VLOOKUP($C100,Classifications!$E$1:$F$326,2,FALSE),VLOOKUP($C100,Classifications!$A$1:$B$35,2,FALSE))</f>
        <v>Urban with Significant Rural (rural including hub towns 26-49%)</v>
      </c>
      <c r="E100">
        <v>1020</v>
      </c>
      <c r="F100">
        <v>1440</v>
      </c>
      <c r="G100">
        <v>1740</v>
      </c>
      <c r="H100">
        <v>1860</v>
      </c>
      <c r="I100">
        <v>1830</v>
      </c>
    </row>
    <row r="101" spans="3:9" x14ac:dyDescent="0.25">
      <c r="C101" t="s">
        <v>99</v>
      </c>
      <c r="D101" t="str">
        <f>IFERROR(VLOOKUP($C101,Classifications!$E$1:$F$326,2,FALSE),VLOOKUP($C101,Classifications!$A$1:$B$35,2,FALSE))</f>
        <v>Urban with City and Town</v>
      </c>
      <c r="E101">
        <v>2140</v>
      </c>
      <c r="F101">
        <v>3350</v>
      </c>
      <c r="G101">
        <v>4560</v>
      </c>
      <c r="H101">
        <v>5100</v>
      </c>
      <c r="I101">
        <v>4700</v>
      </c>
    </row>
    <row r="102" spans="3:9" x14ac:dyDescent="0.25">
      <c r="C102" t="s">
        <v>100</v>
      </c>
      <c r="D102" t="str">
        <f>IFERROR(VLOOKUP($C102,Classifications!$E$1:$F$326,2,FALSE),VLOOKUP($C102,Classifications!$A$1:$B$35,2,FALSE))</f>
        <v>Significant Rural</v>
      </c>
      <c r="E102">
        <v>5690</v>
      </c>
      <c r="F102">
        <v>8030</v>
      </c>
      <c r="G102">
        <v>10230</v>
      </c>
      <c r="H102">
        <v>11150</v>
      </c>
      <c r="I102">
        <v>10740</v>
      </c>
    </row>
    <row r="103" spans="3:9" x14ac:dyDescent="0.25">
      <c r="C103" t="s">
        <v>101</v>
      </c>
      <c r="D103" t="str">
        <f>IFERROR(VLOOKUP($C103,Classifications!$E$1:$F$326,2,FALSE),VLOOKUP($C103,Classifications!$A$1:$B$35,2,FALSE))</f>
        <v>Urban with City and Town</v>
      </c>
      <c r="E103">
        <v>940</v>
      </c>
      <c r="F103">
        <v>1280</v>
      </c>
      <c r="G103">
        <v>1620</v>
      </c>
      <c r="H103">
        <v>1760</v>
      </c>
      <c r="I103">
        <v>1660</v>
      </c>
    </row>
    <row r="104" spans="3:9" x14ac:dyDescent="0.25">
      <c r="C104" t="s">
        <v>102</v>
      </c>
      <c r="D104" t="str">
        <f>IFERROR(VLOOKUP($C104,Classifications!$E$1:$F$326,2,FALSE),VLOOKUP($C104,Classifications!$A$1:$B$35,2,FALSE))</f>
        <v>Urban with City and Town</v>
      </c>
      <c r="E104">
        <v>1420</v>
      </c>
      <c r="F104">
        <v>1840</v>
      </c>
      <c r="G104">
        <v>2370</v>
      </c>
      <c r="H104">
        <v>2660</v>
      </c>
      <c r="I104">
        <v>2610</v>
      </c>
    </row>
    <row r="105" spans="3:9" x14ac:dyDescent="0.25">
      <c r="C105" t="s">
        <v>103</v>
      </c>
      <c r="D105" t="str">
        <f>IFERROR(VLOOKUP($C105,Classifications!$E$1:$F$326,2,FALSE),VLOOKUP($C105,Classifications!$A$1:$B$35,2,FALSE))</f>
        <v xml:space="preserve">Mainly Rural (rural including hub towns &gt;=80%) </v>
      </c>
      <c r="E105">
        <v>660</v>
      </c>
      <c r="F105">
        <v>870</v>
      </c>
      <c r="G105">
        <v>1170</v>
      </c>
      <c r="H105">
        <v>1370</v>
      </c>
      <c r="I105">
        <v>1270</v>
      </c>
    </row>
    <row r="106" spans="3:9" x14ac:dyDescent="0.25">
      <c r="C106" t="s">
        <v>104</v>
      </c>
      <c r="D106" t="str">
        <f>IFERROR(VLOOKUP($C106,Classifications!$E$1:$F$326,2,FALSE),VLOOKUP($C106,Classifications!$A$1:$B$35,2,FALSE))</f>
        <v xml:space="preserve">Largely Rural (rural including hub towns 50-79%) </v>
      </c>
      <c r="E106">
        <v>870</v>
      </c>
      <c r="F106">
        <v>1470</v>
      </c>
      <c r="G106">
        <v>1880</v>
      </c>
      <c r="H106">
        <v>1870</v>
      </c>
      <c r="I106">
        <v>1820</v>
      </c>
    </row>
    <row r="107" spans="3:9" x14ac:dyDescent="0.25">
      <c r="C107" t="s">
        <v>105</v>
      </c>
      <c r="D107" t="str">
        <f>IFERROR(VLOOKUP($C107,Classifications!$E$1:$F$326,2,FALSE),VLOOKUP($C107,Classifications!$A$1:$B$35,2,FALSE))</f>
        <v xml:space="preserve">Mainly Rural (rural including hub towns &gt;=80%) </v>
      </c>
      <c r="E107">
        <v>410</v>
      </c>
      <c r="F107">
        <v>560</v>
      </c>
      <c r="G107">
        <v>740</v>
      </c>
      <c r="H107">
        <v>870</v>
      </c>
      <c r="I107">
        <v>850</v>
      </c>
    </row>
    <row r="108" spans="3:9" x14ac:dyDescent="0.25">
      <c r="C108" t="s">
        <v>106</v>
      </c>
      <c r="D108" t="str">
        <f>IFERROR(VLOOKUP($C108,Classifications!$E$1:$F$326,2,FALSE),VLOOKUP($C108,Classifications!$A$1:$B$35,2,FALSE))</f>
        <v xml:space="preserve">Largely Rural (rural including hub towns 50-79%) </v>
      </c>
      <c r="E108">
        <v>900</v>
      </c>
      <c r="F108">
        <v>1330</v>
      </c>
      <c r="G108">
        <v>1640</v>
      </c>
      <c r="H108">
        <v>1730</v>
      </c>
      <c r="I108">
        <v>1710</v>
      </c>
    </row>
    <row r="109" spans="3:9" x14ac:dyDescent="0.25">
      <c r="C109" t="s">
        <v>107</v>
      </c>
      <c r="D109" t="str">
        <f>IFERROR(VLOOKUP($C109,Classifications!$E$1:$F$326,2,FALSE),VLOOKUP($C109,Classifications!$A$1:$B$35,2,FALSE))</f>
        <v>Urban with City and Town</v>
      </c>
      <c r="E109">
        <v>480</v>
      </c>
      <c r="F109">
        <v>690</v>
      </c>
      <c r="G109">
        <v>810</v>
      </c>
      <c r="H109">
        <v>890</v>
      </c>
      <c r="I109">
        <v>830</v>
      </c>
    </row>
    <row r="110" spans="3:9" x14ac:dyDescent="0.25">
      <c r="C110" t="s">
        <v>108</v>
      </c>
      <c r="D110" t="str">
        <f>IFERROR(VLOOKUP($C110,Classifications!$E$1:$F$326,2,FALSE),VLOOKUP($C110,Classifications!$A$1:$B$35,2,FALSE))</f>
        <v>Predominantly Rural</v>
      </c>
      <c r="E110">
        <v>6810</v>
      </c>
      <c r="F110">
        <v>8950</v>
      </c>
      <c r="G110">
        <v>10810</v>
      </c>
      <c r="H110">
        <v>11990</v>
      </c>
      <c r="I110">
        <v>11650</v>
      </c>
    </row>
    <row r="111" spans="3:9" x14ac:dyDescent="0.25">
      <c r="C111" t="s">
        <v>109</v>
      </c>
      <c r="D111" t="str">
        <f>IFERROR(VLOOKUP($C111,Classifications!$E$1:$F$326,2,FALSE),VLOOKUP($C111,Classifications!$A$1:$B$35,2,FALSE))</f>
        <v>Urban with Significant Rural (rural including hub towns 26-49%)</v>
      </c>
      <c r="E111">
        <v>520</v>
      </c>
      <c r="F111">
        <v>690</v>
      </c>
      <c r="G111">
        <v>810</v>
      </c>
      <c r="H111">
        <v>910</v>
      </c>
      <c r="I111">
        <v>920</v>
      </c>
    </row>
    <row r="112" spans="3:9" x14ac:dyDescent="0.25">
      <c r="C112" t="s">
        <v>110</v>
      </c>
      <c r="D112" t="str">
        <f>IFERROR(VLOOKUP($C112,Classifications!$E$1:$F$326,2,FALSE),VLOOKUP($C112,Classifications!$A$1:$B$35,2,FALSE))</f>
        <v xml:space="preserve">Mainly Rural (rural including hub towns &gt;=80%) </v>
      </c>
      <c r="E112">
        <v>1260</v>
      </c>
      <c r="F112">
        <v>1610</v>
      </c>
      <c r="G112">
        <v>1900</v>
      </c>
      <c r="H112">
        <v>2120</v>
      </c>
      <c r="I112">
        <v>2090</v>
      </c>
    </row>
    <row r="113" spans="3:9" x14ac:dyDescent="0.25">
      <c r="C113" t="s">
        <v>111</v>
      </c>
      <c r="D113" t="str">
        <f>IFERROR(VLOOKUP($C113,Classifications!$E$1:$F$326,2,FALSE),VLOOKUP($C113,Classifications!$A$1:$B$35,2,FALSE))</f>
        <v>Urban with City and Town</v>
      </c>
      <c r="E113">
        <v>1030</v>
      </c>
      <c r="F113">
        <v>1300</v>
      </c>
      <c r="G113">
        <v>1670</v>
      </c>
      <c r="H113">
        <v>1900</v>
      </c>
      <c r="I113">
        <v>1800</v>
      </c>
    </row>
    <row r="114" spans="3:9" x14ac:dyDescent="0.25">
      <c r="C114" t="s">
        <v>112</v>
      </c>
      <c r="D114" t="str">
        <f>IFERROR(VLOOKUP($C114,Classifications!$E$1:$F$326,2,FALSE),VLOOKUP($C114,Classifications!$A$1:$B$35,2,FALSE))</f>
        <v xml:space="preserve">Mainly Rural (rural including hub towns &gt;=80%) </v>
      </c>
      <c r="E114">
        <v>1190</v>
      </c>
      <c r="F114">
        <v>1470</v>
      </c>
      <c r="G114">
        <v>1740</v>
      </c>
      <c r="H114">
        <v>2030</v>
      </c>
      <c r="I114">
        <v>1980</v>
      </c>
    </row>
    <row r="115" spans="3:9" x14ac:dyDescent="0.25">
      <c r="C115" t="s">
        <v>113</v>
      </c>
      <c r="D115" t="str">
        <f>IFERROR(VLOOKUP($C115,Classifications!$E$1:$F$326,2,FALSE),VLOOKUP($C115,Classifications!$A$1:$B$35,2,FALSE))</f>
        <v xml:space="preserve">Largely Rural (rural including hub towns 50-79%) </v>
      </c>
      <c r="E115">
        <v>730</v>
      </c>
      <c r="F115">
        <v>1100</v>
      </c>
      <c r="G115">
        <v>1320</v>
      </c>
      <c r="H115">
        <v>1380</v>
      </c>
      <c r="I115">
        <v>1330</v>
      </c>
    </row>
    <row r="116" spans="3:9" x14ac:dyDescent="0.25">
      <c r="C116" t="s">
        <v>114</v>
      </c>
      <c r="D116" t="str">
        <f>IFERROR(VLOOKUP($C116,Classifications!$E$1:$F$326,2,FALSE),VLOOKUP($C116,Classifications!$A$1:$B$35,2,FALSE))</f>
        <v xml:space="preserve">Largely Rural (rural including hub towns 50-79%) </v>
      </c>
      <c r="E116">
        <v>1140</v>
      </c>
      <c r="F116">
        <v>1540</v>
      </c>
      <c r="G116">
        <v>1970</v>
      </c>
      <c r="H116">
        <v>2160</v>
      </c>
      <c r="I116">
        <v>2030</v>
      </c>
    </row>
    <row r="117" spans="3:9" x14ac:dyDescent="0.25">
      <c r="C117" t="s">
        <v>115</v>
      </c>
      <c r="D117" t="str">
        <f>IFERROR(VLOOKUP($C117,Classifications!$E$1:$F$326,2,FALSE),VLOOKUP($C117,Classifications!$A$1:$B$35,2,FALSE))</f>
        <v xml:space="preserve">Mainly Rural (rural including hub towns &gt;=80%) </v>
      </c>
      <c r="E117">
        <v>940</v>
      </c>
      <c r="F117">
        <v>1240</v>
      </c>
      <c r="G117">
        <v>1400</v>
      </c>
      <c r="H117">
        <v>1490</v>
      </c>
      <c r="I117">
        <v>1500</v>
      </c>
    </row>
    <row r="118" spans="3:9" x14ac:dyDescent="0.25">
      <c r="C118" t="s">
        <v>116</v>
      </c>
      <c r="D118" t="str">
        <f>IFERROR(VLOOKUP($C118,Classifications!$E$1:$F$326,2,FALSE),VLOOKUP($C118,Classifications!$A$1:$B$35,2,FALSE))</f>
        <v>Significant Rural</v>
      </c>
      <c r="E118">
        <v>6530</v>
      </c>
      <c r="F118">
        <v>8420</v>
      </c>
      <c r="G118">
        <v>10880</v>
      </c>
      <c r="H118">
        <v>12640</v>
      </c>
      <c r="I118">
        <v>12450</v>
      </c>
    </row>
    <row r="119" spans="3:9" x14ac:dyDescent="0.25">
      <c r="C119" t="s">
        <v>117</v>
      </c>
      <c r="D119" t="str">
        <f>IFERROR(VLOOKUP($C119,Classifications!$E$1:$F$326,2,FALSE),VLOOKUP($C119,Classifications!$A$1:$B$35,2,FALSE))</f>
        <v>Urban with City and Town</v>
      </c>
      <c r="E119">
        <v>660</v>
      </c>
      <c r="F119">
        <v>850</v>
      </c>
      <c r="G119">
        <v>1180</v>
      </c>
      <c r="H119">
        <v>1560</v>
      </c>
      <c r="I119">
        <v>1460</v>
      </c>
    </row>
    <row r="120" spans="3:9" x14ac:dyDescent="0.25">
      <c r="C120" t="s">
        <v>118</v>
      </c>
      <c r="D120" t="str">
        <f>IFERROR(VLOOKUP($C120,Classifications!$E$1:$F$326,2,FALSE),VLOOKUP($C120,Classifications!$A$1:$B$35,2,FALSE))</f>
        <v xml:space="preserve">Mainly Rural (rural including hub towns &gt;=80%) </v>
      </c>
      <c r="E120">
        <v>720</v>
      </c>
      <c r="F120">
        <v>800</v>
      </c>
      <c r="G120">
        <v>1000</v>
      </c>
      <c r="H120">
        <v>1240</v>
      </c>
      <c r="I120">
        <v>1310</v>
      </c>
    </row>
    <row r="121" spans="3:9" x14ac:dyDescent="0.25">
      <c r="C121" t="s">
        <v>119</v>
      </c>
      <c r="D121" t="str">
        <f>IFERROR(VLOOKUP($C121,Classifications!$E$1:$F$326,2,FALSE),VLOOKUP($C121,Classifications!$A$1:$B$35,2,FALSE))</f>
        <v xml:space="preserve">Largely Rural (rural including hub towns 50-79%) </v>
      </c>
      <c r="E121">
        <v>750</v>
      </c>
      <c r="F121">
        <v>1020</v>
      </c>
      <c r="G121">
        <v>1250</v>
      </c>
      <c r="H121">
        <v>1410</v>
      </c>
      <c r="I121">
        <v>1430</v>
      </c>
    </row>
    <row r="122" spans="3:9" x14ac:dyDescent="0.25">
      <c r="C122" t="s">
        <v>120</v>
      </c>
      <c r="D122" t="str">
        <f>IFERROR(VLOOKUP($C122,Classifications!$E$1:$F$326,2,FALSE),VLOOKUP($C122,Classifications!$A$1:$B$35,2,FALSE))</f>
        <v>Urban with City and Town</v>
      </c>
      <c r="E122">
        <v>990</v>
      </c>
      <c r="F122">
        <v>1260</v>
      </c>
      <c r="G122">
        <v>1500</v>
      </c>
      <c r="H122">
        <v>1680</v>
      </c>
      <c r="I122">
        <v>1660</v>
      </c>
    </row>
    <row r="123" spans="3:9" x14ac:dyDescent="0.25">
      <c r="C123" t="s">
        <v>121</v>
      </c>
      <c r="D123" t="str">
        <f>IFERROR(VLOOKUP($C123,Classifications!$E$1:$F$326,2,FALSE),VLOOKUP($C123,Classifications!$A$1:$B$35,2,FALSE))</f>
        <v>Urban with City and Town</v>
      </c>
      <c r="E123">
        <v>1980</v>
      </c>
      <c r="F123">
        <v>2700</v>
      </c>
      <c r="G123">
        <v>3770</v>
      </c>
      <c r="H123">
        <v>4310</v>
      </c>
      <c r="I123">
        <v>4150</v>
      </c>
    </row>
    <row r="124" spans="3:9" x14ac:dyDescent="0.25">
      <c r="C124" t="s">
        <v>122</v>
      </c>
      <c r="D124" t="str">
        <f>IFERROR(VLOOKUP($C124,Classifications!$E$1:$F$326,2,FALSE),VLOOKUP($C124,Classifications!$A$1:$B$35,2,FALSE))</f>
        <v xml:space="preserve">Mainly Rural (rural including hub towns &gt;=80%) </v>
      </c>
      <c r="E124">
        <v>740</v>
      </c>
      <c r="F124">
        <v>860</v>
      </c>
      <c r="G124">
        <v>1040</v>
      </c>
      <c r="H124">
        <v>1190</v>
      </c>
      <c r="I124">
        <v>1220</v>
      </c>
    </row>
    <row r="125" spans="3:9" x14ac:dyDescent="0.25">
      <c r="C125" t="s">
        <v>123</v>
      </c>
      <c r="D125" t="str">
        <f>IFERROR(VLOOKUP($C125,Classifications!$E$1:$F$326,2,FALSE),VLOOKUP($C125,Classifications!$A$1:$B$35,2,FALSE))</f>
        <v>Urban with Significant Rural (rural including hub towns 26-49%)</v>
      </c>
      <c r="E125">
        <v>690</v>
      </c>
      <c r="F125">
        <v>940</v>
      </c>
      <c r="G125">
        <v>1150</v>
      </c>
      <c r="H125">
        <v>1260</v>
      </c>
      <c r="I125">
        <v>1230</v>
      </c>
    </row>
    <row r="126" spans="3:9" x14ac:dyDescent="0.25">
      <c r="C126" t="s">
        <v>124</v>
      </c>
      <c r="D126" t="str">
        <f>IFERROR(VLOOKUP($C126,Classifications!$E$1:$F$326,2,FALSE),VLOOKUP($C126,Classifications!$A$1:$B$35,2,FALSE))</f>
        <v>Urban with Minor Conurbation</v>
      </c>
      <c r="E126">
        <v>2850</v>
      </c>
      <c r="F126">
        <v>3810</v>
      </c>
      <c r="G126">
        <v>4500</v>
      </c>
      <c r="H126">
        <v>5050</v>
      </c>
      <c r="I126">
        <v>5100</v>
      </c>
    </row>
    <row r="127" spans="3:9" x14ac:dyDescent="0.25">
      <c r="C127" t="s">
        <v>125</v>
      </c>
      <c r="D127" t="str">
        <f>IFERROR(VLOOKUP($C127,Classifications!$E$1:$F$326,2,FALSE),VLOOKUP($C127,Classifications!$A$1:$B$35,2,FALSE))</f>
        <v>Significant Rural</v>
      </c>
      <c r="E127">
        <v>8890</v>
      </c>
      <c r="F127">
        <v>11360</v>
      </c>
      <c r="G127">
        <v>13450</v>
      </c>
      <c r="H127">
        <v>14720</v>
      </c>
      <c r="I127">
        <v>14440</v>
      </c>
    </row>
    <row r="128" spans="3:9" x14ac:dyDescent="0.25">
      <c r="C128" t="s">
        <v>126</v>
      </c>
      <c r="D128" t="str">
        <f>IFERROR(VLOOKUP($C128,Classifications!$E$1:$F$326,2,FALSE),VLOOKUP($C128,Classifications!$A$1:$B$35,2,FALSE))</f>
        <v>Urban with City and Town</v>
      </c>
      <c r="E128">
        <v>1640</v>
      </c>
      <c r="F128">
        <v>2130</v>
      </c>
      <c r="G128">
        <v>2620</v>
      </c>
      <c r="H128">
        <v>2800</v>
      </c>
      <c r="I128">
        <v>2650</v>
      </c>
    </row>
    <row r="129" spans="1:9" x14ac:dyDescent="0.25">
      <c r="C129" t="s">
        <v>127</v>
      </c>
      <c r="D129" t="str">
        <f>IFERROR(VLOOKUP($C129,Classifications!$E$1:$F$326,2,FALSE),VLOOKUP($C129,Classifications!$A$1:$B$35,2,FALSE))</f>
        <v xml:space="preserve">Largely Rural (rural including hub towns 50-79%) </v>
      </c>
      <c r="E129">
        <v>1320</v>
      </c>
      <c r="F129">
        <v>1670</v>
      </c>
      <c r="G129">
        <v>2000</v>
      </c>
      <c r="H129">
        <v>2180</v>
      </c>
      <c r="I129">
        <v>2150</v>
      </c>
    </row>
    <row r="130" spans="1:9" x14ac:dyDescent="0.25">
      <c r="C130" t="s">
        <v>128</v>
      </c>
      <c r="D130" t="str">
        <f>IFERROR(VLOOKUP($C130,Classifications!$E$1:$F$326,2,FALSE),VLOOKUP($C130,Classifications!$A$1:$B$35,2,FALSE))</f>
        <v>Urban with Minor Conurbation</v>
      </c>
      <c r="E130">
        <v>1020</v>
      </c>
      <c r="F130">
        <v>1340</v>
      </c>
      <c r="G130">
        <v>1560</v>
      </c>
      <c r="H130">
        <v>1720</v>
      </c>
      <c r="I130">
        <v>1750</v>
      </c>
    </row>
    <row r="131" spans="1:9" x14ac:dyDescent="0.25">
      <c r="C131" t="s">
        <v>129</v>
      </c>
      <c r="D131" t="str">
        <f>IFERROR(VLOOKUP($C131,Classifications!$E$1:$F$326,2,FALSE),VLOOKUP($C131,Classifications!$A$1:$B$35,2,FALSE))</f>
        <v>Urban with Minor Conurbation</v>
      </c>
      <c r="E131">
        <v>1310</v>
      </c>
      <c r="F131">
        <v>1600</v>
      </c>
      <c r="G131">
        <v>1900</v>
      </c>
      <c r="H131">
        <v>2000</v>
      </c>
      <c r="I131">
        <v>2050</v>
      </c>
    </row>
    <row r="132" spans="1:9" x14ac:dyDescent="0.25">
      <c r="C132" t="s">
        <v>130</v>
      </c>
      <c r="D132" t="str">
        <f>IFERROR(VLOOKUP($C132,Classifications!$E$1:$F$326,2,FALSE),VLOOKUP($C132,Classifications!$A$1:$B$35,2,FALSE))</f>
        <v>Urban with City and Town</v>
      </c>
      <c r="E132">
        <v>1480</v>
      </c>
      <c r="F132">
        <v>1980</v>
      </c>
      <c r="G132">
        <v>2240</v>
      </c>
      <c r="H132">
        <v>2430</v>
      </c>
      <c r="I132">
        <v>2260</v>
      </c>
    </row>
    <row r="133" spans="1:9" x14ac:dyDescent="0.25">
      <c r="C133" t="s">
        <v>131</v>
      </c>
      <c r="D133" t="str">
        <f>IFERROR(VLOOKUP($C133,Classifications!$E$1:$F$326,2,FALSE),VLOOKUP($C133,Classifications!$A$1:$B$35,2,FALSE))</f>
        <v xml:space="preserve">Largely Rural (rural including hub towns 50-79%) </v>
      </c>
      <c r="E133">
        <v>1300</v>
      </c>
      <c r="F133">
        <v>1590</v>
      </c>
      <c r="G133">
        <v>1930</v>
      </c>
      <c r="H133">
        <v>2260</v>
      </c>
      <c r="I133">
        <v>2220</v>
      </c>
    </row>
    <row r="134" spans="1:9" x14ac:dyDescent="0.25">
      <c r="C134" t="s">
        <v>132</v>
      </c>
      <c r="D134" t="str">
        <f>IFERROR(VLOOKUP($C134,Classifications!$E$1:$F$326,2,FALSE),VLOOKUP($C134,Classifications!$A$1:$B$35,2,FALSE))</f>
        <v xml:space="preserve">Largely Rural (rural including hub towns 50-79%) </v>
      </c>
      <c r="E134">
        <v>820</v>
      </c>
      <c r="F134">
        <v>1050</v>
      </c>
      <c r="G134">
        <v>1210</v>
      </c>
      <c r="H134">
        <v>1330</v>
      </c>
      <c r="I134">
        <v>1370</v>
      </c>
    </row>
    <row r="135" spans="1:9" x14ac:dyDescent="0.25">
      <c r="C135" t="s">
        <v>133</v>
      </c>
      <c r="D135" t="str">
        <f>IFERROR(VLOOKUP($C135,Classifications!$E$1:$F$326,2,FALSE),VLOOKUP($C135,Classifications!$A$1:$B$35,2,FALSE))</f>
        <v xml:space="preserve">Mainly Rural (rural including hub towns &gt;=80%) </v>
      </c>
      <c r="E135">
        <v>270</v>
      </c>
      <c r="F135">
        <v>340</v>
      </c>
      <c r="G135">
        <v>440</v>
      </c>
      <c r="H135">
        <v>510</v>
      </c>
      <c r="I135">
        <v>450</v>
      </c>
    </row>
    <row r="136" spans="1:9" x14ac:dyDescent="0.25">
      <c r="C136" t="s">
        <v>22</v>
      </c>
      <c r="E136">
        <v>44820</v>
      </c>
      <c r="F136">
        <v>59690</v>
      </c>
      <c r="G136">
        <v>73320</v>
      </c>
      <c r="H136">
        <v>80810</v>
      </c>
      <c r="I136">
        <v>79400</v>
      </c>
    </row>
    <row r="138" spans="1:9" x14ac:dyDescent="0.25">
      <c r="A138" t="s">
        <v>134</v>
      </c>
    </row>
    <row r="139" spans="1:9" x14ac:dyDescent="0.25">
      <c r="C139" t="s">
        <v>135</v>
      </c>
      <c r="D139" t="str">
        <f>IFERROR(VLOOKUP($C139,Classifications!$E$1:$F$326,2,FALSE),VLOOKUP($C139,Classifications!$A$1:$B$35,2,FALSE))</f>
        <v>Urban with Major Conurbation</v>
      </c>
      <c r="E139">
        <v>8230</v>
      </c>
      <c r="F139">
        <v>13040</v>
      </c>
      <c r="G139">
        <v>15570</v>
      </c>
      <c r="H139">
        <v>17460</v>
      </c>
      <c r="I139">
        <v>17720</v>
      </c>
    </row>
    <row r="140" spans="1:9" x14ac:dyDescent="0.25">
      <c r="C140" t="s">
        <v>136</v>
      </c>
      <c r="D140" t="str">
        <f>IFERROR(VLOOKUP($C140,Classifications!$E$1:$F$326,2,FALSE),VLOOKUP($C140,Classifications!$A$1:$B$35,2,FALSE))</f>
        <v>Urban with City and Town</v>
      </c>
      <c r="E140">
        <v>3200</v>
      </c>
      <c r="F140">
        <v>4470</v>
      </c>
      <c r="G140">
        <v>5510</v>
      </c>
      <c r="H140">
        <v>5970</v>
      </c>
      <c r="I140">
        <v>5860</v>
      </c>
    </row>
    <row r="141" spans="1:9" x14ac:dyDescent="0.25">
      <c r="C141" t="s">
        <v>137</v>
      </c>
      <c r="D141" t="str">
        <f>IFERROR(VLOOKUP($C141,Classifications!$E$1:$F$326,2,FALSE),VLOOKUP($C141,Classifications!$A$1:$B$35,2,FALSE))</f>
        <v>Urban with Major Conurbation</v>
      </c>
      <c r="E141">
        <v>3560</v>
      </c>
      <c r="F141">
        <v>4790</v>
      </c>
      <c r="G141">
        <v>5420</v>
      </c>
      <c r="H141">
        <v>5690</v>
      </c>
      <c r="I141">
        <v>5710</v>
      </c>
    </row>
    <row r="142" spans="1:9" x14ac:dyDescent="0.25">
      <c r="C142" t="s">
        <v>138</v>
      </c>
      <c r="D142" t="str">
        <f>IFERROR(VLOOKUP($C142,Classifications!$E$1:$F$326,2,FALSE),VLOOKUP($C142,Classifications!$A$1:$B$35,2,FALSE))</f>
        <v xml:space="preserve">Largely Rural (rural including hub towns 50-79%) </v>
      </c>
      <c r="E142">
        <v>1910</v>
      </c>
      <c r="F142">
        <v>2400</v>
      </c>
      <c r="G142">
        <v>3010</v>
      </c>
      <c r="H142">
        <v>3280</v>
      </c>
      <c r="I142">
        <v>3170</v>
      </c>
    </row>
    <row r="143" spans="1:9" x14ac:dyDescent="0.25">
      <c r="C143" t="s">
        <v>139</v>
      </c>
      <c r="D143" t="str">
        <f>IFERROR(VLOOKUP($C143,Classifications!$E$1:$F$326,2,FALSE),VLOOKUP($C143,Classifications!$A$1:$B$35,2,FALSE))</f>
        <v>Urban with Major Conurbation</v>
      </c>
      <c r="E143">
        <v>3370</v>
      </c>
      <c r="F143">
        <v>4900</v>
      </c>
      <c r="G143">
        <v>5840</v>
      </c>
      <c r="H143">
        <v>6240</v>
      </c>
      <c r="I143">
        <v>6170</v>
      </c>
    </row>
    <row r="144" spans="1:9" x14ac:dyDescent="0.25">
      <c r="C144" t="s">
        <v>140</v>
      </c>
      <c r="D144" t="str">
        <f>IFERROR(VLOOKUP($C144,Classifications!$E$1:$F$326,2,FALSE),VLOOKUP($C144,Classifications!$A$1:$B$35,2,FALSE))</f>
        <v xml:space="preserve">Largely Rural (rural including hub towns 50-79%) </v>
      </c>
      <c r="E144">
        <v>4880</v>
      </c>
      <c r="F144">
        <v>6370</v>
      </c>
      <c r="G144">
        <v>7590</v>
      </c>
      <c r="H144">
        <v>7920</v>
      </c>
      <c r="I144">
        <v>7380</v>
      </c>
    </row>
    <row r="145" spans="3:9" x14ac:dyDescent="0.25">
      <c r="C145" t="s">
        <v>141</v>
      </c>
      <c r="D145" t="str">
        <f>IFERROR(VLOOKUP($C145,Classifications!$E$1:$F$326,2,FALSE),VLOOKUP($C145,Classifications!$A$1:$B$35,2,FALSE))</f>
        <v>Urban with Major Conurbation</v>
      </c>
      <c r="E145">
        <v>1820</v>
      </c>
      <c r="F145">
        <v>2370</v>
      </c>
      <c r="G145">
        <v>3040</v>
      </c>
      <c r="H145">
        <v>3630</v>
      </c>
      <c r="I145">
        <v>3580</v>
      </c>
    </row>
    <row r="146" spans="3:9" x14ac:dyDescent="0.25">
      <c r="C146" t="s">
        <v>142</v>
      </c>
      <c r="D146" t="str">
        <f>IFERROR(VLOOKUP($C146,Classifications!$E$1:$F$326,2,FALSE),VLOOKUP($C146,Classifications!$A$1:$B$35,2,FALSE))</f>
        <v>Significant Rural</v>
      </c>
      <c r="E146">
        <v>8790</v>
      </c>
      <c r="F146">
        <v>12140</v>
      </c>
      <c r="G146">
        <v>14740</v>
      </c>
      <c r="H146">
        <v>15970</v>
      </c>
      <c r="I146">
        <v>16000</v>
      </c>
    </row>
    <row r="147" spans="3:9" x14ac:dyDescent="0.25">
      <c r="C147" t="s">
        <v>143</v>
      </c>
      <c r="D147" t="str">
        <f>IFERROR(VLOOKUP($C147,Classifications!$E$1:$F$326,2,FALSE),VLOOKUP($C147,Classifications!$A$1:$B$35,2,FALSE))</f>
        <v>Urban with Significant Rural (rural including hub towns 26-49%)</v>
      </c>
      <c r="E147">
        <v>1080</v>
      </c>
      <c r="F147">
        <v>1650</v>
      </c>
      <c r="G147">
        <v>1950</v>
      </c>
      <c r="H147">
        <v>2220</v>
      </c>
      <c r="I147">
        <v>2210</v>
      </c>
    </row>
    <row r="148" spans="3:9" x14ac:dyDescent="0.25">
      <c r="C148" t="s">
        <v>144</v>
      </c>
      <c r="D148" t="str">
        <f>IFERROR(VLOOKUP($C148,Classifications!$E$1:$F$326,2,FALSE),VLOOKUP($C148,Classifications!$A$1:$B$35,2,FALSE))</f>
        <v>Urban with Significant Rural (rural including hub towns 26-49%)</v>
      </c>
      <c r="E148">
        <v>1180</v>
      </c>
      <c r="F148">
        <v>1570</v>
      </c>
      <c r="G148">
        <v>1940</v>
      </c>
      <c r="H148">
        <v>2130</v>
      </c>
      <c r="I148">
        <v>2150</v>
      </c>
    </row>
    <row r="149" spans="3:9" x14ac:dyDescent="0.25">
      <c r="C149" t="s">
        <v>145</v>
      </c>
      <c r="D149" t="str">
        <f>IFERROR(VLOOKUP($C149,Classifications!$E$1:$F$326,2,FALSE),VLOOKUP($C149,Classifications!$A$1:$B$35,2,FALSE))</f>
        <v>Urban with Significant Rural (rural including hub towns 26-49%)</v>
      </c>
      <c r="E149">
        <v>840</v>
      </c>
      <c r="F149">
        <v>1240</v>
      </c>
      <c r="G149">
        <v>1470</v>
      </c>
      <c r="H149">
        <v>1520</v>
      </c>
      <c r="I149">
        <v>1670</v>
      </c>
    </row>
    <row r="150" spans="3:9" x14ac:dyDescent="0.25">
      <c r="C150" t="s">
        <v>146</v>
      </c>
      <c r="D150" t="str">
        <f>IFERROR(VLOOKUP($C150,Classifications!$E$1:$F$326,2,FALSE),VLOOKUP($C150,Classifications!$A$1:$B$35,2,FALSE))</f>
        <v>Urban with City and Town</v>
      </c>
      <c r="E150">
        <v>1650</v>
      </c>
      <c r="F150">
        <v>2160</v>
      </c>
      <c r="G150">
        <v>2430</v>
      </c>
      <c r="H150">
        <v>2650</v>
      </c>
      <c r="I150">
        <v>2610</v>
      </c>
    </row>
    <row r="151" spans="3:9" x14ac:dyDescent="0.25">
      <c r="C151" t="s">
        <v>147</v>
      </c>
      <c r="D151" t="str">
        <f>IFERROR(VLOOKUP($C151,Classifications!$E$1:$F$326,2,FALSE),VLOOKUP($C151,Classifications!$A$1:$B$35,2,FALSE))</f>
        <v>Urban with Significant Rural (rural including hub towns 26-49%)</v>
      </c>
      <c r="E151">
        <v>1170</v>
      </c>
      <c r="F151">
        <v>1440</v>
      </c>
      <c r="G151">
        <v>1820</v>
      </c>
      <c r="H151">
        <v>1930</v>
      </c>
      <c r="I151">
        <v>1830</v>
      </c>
    </row>
    <row r="152" spans="3:9" x14ac:dyDescent="0.25">
      <c r="C152" t="s">
        <v>148</v>
      </c>
      <c r="D152" t="str">
        <f>IFERROR(VLOOKUP($C152,Classifications!$E$1:$F$326,2,FALSE),VLOOKUP($C152,Classifications!$A$1:$B$35,2,FALSE))</f>
        <v>Urban with Significant Rural (rural including hub towns 26-49%)</v>
      </c>
      <c r="E152">
        <v>980</v>
      </c>
      <c r="F152">
        <v>1510</v>
      </c>
      <c r="G152">
        <v>1880</v>
      </c>
      <c r="H152">
        <v>2090</v>
      </c>
      <c r="I152">
        <v>2040</v>
      </c>
    </row>
    <row r="153" spans="3:9" x14ac:dyDescent="0.25">
      <c r="C153" t="s">
        <v>149</v>
      </c>
      <c r="D153" t="str">
        <f>IFERROR(VLOOKUP($C153,Classifications!$E$1:$F$326,2,FALSE),VLOOKUP($C153,Classifications!$A$1:$B$35,2,FALSE))</f>
        <v xml:space="preserve">Largely Rural (rural including hub towns 50-79%) </v>
      </c>
      <c r="E153">
        <v>1170</v>
      </c>
      <c r="F153">
        <v>1470</v>
      </c>
      <c r="G153">
        <v>1810</v>
      </c>
      <c r="H153">
        <v>1970</v>
      </c>
      <c r="I153">
        <v>1980</v>
      </c>
    </row>
    <row r="154" spans="3:9" x14ac:dyDescent="0.25">
      <c r="C154" t="s">
        <v>150</v>
      </c>
      <c r="D154" t="str">
        <f>IFERROR(VLOOKUP($C154,Classifications!$E$1:$F$326,2,FALSE),VLOOKUP($C154,Classifications!$A$1:$B$35,2,FALSE))</f>
        <v>Urban with City and Town</v>
      </c>
      <c r="E154">
        <v>730</v>
      </c>
      <c r="F154">
        <v>1100</v>
      </c>
      <c r="G154">
        <v>1460</v>
      </c>
      <c r="H154">
        <v>1460</v>
      </c>
      <c r="I154">
        <v>1520</v>
      </c>
    </row>
    <row r="155" spans="3:9" x14ac:dyDescent="0.25">
      <c r="C155" t="s">
        <v>151</v>
      </c>
      <c r="D155" t="str">
        <f>IFERROR(VLOOKUP($C155,Classifications!$E$1:$F$326,2,FALSE),VLOOKUP($C155,Classifications!$A$1:$B$35,2,FALSE))</f>
        <v>Urban with City and Town</v>
      </c>
      <c r="E155">
        <v>3370</v>
      </c>
      <c r="F155">
        <v>4330</v>
      </c>
      <c r="G155">
        <v>5100</v>
      </c>
      <c r="H155">
        <v>5910</v>
      </c>
      <c r="I155">
        <v>5900</v>
      </c>
    </row>
    <row r="156" spans="3:9" x14ac:dyDescent="0.25">
      <c r="C156" t="s">
        <v>152</v>
      </c>
      <c r="D156" t="str">
        <f>IFERROR(VLOOKUP($C156,Classifications!$E$1:$F$326,2,FALSE),VLOOKUP($C156,Classifications!$A$1:$B$35,2,FALSE))</f>
        <v>Urban with City and Town</v>
      </c>
      <c r="E156">
        <v>1710</v>
      </c>
      <c r="F156">
        <v>2370</v>
      </c>
      <c r="G156">
        <v>3040</v>
      </c>
      <c r="H156">
        <v>3770</v>
      </c>
      <c r="I156">
        <v>3800</v>
      </c>
    </row>
    <row r="157" spans="3:9" x14ac:dyDescent="0.25">
      <c r="C157" t="s">
        <v>153</v>
      </c>
      <c r="D157" t="str">
        <f>IFERROR(VLOOKUP($C157,Classifications!$E$1:$F$326,2,FALSE),VLOOKUP($C157,Classifications!$A$1:$B$35,2,FALSE))</f>
        <v>Urban with Major Conurbation</v>
      </c>
      <c r="E157">
        <v>2830</v>
      </c>
      <c r="F157">
        <v>3870</v>
      </c>
      <c r="G157">
        <v>5040</v>
      </c>
      <c r="H157">
        <v>5100</v>
      </c>
      <c r="I157">
        <v>4960</v>
      </c>
    </row>
    <row r="158" spans="3:9" x14ac:dyDescent="0.25">
      <c r="C158" t="s">
        <v>154</v>
      </c>
      <c r="D158" t="str">
        <f>IFERROR(VLOOKUP($C158,Classifications!$E$1:$F$326,2,FALSE),VLOOKUP($C158,Classifications!$A$1:$B$35,2,FALSE))</f>
        <v>Significant Rural</v>
      </c>
      <c r="E158">
        <v>4800</v>
      </c>
      <c r="F158">
        <v>6100</v>
      </c>
      <c r="G158">
        <v>7290</v>
      </c>
      <c r="H158">
        <v>8480</v>
      </c>
      <c r="I158">
        <v>8430</v>
      </c>
    </row>
    <row r="159" spans="3:9" x14ac:dyDescent="0.25">
      <c r="C159" t="s">
        <v>155</v>
      </c>
      <c r="D159" t="str">
        <f>IFERROR(VLOOKUP($C159,Classifications!$E$1:$F$326,2,FALSE),VLOOKUP($C159,Classifications!$A$1:$B$35,2,FALSE))</f>
        <v xml:space="preserve">Mainly Rural (rural including hub towns &gt;=80%) </v>
      </c>
      <c r="E159">
        <v>590</v>
      </c>
      <c r="F159">
        <v>770</v>
      </c>
      <c r="G159">
        <v>950</v>
      </c>
      <c r="H159">
        <v>1070</v>
      </c>
      <c r="I159">
        <v>1110</v>
      </c>
    </row>
    <row r="160" spans="3:9" x14ac:dyDescent="0.25">
      <c r="C160" t="s">
        <v>156</v>
      </c>
      <c r="D160" t="str">
        <f>IFERROR(VLOOKUP($C160,Classifications!$E$1:$F$326,2,FALSE),VLOOKUP($C160,Classifications!$A$1:$B$35,2,FALSE))</f>
        <v>Urban with City and Town</v>
      </c>
      <c r="E160">
        <v>1370</v>
      </c>
      <c r="F160">
        <v>1720</v>
      </c>
      <c r="G160">
        <v>2130</v>
      </c>
      <c r="H160">
        <v>2560</v>
      </c>
      <c r="I160">
        <v>2470</v>
      </c>
    </row>
    <row r="161" spans="1:9" x14ac:dyDescent="0.25">
      <c r="C161" t="s">
        <v>157</v>
      </c>
      <c r="D161" t="str">
        <f>IFERROR(VLOOKUP($C161,Classifications!$E$1:$F$326,2,FALSE),VLOOKUP($C161,Classifications!$A$1:$B$35,2,FALSE))</f>
        <v>Urban with City and Town</v>
      </c>
      <c r="E161">
        <v>1080</v>
      </c>
      <c r="F161">
        <v>1350</v>
      </c>
      <c r="G161">
        <v>1600</v>
      </c>
      <c r="H161">
        <v>1810</v>
      </c>
      <c r="I161">
        <v>1640</v>
      </c>
    </row>
    <row r="162" spans="1:9" x14ac:dyDescent="0.25">
      <c r="C162" t="s">
        <v>158</v>
      </c>
      <c r="D162" t="str">
        <f>IFERROR(VLOOKUP($C162,Classifications!$E$1:$F$326,2,FALSE),VLOOKUP($C162,Classifications!$A$1:$B$35,2,FALSE))</f>
        <v xml:space="preserve">Mainly Rural (rural including hub towns &gt;=80%) </v>
      </c>
      <c r="E162">
        <v>820</v>
      </c>
      <c r="F162">
        <v>1060</v>
      </c>
      <c r="G162">
        <v>1330</v>
      </c>
      <c r="H162">
        <v>1490</v>
      </c>
      <c r="I162">
        <v>1500</v>
      </c>
    </row>
    <row r="163" spans="1:9" x14ac:dyDescent="0.25">
      <c r="C163" t="s">
        <v>159</v>
      </c>
      <c r="D163" t="str">
        <f>IFERROR(VLOOKUP($C163,Classifications!$E$1:$F$326,2,FALSE),VLOOKUP($C163,Classifications!$A$1:$B$35,2,FALSE))</f>
        <v>Urban with City and Town</v>
      </c>
      <c r="E163">
        <v>940</v>
      </c>
      <c r="F163">
        <v>1190</v>
      </c>
      <c r="G163">
        <v>1290</v>
      </c>
      <c r="H163">
        <v>1560</v>
      </c>
      <c r="I163">
        <v>1710</v>
      </c>
    </row>
    <row r="164" spans="1:9" x14ac:dyDescent="0.25">
      <c r="C164" t="s">
        <v>160</v>
      </c>
      <c r="D164" t="str">
        <f>IFERROR(VLOOKUP($C164,Classifications!$E$1:$F$326,2,FALSE),VLOOKUP($C164,Classifications!$A$1:$B$35,2,FALSE))</f>
        <v>Urban with Major Conurbation</v>
      </c>
      <c r="E164">
        <v>2590</v>
      </c>
      <c r="F164">
        <v>3470</v>
      </c>
      <c r="G164">
        <v>4500</v>
      </c>
      <c r="H164">
        <v>4560</v>
      </c>
      <c r="I164">
        <v>4520</v>
      </c>
    </row>
    <row r="165" spans="1:9" x14ac:dyDescent="0.25">
      <c r="C165" t="s">
        <v>161</v>
      </c>
      <c r="D165" t="str">
        <f>IFERROR(VLOOKUP($C165,Classifications!$E$1:$F$326,2,FALSE),VLOOKUP($C165,Classifications!$A$1:$B$35,2,FALSE))</f>
        <v>Significant Rural</v>
      </c>
      <c r="E165">
        <v>4570</v>
      </c>
      <c r="F165">
        <v>6850</v>
      </c>
      <c r="G165">
        <v>8980</v>
      </c>
      <c r="H165">
        <v>9770</v>
      </c>
      <c r="I165">
        <v>9480</v>
      </c>
    </row>
    <row r="166" spans="1:9" x14ac:dyDescent="0.25">
      <c r="C166" t="s">
        <v>162</v>
      </c>
      <c r="D166" t="str">
        <f>IFERROR(VLOOKUP($C166,Classifications!$E$1:$F$326,2,FALSE),VLOOKUP($C166,Classifications!$A$1:$B$35,2,FALSE))</f>
        <v>Urban with City and Town</v>
      </c>
      <c r="E166">
        <v>830</v>
      </c>
      <c r="F166">
        <v>1200</v>
      </c>
      <c r="G166">
        <v>1470</v>
      </c>
      <c r="H166">
        <v>1570</v>
      </c>
      <c r="I166">
        <v>1510</v>
      </c>
    </row>
    <row r="167" spans="1:9" x14ac:dyDescent="0.25">
      <c r="C167" t="s">
        <v>163</v>
      </c>
      <c r="D167" t="str">
        <f>IFERROR(VLOOKUP($C167,Classifications!$E$1:$F$326,2,FALSE),VLOOKUP($C167,Classifications!$A$1:$B$35,2,FALSE))</f>
        <v xml:space="preserve">Largely Rural (rural including hub towns 50-79%) </v>
      </c>
      <c r="E167">
        <v>450</v>
      </c>
      <c r="F167">
        <v>700</v>
      </c>
      <c r="G167">
        <v>1040</v>
      </c>
      <c r="H167">
        <v>1090</v>
      </c>
      <c r="I167">
        <v>1040</v>
      </c>
    </row>
    <row r="168" spans="1:9" x14ac:dyDescent="0.25">
      <c r="C168" t="s">
        <v>164</v>
      </c>
      <c r="D168" t="str">
        <f>IFERROR(VLOOKUP($C168,Classifications!$E$1:$F$326,2,FALSE),VLOOKUP($C168,Classifications!$A$1:$B$35,2,FALSE))</f>
        <v>Urban with City and Town</v>
      </c>
      <c r="E168">
        <v>740</v>
      </c>
      <c r="F168">
        <v>1190</v>
      </c>
      <c r="G168">
        <v>1480</v>
      </c>
      <c r="H168">
        <v>1740</v>
      </c>
      <c r="I168">
        <v>1730</v>
      </c>
    </row>
    <row r="169" spans="1:9" x14ac:dyDescent="0.25">
      <c r="C169" t="s">
        <v>165</v>
      </c>
      <c r="D169" t="str">
        <f>IFERROR(VLOOKUP($C169,Classifications!$E$1:$F$326,2,FALSE),VLOOKUP($C169,Classifications!$A$1:$B$35,2,FALSE))</f>
        <v>Urban with City and Town</v>
      </c>
      <c r="E169">
        <v>810</v>
      </c>
      <c r="F169">
        <v>1220</v>
      </c>
      <c r="G169">
        <v>1630</v>
      </c>
      <c r="H169">
        <v>1810</v>
      </c>
      <c r="I169">
        <v>1720</v>
      </c>
    </row>
    <row r="170" spans="1:9" x14ac:dyDescent="0.25">
      <c r="C170" t="s">
        <v>166</v>
      </c>
      <c r="D170" t="str">
        <f>IFERROR(VLOOKUP($C170,Classifications!$E$1:$F$326,2,FALSE),VLOOKUP($C170,Classifications!$A$1:$B$35,2,FALSE))</f>
        <v xml:space="preserve">Mainly Rural (rural including hub towns &gt;=80%) </v>
      </c>
      <c r="E170">
        <v>890</v>
      </c>
      <c r="F170">
        <v>1240</v>
      </c>
      <c r="G170">
        <v>1650</v>
      </c>
      <c r="H170">
        <v>1750</v>
      </c>
      <c r="I170">
        <v>1700</v>
      </c>
    </row>
    <row r="171" spans="1:9" x14ac:dyDescent="0.25">
      <c r="C171" t="s">
        <v>167</v>
      </c>
      <c r="D171" t="str">
        <f>IFERROR(VLOOKUP($C171,Classifications!$E$1:$F$326,2,FALSE),VLOOKUP($C171,Classifications!$A$1:$B$35,2,FALSE))</f>
        <v>Urban with Significant Rural (rural including hub towns 26-49%)</v>
      </c>
      <c r="E171">
        <v>860</v>
      </c>
      <c r="F171">
        <v>1290</v>
      </c>
      <c r="G171">
        <v>1720</v>
      </c>
      <c r="H171">
        <v>1810</v>
      </c>
      <c r="I171">
        <v>1780</v>
      </c>
    </row>
    <row r="172" spans="1:9" x14ac:dyDescent="0.25">
      <c r="C172" t="s">
        <v>22</v>
      </c>
      <c r="E172">
        <v>55610</v>
      </c>
      <c r="F172">
        <v>77470</v>
      </c>
      <c r="G172">
        <v>94660</v>
      </c>
      <c r="H172">
        <v>103730</v>
      </c>
      <c r="I172">
        <v>102680</v>
      </c>
    </row>
    <row r="174" spans="1:9" x14ac:dyDescent="0.25">
      <c r="A174" t="s">
        <v>168</v>
      </c>
    </row>
    <row r="175" spans="1:9" x14ac:dyDescent="0.25">
      <c r="C175" t="s">
        <v>169</v>
      </c>
      <c r="D175" t="str">
        <f>IFERROR(VLOOKUP($C175,Classifications!$E$1:$F$326,2,FALSE),VLOOKUP($C175,Classifications!$A$1:$B$35,2,FALSE))</f>
        <v>Urban with Significant Rural (rural including hub towns 26-49%)</v>
      </c>
      <c r="E175">
        <v>950</v>
      </c>
      <c r="F175">
        <v>1260</v>
      </c>
      <c r="G175">
        <v>1520</v>
      </c>
      <c r="H175">
        <v>2000</v>
      </c>
      <c r="I175">
        <v>2120</v>
      </c>
    </row>
    <row r="176" spans="1:9" x14ac:dyDescent="0.25">
      <c r="C176" t="s">
        <v>170</v>
      </c>
      <c r="D176" t="str">
        <f>IFERROR(VLOOKUP($C176,Classifications!$E$1:$F$326,2,FALSE),VLOOKUP($C176,Classifications!$A$1:$B$35,2,FALSE))</f>
        <v>Predominantly Rural</v>
      </c>
      <c r="E176">
        <v>3980</v>
      </c>
      <c r="F176">
        <v>5060</v>
      </c>
      <c r="G176">
        <v>6410</v>
      </c>
      <c r="H176">
        <v>7390</v>
      </c>
      <c r="I176">
        <v>7360</v>
      </c>
    </row>
    <row r="177" spans="3:9" x14ac:dyDescent="0.25">
      <c r="C177" t="s">
        <v>171</v>
      </c>
      <c r="D177" t="str">
        <f>IFERROR(VLOOKUP($C177,Classifications!$E$1:$F$326,2,FALSE),VLOOKUP($C177,Classifications!$A$1:$B$35,2,FALSE))</f>
        <v>Urban with City and Town</v>
      </c>
      <c r="E177">
        <v>490</v>
      </c>
      <c r="F177">
        <v>640</v>
      </c>
      <c r="G177">
        <v>830</v>
      </c>
      <c r="H177">
        <v>990</v>
      </c>
      <c r="I177">
        <v>1000</v>
      </c>
    </row>
    <row r="178" spans="3:9" x14ac:dyDescent="0.25">
      <c r="C178" t="s">
        <v>172</v>
      </c>
      <c r="D178" t="str">
        <f>IFERROR(VLOOKUP($C178,Classifications!$E$1:$F$326,2,FALSE),VLOOKUP($C178,Classifications!$A$1:$B$35,2,FALSE))</f>
        <v xml:space="preserve">Mainly Rural (rural including hub towns &gt;=80%) </v>
      </c>
      <c r="E178">
        <v>660</v>
      </c>
      <c r="F178">
        <v>750</v>
      </c>
      <c r="G178">
        <v>960</v>
      </c>
      <c r="H178">
        <v>1110</v>
      </c>
      <c r="I178">
        <v>1080</v>
      </c>
    </row>
    <row r="179" spans="3:9" x14ac:dyDescent="0.25">
      <c r="C179" t="s">
        <v>173</v>
      </c>
      <c r="D179" t="str">
        <f>IFERROR(VLOOKUP($C179,Classifications!$E$1:$F$326,2,FALSE),VLOOKUP($C179,Classifications!$A$1:$B$35,2,FALSE))</f>
        <v xml:space="preserve">Largely Rural (rural including hub towns 50-79%) </v>
      </c>
      <c r="E179">
        <v>700</v>
      </c>
      <c r="F179">
        <v>910</v>
      </c>
      <c r="G179">
        <v>1300</v>
      </c>
      <c r="H179">
        <v>1510</v>
      </c>
      <c r="I179">
        <v>1450</v>
      </c>
    </row>
    <row r="180" spans="3:9" x14ac:dyDescent="0.25">
      <c r="C180" t="s">
        <v>174</v>
      </c>
      <c r="D180" t="str">
        <f>IFERROR(VLOOKUP($C180,Classifications!$E$1:$F$326,2,FALSE),VLOOKUP($C180,Classifications!$A$1:$B$35,2,FALSE))</f>
        <v xml:space="preserve">Mainly Rural (rural including hub towns &gt;=80%) </v>
      </c>
      <c r="E180">
        <v>1200</v>
      </c>
      <c r="F180">
        <v>1540</v>
      </c>
      <c r="G180">
        <v>1920</v>
      </c>
      <c r="H180">
        <v>2290</v>
      </c>
      <c r="I180">
        <v>2310</v>
      </c>
    </row>
    <row r="181" spans="3:9" x14ac:dyDescent="0.25">
      <c r="C181" t="s">
        <v>175</v>
      </c>
      <c r="D181" t="str">
        <f>IFERROR(VLOOKUP($C181,Classifications!$E$1:$F$326,2,FALSE),VLOOKUP($C181,Classifications!$A$1:$B$35,2,FALSE))</f>
        <v xml:space="preserve">Largely Rural (rural including hub towns 50-79%) </v>
      </c>
      <c r="E181">
        <v>940</v>
      </c>
      <c r="F181">
        <v>1230</v>
      </c>
      <c r="G181">
        <v>1410</v>
      </c>
      <c r="H181">
        <v>1500</v>
      </c>
      <c r="I181">
        <v>1530</v>
      </c>
    </row>
    <row r="182" spans="3:9" x14ac:dyDescent="0.25">
      <c r="C182" t="s">
        <v>176</v>
      </c>
      <c r="D182" t="str">
        <f>IFERROR(VLOOKUP($C182,Classifications!$E$1:$F$326,2,FALSE),VLOOKUP($C182,Classifications!$A$1:$B$35,2,FALSE))</f>
        <v xml:space="preserve">Largely Rural (rural including hub towns 50-79%) </v>
      </c>
      <c r="E182">
        <v>2010</v>
      </c>
      <c r="F182">
        <v>2540</v>
      </c>
      <c r="G182">
        <v>3060</v>
      </c>
      <c r="H182">
        <v>3460</v>
      </c>
      <c r="I182">
        <v>3500</v>
      </c>
    </row>
    <row r="183" spans="3:9" x14ac:dyDescent="0.25">
      <c r="C183" t="s">
        <v>177</v>
      </c>
      <c r="D183" t="str">
        <f>IFERROR(VLOOKUP($C183,Classifications!$E$1:$F$326,2,FALSE),VLOOKUP($C183,Classifications!$A$1:$B$35,2,FALSE))</f>
        <v>Significant Rural</v>
      </c>
      <c r="E183">
        <v>11070</v>
      </c>
      <c r="F183">
        <v>15340</v>
      </c>
      <c r="G183">
        <v>18290</v>
      </c>
      <c r="H183">
        <v>19940</v>
      </c>
      <c r="I183">
        <v>20010</v>
      </c>
    </row>
    <row r="184" spans="3:9" x14ac:dyDescent="0.25">
      <c r="C184" t="s">
        <v>178</v>
      </c>
      <c r="D184" t="str">
        <f>IFERROR(VLOOKUP($C184,Classifications!$E$1:$F$326,2,FALSE),VLOOKUP($C184,Classifications!$A$1:$B$35,2,FALSE))</f>
        <v>Urban with City and Town</v>
      </c>
      <c r="E184">
        <v>1520</v>
      </c>
      <c r="F184">
        <v>2020</v>
      </c>
      <c r="G184">
        <v>2250</v>
      </c>
      <c r="H184">
        <v>2470</v>
      </c>
      <c r="I184">
        <v>2590</v>
      </c>
    </row>
    <row r="185" spans="3:9" x14ac:dyDescent="0.25">
      <c r="C185" t="s">
        <v>179</v>
      </c>
      <c r="D185" t="str">
        <f>IFERROR(VLOOKUP($C185,Classifications!$E$1:$F$326,2,FALSE),VLOOKUP($C185,Classifications!$A$1:$B$35,2,FALSE))</f>
        <v xml:space="preserve">Largely Rural (rural including hub towns 50-79%) </v>
      </c>
      <c r="E185">
        <v>1160</v>
      </c>
      <c r="F185">
        <v>1740</v>
      </c>
      <c r="G185">
        <v>2040</v>
      </c>
      <c r="H185">
        <v>2310</v>
      </c>
      <c r="I185">
        <v>2220</v>
      </c>
    </row>
    <row r="186" spans="3:9" x14ac:dyDescent="0.25">
      <c r="C186" t="s">
        <v>180</v>
      </c>
      <c r="D186" t="str">
        <f>IFERROR(VLOOKUP($C186,Classifications!$E$1:$F$326,2,FALSE),VLOOKUP($C186,Classifications!$A$1:$B$35,2,FALSE))</f>
        <v>Urban with Significant Rural (rural including hub towns 26-49%)</v>
      </c>
      <c r="E186">
        <v>480</v>
      </c>
      <c r="F186">
        <v>580</v>
      </c>
      <c r="G186">
        <v>680</v>
      </c>
      <c r="H186">
        <v>760</v>
      </c>
      <c r="I186">
        <v>770</v>
      </c>
    </row>
    <row r="187" spans="3:9" x14ac:dyDescent="0.25">
      <c r="C187" t="s">
        <v>181</v>
      </c>
      <c r="D187" t="str">
        <f>IFERROR(VLOOKUP($C187,Classifications!$E$1:$F$326,2,FALSE),VLOOKUP($C187,Classifications!$A$1:$B$35,2,FALSE))</f>
        <v>Urban with City and Town</v>
      </c>
      <c r="E187">
        <v>850</v>
      </c>
      <c r="F187">
        <v>1300</v>
      </c>
      <c r="G187">
        <v>1420</v>
      </c>
      <c r="H187">
        <v>1310</v>
      </c>
      <c r="I187">
        <v>1350</v>
      </c>
    </row>
    <row r="188" spans="3:9" x14ac:dyDescent="0.25">
      <c r="C188" t="s">
        <v>182</v>
      </c>
      <c r="D188" t="str">
        <f>IFERROR(VLOOKUP($C188,Classifications!$E$1:$F$326,2,FALSE),VLOOKUP($C188,Classifications!$A$1:$B$35,2,FALSE))</f>
        <v>Urban with City and Town</v>
      </c>
      <c r="E188">
        <v>1370</v>
      </c>
      <c r="F188">
        <v>1700</v>
      </c>
      <c r="G188">
        <v>2020</v>
      </c>
      <c r="H188">
        <v>2040</v>
      </c>
      <c r="I188">
        <v>1990</v>
      </c>
    </row>
    <row r="189" spans="3:9" x14ac:dyDescent="0.25">
      <c r="C189" t="s">
        <v>183</v>
      </c>
      <c r="D189" t="str">
        <f>IFERROR(VLOOKUP($C189,Classifications!$E$1:$F$326,2,FALSE),VLOOKUP($C189,Classifications!$A$1:$B$35,2,FALSE))</f>
        <v>Urban with Significant Rural (rural including hub towns 26-49%)</v>
      </c>
      <c r="E189">
        <v>1360</v>
      </c>
      <c r="F189">
        <v>1890</v>
      </c>
      <c r="G189">
        <v>2400</v>
      </c>
      <c r="H189">
        <v>2780</v>
      </c>
      <c r="I189">
        <v>2750</v>
      </c>
    </row>
    <row r="190" spans="3:9" x14ac:dyDescent="0.25">
      <c r="C190" t="s">
        <v>184</v>
      </c>
      <c r="D190" t="str">
        <f>IFERROR(VLOOKUP($C190,Classifications!$E$1:$F$326,2,FALSE),VLOOKUP($C190,Classifications!$A$1:$B$35,2,FALSE))</f>
        <v>Urban with Significant Rural (rural including hub towns 26-49%)</v>
      </c>
      <c r="E190">
        <v>770</v>
      </c>
      <c r="F190">
        <v>1100</v>
      </c>
      <c r="G190">
        <v>1300</v>
      </c>
      <c r="H190">
        <v>1390</v>
      </c>
      <c r="I190">
        <v>1360</v>
      </c>
    </row>
    <row r="191" spans="3:9" x14ac:dyDescent="0.25">
      <c r="C191" t="s">
        <v>185</v>
      </c>
      <c r="D191" t="str">
        <f>IFERROR(VLOOKUP($C191,Classifications!$E$1:$F$326,2,FALSE),VLOOKUP($C191,Classifications!$A$1:$B$35,2,FALSE))</f>
        <v>Urban with City and Town</v>
      </c>
      <c r="E191">
        <v>660</v>
      </c>
      <c r="F191">
        <v>980</v>
      </c>
      <c r="G191">
        <v>1150</v>
      </c>
      <c r="H191">
        <v>1420</v>
      </c>
      <c r="I191">
        <v>1420</v>
      </c>
    </row>
    <row r="192" spans="3:9" x14ac:dyDescent="0.25">
      <c r="C192" t="s">
        <v>186</v>
      </c>
      <c r="D192" t="str">
        <f>IFERROR(VLOOKUP($C192,Classifications!$E$1:$F$326,2,FALSE),VLOOKUP($C192,Classifications!$A$1:$B$35,2,FALSE))</f>
        <v xml:space="preserve">Mainly Rural (rural including hub towns &gt;=80%) </v>
      </c>
      <c r="E192">
        <v>580</v>
      </c>
      <c r="F192">
        <v>730</v>
      </c>
      <c r="G192">
        <v>940</v>
      </c>
      <c r="H192">
        <v>940</v>
      </c>
      <c r="I192">
        <v>890</v>
      </c>
    </row>
    <row r="193" spans="3:9" x14ac:dyDescent="0.25">
      <c r="C193" t="s">
        <v>187</v>
      </c>
      <c r="D193" t="str">
        <f>IFERROR(VLOOKUP($C193,Classifications!$E$1:$F$326,2,FALSE),VLOOKUP($C193,Classifications!$A$1:$B$35,2,FALSE))</f>
        <v>Urban with City and Town</v>
      </c>
      <c r="E193">
        <v>670</v>
      </c>
      <c r="F193">
        <v>890</v>
      </c>
      <c r="G193">
        <v>1020</v>
      </c>
      <c r="H193">
        <v>1130</v>
      </c>
      <c r="I193">
        <v>1130</v>
      </c>
    </row>
    <row r="194" spans="3:9" x14ac:dyDescent="0.25">
      <c r="C194" t="s">
        <v>188</v>
      </c>
      <c r="D194" t="str">
        <f>IFERROR(VLOOKUP($C194,Classifications!$E$1:$F$326,2,FALSE),VLOOKUP($C194,Classifications!$A$1:$B$35,2,FALSE))</f>
        <v xml:space="preserve">Largely Rural (rural including hub towns 50-79%) </v>
      </c>
      <c r="E194">
        <v>1160</v>
      </c>
      <c r="F194">
        <v>1740</v>
      </c>
      <c r="G194">
        <v>2250</v>
      </c>
      <c r="H194">
        <v>2430</v>
      </c>
      <c r="I194">
        <v>2670</v>
      </c>
    </row>
    <row r="195" spans="3:9" x14ac:dyDescent="0.25">
      <c r="C195" t="s">
        <v>189</v>
      </c>
      <c r="D195" t="str">
        <f>IFERROR(VLOOKUP($C195,Classifications!$E$1:$F$326,2,FALSE),VLOOKUP($C195,Classifications!$A$1:$B$35,2,FALSE))</f>
        <v xml:space="preserve">Mainly Rural (rural including hub towns &gt;=80%) </v>
      </c>
      <c r="E195">
        <v>500</v>
      </c>
      <c r="F195">
        <v>670</v>
      </c>
      <c r="G195">
        <v>820</v>
      </c>
      <c r="H195">
        <v>970</v>
      </c>
      <c r="I195">
        <v>880</v>
      </c>
    </row>
    <row r="196" spans="3:9" x14ac:dyDescent="0.25">
      <c r="C196" t="s">
        <v>190</v>
      </c>
      <c r="D196" t="str">
        <f>IFERROR(VLOOKUP($C196,Classifications!$E$1:$F$326,2,FALSE),VLOOKUP($C196,Classifications!$A$1:$B$35,2,FALSE))</f>
        <v>Predominantly Urban</v>
      </c>
      <c r="E196">
        <v>5770</v>
      </c>
      <c r="F196">
        <v>8960</v>
      </c>
      <c r="G196">
        <v>11070</v>
      </c>
      <c r="H196">
        <v>12140</v>
      </c>
      <c r="I196">
        <v>11900</v>
      </c>
    </row>
    <row r="197" spans="3:9" x14ac:dyDescent="0.25">
      <c r="C197" t="s">
        <v>191</v>
      </c>
      <c r="D197" t="str">
        <f>IFERROR(VLOOKUP($C197,Classifications!$E$1:$F$326,2,FALSE),VLOOKUP($C197,Classifications!$A$1:$B$35,2,FALSE))</f>
        <v>Urban with Major Conurbation</v>
      </c>
      <c r="E197">
        <v>560</v>
      </c>
      <c r="F197">
        <v>810</v>
      </c>
      <c r="G197">
        <v>940</v>
      </c>
      <c r="H197">
        <v>1080</v>
      </c>
      <c r="I197">
        <v>1180</v>
      </c>
    </row>
    <row r="198" spans="3:9" x14ac:dyDescent="0.25">
      <c r="C198" t="s">
        <v>192</v>
      </c>
      <c r="D198" t="str">
        <f>IFERROR(VLOOKUP($C198,Classifications!$E$1:$F$326,2,FALSE),VLOOKUP($C198,Classifications!$A$1:$B$35,2,FALSE))</f>
        <v>Urban with Significant Rural (rural including hub towns 26-49%)</v>
      </c>
      <c r="E198">
        <v>810</v>
      </c>
      <c r="F198">
        <v>1150</v>
      </c>
      <c r="G198">
        <v>1420</v>
      </c>
      <c r="H198">
        <v>1640</v>
      </c>
      <c r="I198">
        <v>1630</v>
      </c>
    </row>
    <row r="199" spans="3:9" x14ac:dyDescent="0.25">
      <c r="C199" t="s">
        <v>193</v>
      </c>
      <c r="D199" t="str">
        <f>IFERROR(VLOOKUP($C199,Classifications!$E$1:$F$326,2,FALSE),VLOOKUP($C199,Classifications!$A$1:$B$35,2,FALSE))</f>
        <v>Urban with Significant Rural (rural including hub towns 26-49%)</v>
      </c>
      <c r="E199">
        <v>590</v>
      </c>
      <c r="F199">
        <v>980</v>
      </c>
      <c r="G199">
        <v>1310</v>
      </c>
      <c r="H199">
        <v>1660</v>
      </c>
      <c r="I199">
        <v>1370</v>
      </c>
    </row>
    <row r="200" spans="3:9" x14ac:dyDescent="0.25">
      <c r="C200" t="s">
        <v>194</v>
      </c>
      <c r="D200" t="str">
        <f>IFERROR(VLOOKUP($C200,Classifications!$E$1:$F$326,2,FALSE),VLOOKUP($C200,Classifications!$A$1:$B$35,2,FALSE))</f>
        <v>Urban with Major Conurbation</v>
      </c>
      <c r="E200">
        <v>530</v>
      </c>
      <c r="F200">
        <v>800</v>
      </c>
      <c r="G200">
        <v>1060</v>
      </c>
      <c r="H200">
        <v>1110</v>
      </c>
      <c r="I200">
        <v>1030</v>
      </c>
    </row>
    <row r="201" spans="3:9" x14ac:dyDescent="0.25">
      <c r="C201" t="s">
        <v>195</v>
      </c>
      <c r="D201" t="str">
        <f>IFERROR(VLOOKUP($C201,Classifications!$E$1:$F$326,2,FALSE),VLOOKUP($C201,Classifications!$A$1:$B$35,2,FALSE))</f>
        <v>Urban with Significant Rural (rural including hub towns 26-49%)</v>
      </c>
      <c r="E201">
        <v>680</v>
      </c>
      <c r="F201">
        <v>1100</v>
      </c>
      <c r="G201">
        <v>1340</v>
      </c>
      <c r="H201">
        <v>1350</v>
      </c>
      <c r="I201">
        <v>1350</v>
      </c>
    </row>
    <row r="202" spans="3:9" x14ac:dyDescent="0.25">
      <c r="C202" t="s">
        <v>196</v>
      </c>
      <c r="D202" t="str">
        <f>IFERROR(VLOOKUP($C202,Classifications!$E$1:$F$326,2,FALSE),VLOOKUP($C202,Classifications!$A$1:$B$35,2,FALSE))</f>
        <v>Urban with City and Town</v>
      </c>
      <c r="E202">
        <v>530</v>
      </c>
      <c r="F202">
        <v>740</v>
      </c>
      <c r="G202">
        <v>980</v>
      </c>
      <c r="H202">
        <v>1020</v>
      </c>
      <c r="I202">
        <v>980</v>
      </c>
    </row>
    <row r="203" spans="3:9" x14ac:dyDescent="0.25">
      <c r="C203" t="s">
        <v>197</v>
      </c>
      <c r="D203" t="str">
        <f>IFERROR(VLOOKUP($C203,Classifications!$E$1:$F$326,2,FALSE),VLOOKUP($C203,Classifications!$A$1:$B$35,2,FALSE))</f>
        <v>Urban with City and Town</v>
      </c>
      <c r="E203">
        <v>600</v>
      </c>
      <c r="F203">
        <v>920</v>
      </c>
      <c r="G203">
        <v>1130</v>
      </c>
      <c r="H203">
        <v>1270</v>
      </c>
      <c r="I203">
        <v>1310</v>
      </c>
    </row>
    <row r="204" spans="3:9" x14ac:dyDescent="0.25">
      <c r="C204" t="s">
        <v>198</v>
      </c>
      <c r="D204" t="str">
        <f>IFERROR(VLOOKUP($C204,Classifications!$E$1:$F$326,2,FALSE),VLOOKUP($C204,Classifications!$A$1:$B$35,2,FALSE))</f>
        <v>Urban with Major Conurbation</v>
      </c>
      <c r="E204">
        <v>450</v>
      </c>
      <c r="F204">
        <v>670</v>
      </c>
      <c r="G204">
        <v>760</v>
      </c>
      <c r="H204">
        <v>820</v>
      </c>
      <c r="I204">
        <v>820</v>
      </c>
    </row>
    <row r="205" spans="3:9" x14ac:dyDescent="0.25">
      <c r="C205" t="s">
        <v>199</v>
      </c>
      <c r="D205" t="str">
        <f>IFERROR(VLOOKUP($C205,Classifications!$E$1:$F$326,2,FALSE),VLOOKUP($C205,Classifications!$A$1:$B$35,2,FALSE))</f>
        <v>Urban with Major Conurbation</v>
      </c>
      <c r="E205">
        <v>490</v>
      </c>
      <c r="F205">
        <v>850</v>
      </c>
      <c r="G205">
        <v>1010</v>
      </c>
      <c r="H205">
        <v>1090</v>
      </c>
      <c r="I205">
        <v>1100</v>
      </c>
    </row>
    <row r="206" spans="3:9" x14ac:dyDescent="0.25">
      <c r="C206" t="s">
        <v>200</v>
      </c>
      <c r="D206" t="str">
        <f>IFERROR(VLOOKUP($C206,Classifications!$E$1:$F$326,2,FALSE),VLOOKUP($C206,Classifications!$A$1:$B$35,2,FALSE))</f>
        <v>Urban with City and Town</v>
      </c>
      <c r="E206">
        <v>530</v>
      </c>
      <c r="F206">
        <v>930</v>
      </c>
      <c r="G206">
        <v>1120</v>
      </c>
      <c r="H206">
        <v>1100</v>
      </c>
      <c r="I206">
        <v>1120</v>
      </c>
    </row>
    <row r="207" spans="3:9" x14ac:dyDescent="0.25">
      <c r="C207" t="s">
        <v>201</v>
      </c>
      <c r="D207" t="str">
        <f>IFERROR(VLOOKUP($C207,Classifications!$E$1:$F$326,2,FALSE),VLOOKUP($C207,Classifications!$A$1:$B$35,2,FALSE))</f>
        <v>Urban with City and Town</v>
      </c>
      <c r="E207">
        <v>1290</v>
      </c>
      <c r="F207">
        <v>1990</v>
      </c>
      <c r="G207">
        <v>2530</v>
      </c>
      <c r="H207">
        <v>2770</v>
      </c>
      <c r="I207">
        <v>2930</v>
      </c>
    </row>
    <row r="208" spans="3:9" x14ac:dyDescent="0.25">
      <c r="C208" t="s">
        <v>202</v>
      </c>
      <c r="D208" t="str">
        <f>IFERROR(VLOOKUP($C208,Classifications!$E$1:$F$326,2,FALSE),VLOOKUP($C208,Classifications!$A$1:$B$35,2,FALSE))</f>
        <v>Predominantly Rural</v>
      </c>
      <c r="E208">
        <v>7110</v>
      </c>
      <c r="F208">
        <v>9380</v>
      </c>
      <c r="G208">
        <v>12120</v>
      </c>
      <c r="H208">
        <v>12950</v>
      </c>
      <c r="I208">
        <v>12350</v>
      </c>
    </row>
    <row r="209" spans="3:9" x14ac:dyDescent="0.25">
      <c r="C209" t="s">
        <v>203</v>
      </c>
      <c r="D209" t="str">
        <f>IFERROR(VLOOKUP($C209,Classifications!$E$1:$F$326,2,FALSE),VLOOKUP($C209,Classifications!$A$1:$B$35,2,FALSE))</f>
        <v xml:space="preserve">Mainly Rural (rural including hub towns &gt;=80%) </v>
      </c>
      <c r="E209">
        <v>1210</v>
      </c>
      <c r="F209">
        <v>1540</v>
      </c>
      <c r="G209">
        <v>1910</v>
      </c>
      <c r="H209">
        <v>1980</v>
      </c>
      <c r="I209">
        <v>1940</v>
      </c>
    </row>
    <row r="210" spans="3:9" x14ac:dyDescent="0.25">
      <c r="C210" t="s">
        <v>204</v>
      </c>
      <c r="D210" t="str">
        <f>IFERROR(VLOOKUP($C210,Classifications!$E$1:$F$326,2,FALSE),VLOOKUP($C210,Classifications!$A$1:$B$35,2,FALSE))</f>
        <v>Urban with Significant Rural (rural including hub towns 26-49%)</v>
      </c>
      <c r="E210">
        <v>1080</v>
      </c>
      <c r="F210">
        <v>1380</v>
      </c>
      <c r="G210">
        <v>1830</v>
      </c>
      <c r="H210">
        <v>1950</v>
      </c>
      <c r="I210">
        <v>1740</v>
      </c>
    </row>
    <row r="211" spans="3:9" x14ac:dyDescent="0.25">
      <c r="C211" t="s">
        <v>205</v>
      </c>
      <c r="D211" t="str">
        <f>IFERROR(VLOOKUP($C211,Classifications!$E$1:$F$326,2,FALSE),VLOOKUP($C211,Classifications!$A$1:$B$35,2,FALSE))</f>
        <v>Urban with Significant Rural (rural including hub towns 26-49%)</v>
      </c>
      <c r="E211">
        <v>860</v>
      </c>
      <c r="F211">
        <v>1130</v>
      </c>
      <c r="G211">
        <v>1430</v>
      </c>
      <c r="H211">
        <v>1620</v>
      </c>
      <c r="I211">
        <v>1640</v>
      </c>
    </row>
    <row r="212" spans="3:9" x14ac:dyDescent="0.25">
      <c r="C212" t="s">
        <v>206</v>
      </c>
      <c r="D212" t="str">
        <f>IFERROR(VLOOKUP($C212,Classifications!$E$1:$F$326,2,FALSE),VLOOKUP($C212,Classifications!$A$1:$B$35,2,FALSE))</f>
        <v xml:space="preserve">Largely Rural (rural including hub towns 50-79%) </v>
      </c>
      <c r="E212">
        <v>1260</v>
      </c>
      <c r="F212">
        <v>1770</v>
      </c>
      <c r="G212">
        <v>2370</v>
      </c>
      <c r="H212">
        <v>2470</v>
      </c>
      <c r="I212">
        <v>2240</v>
      </c>
    </row>
    <row r="213" spans="3:9" x14ac:dyDescent="0.25">
      <c r="C213" t="s">
        <v>207</v>
      </c>
      <c r="D213" t="str">
        <f>IFERROR(VLOOKUP($C213,Classifications!$E$1:$F$326,2,FALSE),VLOOKUP($C213,Classifications!$A$1:$B$35,2,FALSE))</f>
        <v xml:space="preserve">Mainly Rural (rural including hub towns &gt;=80%) </v>
      </c>
      <c r="E213">
        <v>860</v>
      </c>
      <c r="F213">
        <v>1130</v>
      </c>
      <c r="G213">
        <v>1440</v>
      </c>
      <c r="H213">
        <v>1540</v>
      </c>
      <c r="I213">
        <v>1560</v>
      </c>
    </row>
    <row r="214" spans="3:9" x14ac:dyDescent="0.25">
      <c r="C214" t="s">
        <v>208</v>
      </c>
      <c r="D214" t="str">
        <f>IFERROR(VLOOKUP($C214,Classifications!$E$1:$F$326,2,FALSE),VLOOKUP($C214,Classifications!$A$1:$B$35,2,FALSE))</f>
        <v>Urban with City and Town</v>
      </c>
      <c r="E214">
        <v>960</v>
      </c>
      <c r="F214">
        <v>1320</v>
      </c>
      <c r="G214">
        <v>1780</v>
      </c>
      <c r="H214">
        <v>1890</v>
      </c>
      <c r="I214">
        <v>1660</v>
      </c>
    </row>
    <row r="215" spans="3:9" x14ac:dyDescent="0.25">
      <c r="C215" t="s">
        <v>209</v>
      </c>
      <c r="D215" t="str">
        <f>IFERROR(VLOOKUP($C215,Classifications!$E$1:$F$326,2,FALSE),VLOOKUP($C215,Classifications!$A$1:$B$35,2,FALSE))</f>
        <v xml:space="preserve">Mainly Rural (rural including hub towns &gt;=80%) </v>
      </c>
      <c r="E215">
        <v>890</v>
      </c>
      <c r="F215">
        <v>1110</v>
      </c>
      <c r="G215">
        <v>1360</v>
      </c>
      <c r="H215">
        <v>1500</v>
      </c>
      <c r="I215">
        <v>1580</v>
      </c>
    </row>
    <row r="216" spans="3:9" x14ac:dyDescent="0.25">
      <c r="C216" t="s">
        <v>210</v>
      </c>
      <c r="D216" t="str">
        <f>IFERROR(VLOOKUP($C216,Classifications!$E$1:$F$326,2,FALSE),VLOOKUP($C216,Classifications!$A$1:$B$35,2,FALSE))</f>
        <v>Urban with City and Town</v>
      </c>
      <c r="E216">
        <v>1440</v>
      </c>
      <c r="F216">
        <v>1990</v>
      </c>
      <c r="G216">
        <v>2600</v>
      </c>
      <c r="H216">
        <v>2990</v>
      </c>
      <c r="I216">
        <v>2810</v>
      </c>
    </row>
    <row r="217" spans="3:9" x14ac:dyDescent="0.25">
      <c r="C217" t="s">
        <v>211</v>
      </c>
      <c r="D217" t="str">
        <f>IFERROR(VLOOKUP($C217,Classifications!$E$1:$F$326,2,FALSE),VLOOKUP($C217,Classifications!$A$1:$B$35,2,FALSE))</f>
        <v>Urban with City and Town</v>
      </c>
      <c r="E217">
        <v>1140</v>
      </c>
      <c r="F217">
        <v>1610</v>
      </c>
      <c r="G217">
        <v>1920</v>
      </c>
      <c r="H217">
        <v>2140</v>
      </c>
      <c r="I217">
        <v>2340</v>
      </c>
    </row>
    <row r="218" spans="3:9" x14ac:dyDescent="0.25">
      <c r="C218" t="s">
        <v>212</v>
      </c>
      <c r="D218" t="str">
        <f>IFERROR(VLOOKUP($C218,Classifications!$E$1:$F$326,2,FALSE),VLOOKUP($C218,Classifications!$A$1:$B$35,2,FALSE))</f>
        <v>Predominantly Rural</v>
      </c>
      <c r="E218">
        <v>7010</v>
      </c>
      <c r="F218">
        <v>8530</v>
      </c>
      <c r="G218">
        <v>10120</v>
      </c>
      <c r="H218">
        <v>10960</v>
      </c>
      <c r="I218">
        <v>11030</v>
      </c>
    </row>
    <row r="219" spans="3:9" x14ac:dyDescent="0.25">
      <c r="C219" t="s">
        <v>213</v>
      </c>
      <c r="D219" t="str">
        <f>IFERROR(VLOOKUP($C219,Classifications!$E$1:$F$326,2,FALSE),VLOOKUP($C219,Classifications!$A$1:$B$35,2,FALSE))</f>
        <v xml:space="preserve">Mainly Rural (rural including hub towns &gt;=80%) </v>
      </c>
      <c r="E219">
        <v>650</v>
      </c>
      <c r="F219">
        <v>850</v>
      </c>
      <c r="G219">
        <v>990</v>
      </c>
      <c r="H219">
        <v>1220</v>
      </c>
      <c r="I219">
        <v>1330</v>
      </c>
    </row>
    <row r="220" spans="3:9" x14ac:dyDescent="0.25">
      <c r="C220" t="s">
        <v>214</v>
      </c>
      <c r="D220" t="str">
        <f>IFERROR(VLOOKUP($C220,Classifications!$E$1:$F$326,2,FALSE),VLOOKUP($C220,Classifications!$A$1:$B$35,2,FALSE))</f>
        <v xml:space="preserve">Mainly Rural (rural including hub towns &gt;=80%) </v>
      </c>
      <c r="E220">
        <v>470</v>
      </c>
      <c r="F220">
        <v>570</v>
      </c>
      <c r="G220">
        <v>760</v>
      </c>
      <c r="H220">
        <v>880</v>
      </c>
      <c r="I220">
        <v>860</v>
      </c>
    </row>
    <row r="221" spans="3:9" x14ac:dyDescent="0.25">
      <c r="C221" t="s">
        <v>215</v>
      </c>
      <c r="D221" t="str">
        <f>IFERROR(VLOOKUP($C221,Classifications!$E$1:$F$326,2,FALSE),VLOOKUP($C221,Classifications!$A$1:$B$35,2,FALSE))</f>
        <v>Urban with City and Town</v>
      </c>
      <c r="E221">
        <v>1400</v>
      </c>
      <c r="F221">
        <v>1750</v>
      </c>
      <c r="G221">
        <v>2110</v>
      </c>
      <c r="H221">
        <v>2180</v>
      </c>
      <c r="I221">
        <v>2140</v>
      </c>
    </row>
    <row r="222" spans="3:9" x14ac:dyDescent="0.25">
      <c r="C222" t="s">
        <v>216</v>
      </c>
      <c r="D222" t="str">
        <f>IFERROR(VLOOKUP($C222,Classifications!$E$1:$F$326,2,FALSE),VLOOKUP($C222,Classifications!$A$1:$B$35,2,FALSE))</f>
        <v xml:space="preserve">Mainly Rural (rural including hub towns &gt;=80%) </v>
      </c>
      <c r="E222">
        <v>850</v>
      </c>
      <c r="F222">
        <v>1110</v>
      </c>
      <c r="G222">
        <v>1300</v>
      </c>
      <c r="H222">
        <v>1350</v>
      </c>
      <c r="I222">
        <v>1440</v>
      </c>
    </row>
    <row r="223" spans="3:9" x14ac:dyDescent="0.25">
      <c r="C223" t="s">
        <v>217</v>
      </c>
      <c r="D223" t="str">
        <f>IFERROR(VLOOKUP($C223,Classifications!$E$1:$F$326,2,FALSE),VLOOKUP($C223,Classifications!$A$1:$B$35,2,FALSE))</f>
        <v xml:space="preserve">Largely Rural (rural including hub towns 50-79%) </v>
      </c>
      <c r="E223">
        <v>1380</v>
      </c>
      <c r="F223">
        <v>1400</v>
      </c>
      <c r="G223">
        <v>1630</v>
      </c>
      <c r="H223">
        <v>1700</v>
      </c>
      <c r="I223">
        <v>1680</v>
      </c>
    </row>
    <row r="224" spans="3:9" x14ac:dyDescent="0.25">
      <c r="C224" t="s">
        <v>218</v>
      </c>
      <c r="D224" t="str">
        <f>IFERROR(VLOOKUP($C224,Classifications!$E$1:$F$326,2,FALSE),VLOOKUP($C224,Classifications!$A$1:$B$35,2,FALSE))</f>
        <v xml:space="preserve">Largely Rural (rural including hub towns 50-79%) </v>
      </c>
      <c r="E224">
        <v>1140</v>
      </c>
      <c r="F224">
        <v>1370</v>
      </c>
      <c r="G224">
        <v>1600</v>
      </c>
      <c r="H224">
        <v>1650</v>
      </c>
      <c r="I224">
        <v>1670</v>
      </c>
    </row>
    <row r="225" spans="1:9" x14ac:dyDescent="0.25">
      <c r="C225" t="s">
        <v>219</v>
      </c>
      <c r="D225" t="str">
        <f>IFERROR(VLOOKUP($C225,Classifications!$E$1:$F$326,2,FALSE),VLOOKUP($C225,Classifications!$A$1:$B$35,2,FALSE))</f>
        <v>Urban with Significant Rural (rural including hub towns 26-49%)</v>
      </c>
      <c r="E225">
        <v>1120</v>
      </c>
      <c r="F225">
        <v>1480</v>
      </c>
      <c r="G225">
        <v>1720</v>
      </c>
      <c r="H225">
        <v>1970</v>
      </c>
      <c r="I225">
        <v>1910</v>
      </c>
    </row>
    <row r="226" spans="1:9" x14ac:dyDescent="0.25">
      <c r="C226" t="s">
        <v>220</v>
      </c>
      <c r="D226" t="str">
        <f>IFERROR(VLOOKUP($C226,Classifications!$E$1:$F$326,2,FALSE),VLOOKUP($C226,Classifications!$A$1:$B$35,2,FALSE))</f>
        <v>Urban with Major Conurbation</v>
      </c>
      <c r="E226">
        <v>1220</v>
      </c>
      <c r="F226">
        <v>1710</v>
      </c>
      <c r="G226">
        <v>2060</v>
      </c>
      <c r="H226">
        <v>2220</v>
      </c>
      <c r="I226">
        <v>2250</v>
      </c>
    </row>
    <row r="227" spans="1:9" x14ac:dyDescent="0.25">
      <c r="C227" t="s">
        <v>22</v>
      </c>
      <c r="E227">
        <v>42970</v>
      </c>
      <c r="F227">
        <v>58350</v>
      </c>
      <c r="G227">
        <v>71710</v>
      </c>
      <c r="H227">
        <v>78970</v>
      </c>
      <c r="I227">
        <v>78590</v>
      </c>
    </row>
    <row r="229" spans="1:9" x14ac:dyDescent="0.25">
      <c r="A229" t="s">
        <v>221</v>
      </c>
    </row>
    <row r="230" spans="1:9" x14ac:dyDescent="0.25">
      <c r="C230" t="s">
        <v>222</v>
      </c>
      <c r="D230" t="str">
        <f>IFERROR(VLOOKUP($C230,Classifications!$E$1:$F$326,2,FALSE),VLOOKUP($C230,Classifications!$A$1:$B$35,2,FALSE))</f>
        <v>Urban with Major Conurbation</v>
      </c>
      <c r="E230">
        <v>540</v>
      </c>
      <c r="F230">
        <v>910</v>
      </c>
      <c r="G230">
        <v>1110</v>
      </c>
      <c r="H230">
        <v>1130</v>
      </c>
      <c r="I230">
        <v>1100</v>
      </c>
    </row>
    <row r="231" spans="1:9" x14ac:dyDescent="0.25">
      <c r="C231" t="s">
        <v>223</v>
      </c>
      <c r="D231" t="str">
        <f>IFERROR(VLOOKUP($C231,Classifications!$E$1:$F$326,2,FALSE),VLOOKUP($C231,Classifications!$A$1:$B$35,2,FALSE))</f>
        <v>Urban with Major Conurbation</v>
      </c>
      <c r="E231">
        <v>10</v>
      </c>
      <c r="F231">
        <v>40</v>
      </c>
      <c r="G231">
        <v>30</v>
      </c>
      <c r="H231">
        <v>40</v>
      </c>
      <c r="I231">
        <v>40</v>
      </c>
    </row>
    <row r="232" spans="1:9" x14ac:dyDescent="0.25">
      <c r="C232" t="s">
        <v>224</v>
      </c>
      <c r="D232" t="str">
        <f>IFERROR(VLOOKUP($C232,Classifications!$E$1:$F$326,2,FALSE),VLOOKUP($C232,Classifications!$A$1:$B$35,2,FALSE))</f>
        <v>Urban with Major Conurbation</v>
      </c>
      <c r="E232">
        <v>730</v>
      </c>
      <c r="F232">
        <v>1380</v>
      </c>
      <c r="G232">
        <v>1980</v>
      </c>
      <c r="H232">
        <v>2020</v>
      </c>
      <c r="I232">
        <v>2030</v>
      </c>
    </row>
    <row r="233" spans="1:9" x14ac:dyDescent="0.25">
      <c r="C233" t="s">
        <v>225</v>
      </c>
      <c r="D233" t="str">
        <f>IFERROR(VLOOKUP($C233,Classifications!$E$1:$F$326,2,FALSE),VLOOKUP($C233,Classifications!$A$1:$B$35,2,FALSE))</f>
        <v>Urban with Major Conurbation</v>
      </c>
      <c r="E233">
        <v>540</v>
      </c>
      <c r="F233">
        <v>880</v>
      </c>
      <c r="G233">
        <v>1080</v>
      </c>
      <c r="H233">
        <v>980</v>
      </c>
      <c r="I233">
        <v>950</v>
      </c>
    </row>
    <row r="234" spans="1:9" x14ac:dyDescent="0.25">
      <c r="C234" t="s">
        <v>226</v>
      </c>
      <c r="D234" t="str">
        <f>IFERROR(VLOOKUP($C234,Classifications!$E$1:$F$326,2,FALSE),VLOOKUP($C234,Classifications!$A$1:$B$35,2,FALSE))</f>
        <v>Urban with Major Conurbation</v>
      </c>
      <c r="E234">
        <v>770</v>
      </c>
      <c r="F234">
        <v>1500</v>
      </c>
      <c r="G234">
        <v>2100</v>
      </c>
      <c r="H234">
        <v>2110</v>
      </c>
      <c r="I234">
        <v>2040</v>
      </c>
    </row>
    <row r="235" spans="1:9" x14ac:dyDescent="0.25">
      <c r="C235" t="s">
        <v>227</v>
      </c>
      <c r="D235" t="str">
        <f>IFERROR(VLOOKUP($C235,Classifications!$E$1:$F$326,2,FALSE),VLOOKUP($C235,Classifications!$A$1:$B$35,2,FALSE))</f>
        <v>Urban with Major Conurbation</v>
      </c>
      <c r="E235">
        <v>670</v>
      </c>
      <c r="F235">
        <v>1100</v>
      </c>
      <c r="G235">
        <v>1370</v>
      </c>
      <c r="H235">
        <v>1430</v>
      </c>
      <c r="I235">
        <v>1520</v>
      </c>
    </row>
    <row r="236" spans="1:9" x14ac:dyDescent="0.25">
      <c r="C236" t="s">
        <v>228</v>
      </c>
      <c r="D236" t="str">
        <f>IFERROR(VLOOKUP($C236,Classifications!$E$1:$F$326,2,FALSE),VLOOKUP($C236,Classifications!$A$1:$B$35,2,FALSE))</f>
        <v>Urban with Major Conurbation</v>
      </c>
      <c r="E236">
        <v>220</v>
      </c>
      <c r="F236">
        <v>390</v>
      </c>
      <c r="G236">
        <v>490</v>
      </c>
      <c r="H236">
        <v>500</v>
      </c>
      <c r="I236">
        <v>480</v>
      </c>
    </row>
    <row r="237" spans="1:9" x14ac:dyDescent="0.25">
      <c r="C237" t="s">
        <v>229</v>
      </c>
      <c r="D237" t="str">
        <f>IFERROR(VLOOKUP($C237,Classifications!$E$1:$F$326,2,FALSE),VLOOKUP($C237,Classifications!$A$1:$B$35,2,FALSE))</f>
        <v>Urban with Major Conurbation</v>
      </c>
      <c r="E237">
        <v>1020</v>
      </c>
      <c r="F237">
        <v>1800</v>
      </c>
      <c r="G237">
        <v>2470</v>
      </c>
      <c r="H237">
        <v>2600</v>
      </c>
      <c r="I237">
        <v>2530</v>
      </c>
    </row>
    <row r="238" spans="1:9" x14ac:dyDescent="0.25">
      <c r="C238" t="s">
        <v>230</v>
      </c>
      <c r="D238" t="str">
        <f>IFERROR(VLOOKUP($C238,Classifications!$E$1:$F$326,2,FALSE),VLOOKUP($C238,Classifications!$A$1:$B$35,2,FALSE))</f>
        <v>Urban with Major Conurbation</v>
      </c>
      <c r="E238">
        <v>1370</v>
      </c>
      <c r="F238">
        <v>2070</v>
      </c>
      <c r="G238">
        <v>3040</v>
      </c>
      <c r="H238">
        <v>3370</v>
      </c>
      <c r="I238">
        <v>3330</v>
      </c>
    </row>
    <row r="239" spans="1:9" x14ac:dyDescent="0.25">
      <c r="C239" t="s">
        <v>231</v>
      </c>
      <c r="D239" t="str">
        <f>IFERROR(VLOOKUP($C239,Classifications!$E$1:$F$326,2,FALSE),VLOOKUP($C239,Classifications!$A$1:$B$35,2,FALSE))</f>
        <v>Urban with Major Conurbation</v>
      </c>
      <c r="E239">
        <v>1320</v>
      </c>
      <c r="F239">
        <v>2400</v>
      </c>
      <c r="G239">
        <v>3340</v>
      </c>
      <c r="H239">
        <v>3500</v>
      </c>
      <c r="I239">
        <v>3850</v>
      </c>
    </row>
    <row r="240" spans="1:9" x14ac:dyDescent="0.25">
      <c r="C240" t="s">
        <v>232</v>
      </c>
      <c r="D240" t="str">
        <f>IFERROR(VLOOKUP($C240,Classifications!$E$1:$F$326,2,FALSE),VLOOKUP($C240,Classifications!$A$1:$B$35,2,FALSE))</f>
        <v>Urban with Major Conurbation</v>
      </c>
      <c r="E240">
        <v>1150</v>
      </c>
      <c r="F240">
        <v>1950</v>
      </c>
      <c r="G240">
        <v>2670</v>
      </c>
      <c r="H240">
        <v>2950</v>
      </c>
      <c r="I240">
        <v>2880</v>
      </c>
    </row>
    <row r="241" spans="1:9" x14ac:dyDescent="0.25">
      <c r="C241" t="s">
        <v>233</v>
      </c>
      <c r="D241" t="str">
        <f>IFERROR(VLOOKUP($C241,Classifications!$E$1:$F$326,2,FALSE),VLOOKUP($C241,Classifications!$A$1:$B$35,2,FALSE))</f>
        <v>Urban with Major Conurbation</v>
      </c>
      <c r="E241">
        <v>1170</v>
      </c>
      <c r="F241">
        <v>2110</v>
      </c>
      <c r="G241">
        <v>2550</v>
      </c>
      <c r="H241">
        <v>2440</v>
      </c>
      <c r="I241">
        <v>2830</v>
      </c>
    </row>
    <row r="242" spans="1:9" x14ac:dyDescent="0.25">
      <c r="C242" t="s">
        <v>234</v>
      </c>
      <c r="D242" t="str">
        <f>IFERROR(VLOOKUP($C242,Classifications!$E$1:$F$326,2,FALSE),VLOOKUP($C242,Classifications!$A$1:$B$35,2,FALSE))</f>
        <v>Urban with Major Conurbation</v>
      </c>
      <c r="E242">
        <v>730</v>
      </c>
      <c r="F242">
        <v>1170</v>
      </c>
      <c r="G242">
        <v>1560</v>
      </c>
      <c r="H242">
        <v>1730</v>
      </c>
      <c r="I242">
        <v>1640</v>
      </c>
    </row>
    <row r="243" spans="1:9" x14ac:dyDescent="0.25">
      <c r="C243" t="s">
        <v>235</v>
      </c>
      <c r="D243" t="str">
        <f>IFERROR(VLOOKUP($C243,Classifications!$E$1:$F$326,2,FALSE),VLOOKUP($C243,Classifications!$A$1:$B$35,2,FALSE))</f>
        <v>Urban with Major Conurbation</v>
      </c>
      <c r="E243">
        <v>590</v>
      </c>
      <c r="F243">
        <v>1110</v>
      </c>
      <c r="G243">
        <v>1400</v>
      </c>
      <c r="H243">
        <v>1320</v>
      </c>
      <c r="I243">
        <v>1270</v>
      </c>
    </row>
    <row r="244" spans="1:9" x14ac:dyDescent="0.25">
      <c r="C244" t="s">
        <v>22</v>
      </c>
      <c r="E244">
        <v>10830</v>
      </c>
      <c r="F244">
        <v>18820</v>
      </c>
      <c r="G244">
        <v>25180</v>
      </c>
      <c r="H244">
        <v>26120</v>
      </c>
      <c r="I244">
        <v>26480</v>
      </c>
    </row>
    <row r="246" spans="1:9" x14ac:dyDescent="0.25">
      <c r="A246" t="s">
        <v>236</v>
      </c>
    </row>
    <row r="247" spans="1:9" x14ac:dyDescent="0.25">
      <c r="C247" t="s">
        <v>237</v>
      </c>
      <c r="D247" t="str">
        <f>IFERROR(VLOOKUP($C247,Classifications!$E$1:$F$326,2,FALSE),VLOOKUP($C247,Classifications!$A$1:$B$35,2,FALSE))</f>
        <v>Urban with Major Conurbation</v>
      </c>
      <c r="E247">
        <v>1240</v>
      </c>
      <c r="F247">
        <v>1880</v>
      </c>
      <c r="G247">
        <v>2440</v>
      </c>
      <c r="H247">
        <v>2810</v>
      </c>
      <c r="I247">
        <v>3030</v>
      </c>
    </row>
    <row r="248" spans="1:9" x14ac:dyDescent="0.25">
      <c r="C248" t="s">
        <v>238</v>
      </c>
      <c r="D248" t="str">
        <f>IFERROR(VLOOKUP($C248,Classifications!$E$1:$F$326,2,FALSE),VLOOKUP($C248,Classifications!$A$1:$B$35,2,FALSE))</f>
        <v>Urban with Major Conurbation</v>
      </c>
      <c r="E248">
        <v>940</v>
      </c>
      <c r="F248">
        <v>1570</v>
      </c>
      <c r="G248">
        <v>2150</v>
      </c>
      <c r="H248">
        <v>2280</v>
      </c>
      <c r="I248">
        <v>2250</v>
      </c>
    </row>
    <row r="249" spans="1:9" x14ac:dyDescent="0.25">
      <c r="C249" t="s">
        <v>239</v>
      </c>
      <c r="D249" t="str">
        <f>IFERROR(VLOOKUP($C249,Classifications!$E$1:$F$326,2,FALSE),VLOOKUP($C249,Classifications!$A$1:$B$35,2,FALSE))</f>
        <v>Urban with Major Conurbation</v>
      </c>
      <c r="E249">
        <v>1780</v>
      </c>
      <c r="F249">
        <v>2540</v>
      </c>
      <c r="G249">
        <v>3180</v>
      </c>
      <c r="H249">
        <v>3550</v>
      </c>
      <c r="I249">
        <v>3400</v>
      </c>
    </row>
    <row r="250" spans="1:9" x14ac:dyDescent="0.25">
      <c r="C250" t="s">
        <v>240</v>
      </c>
      <c r="D250" t="str">
        <f>IFERROR(VLOOKUP($C250,Classifications!$E$1:$F$326,2,FALSE),VLOOKUP($C250,Classifications!$A$1:$B$35,2,FALSE))</f>
        <v>Urban with Major Conurbation</v>
      </c>
      <c r="E250">
        <v>1010</v>
      </c>
      <c r="F250">
        <v>1800</v>
      </c>
      <c r="G250">
        <v>2600</v>
      </c>
      <c r="H250">
        <v>2710</v>
      </c>
      <c r="I250">
        <v>2590</v>
      </c>
    </row>
    <row r="251" spans="1:9" x14ac:dyDescent="0.25">
      <c r="C251" t="s">
        <v>241</v>
      </c>
      <c r="D251" t="str">
        <f>IFERROR(VLOOKUP($C251,Classifications!$E$1:$F$326,2,FALSE),VLOOKUP($C251,Classifications!$A$1:$B$35,2,FALSE))</f>
        <v>Urban with Major Conurbation</v>
      </c>
      <c r="E251">
        <v>1780</v>
      </c>
      <c r="F251">
        <v>2320</v>
      </c>
      <c r="G251">
        <v>2920</v>
      </c>
      <c r="H251">
        <v>3240</v>
      </c>
      <c r="I251">
        <v>3200</v>
      </c>
    </row>
    <row r="252" spans="1:9" x14ac:dyDescent="0.25">
      <c r="C252" t="s">
        <v>242</v>
      </c>
      <c r="D252" t="str">
        <f>IFERROR(VLOOKUP($C252,Classifications!$E$1:$F$326,2,FALSE),VLOOKUP($C252,Classifications!$A$1:$B$35,2,FALSE))</f>
        <v>Urban with Major Conurbation</v>
      </c>
      <c r="E252">
        <v>2100</v>
      </c>
      <c r="F252">
        <v>3130</v>
      </c>
      <c r="G252">
        <v>4120</v>
      </c>
      <c r="H252">
        <v>4600</v>
      </c>
      <c r="I252">
        <v>4400</v>
      </c>
    </row>
    <row r="253" spans="1:9" x14ac:dyDescent="0.25">
      <c r="C253" t="s">
        <v>243</v>
      </c>
      <c r="D253" t="str">
        <f>IFERROR(VLOOKUP($C253,Classifications!$E$1:$F$326,2,FALSE),VLOOKUP($C253,Classifications!$A$1:$B$35,2,FALSE))</f>
        <v>Urban with Major Conurbation</v>
      </c>
      <c r="E253">
        <v>1240</v>
      </c>
      <c r="F253">
        <v>2230</v>
      </c>
      <c r="G253">
        <v>2930</v>
      </c>
      <c r="H253">
        <v>2930</v>
      </c>
      <c r="I253">
        <v>2920</v>
      </c>
    </row>
    <row r="254" spans="1:9" x14ac:dyDescent="0.25">
      <c r="C254" t="s">
        <v>244</v>
      </c>
      <c r="D254" t="str">
        <f>IFERROR(VLOOKUP($C254,Classifications!$E$1:$F$326,2,FALSE),VLOOKUP($C254,Classifications!$A$1:$B$35,2,FALSE))</f>
        <v>Urban with Major Conurbation</v>
      </c>
      <c r="E254">
        <v>1270</v>
      </c>
      <c r="F254">
        <v>2050</v>
      </c>
      <c r="G254">
        <v>2810</v>
      </c>
      <c r="H254">
        <v>3210</v>
      </c>
      <c r="I254">
        <v>3190</v>
      </c>
    </row>
    <row r="255" spans="1:9" x14ac:dyDescent="0.25">
      <c r="C255" t="s">
        <v>245</v>
      </c>
      <c r="D255" t="str">
        <f>IFERROR(VLOOKUP($C255,Classifications!$E$1:$F$326,2,FALSE),VLOOKUP($C255,Classifications!$A$1:$B$35,2,FALSE))</f>
        <v>Urban with Major Conurbation</v>
      </c>
      <c r="E255">
        <v>1330</v>
      </c>
      <c r="F255">
        <v>2400</v>
      </c>
      <c r="G255">
        <v>3250</v>
      </c>
      <c r="H255">
        <v>3350</v>
      </c>
      <c r="I255">
        <v>3310</v>
      </c>
    </row>
    <row r="256" spans="1:9" x14ac:dyDescent="0.25">
      <c r="C256" t="s">
        <v>246</v>
      </c>
      <c r="D256" t="str">
        <f>IFERROR(VLOOKUP($C256,Classifications!$E$1:$F$326,2,FALSE),VLOOKUP($C256,Classifications!$A$1:$B$35,2,FALSE))</f>
        <v>Urban with Major Conurbation</v>
      </c>
      <c r="E256">
        <v>780</v>
      </c>
      <c r="F256">
        <v>1370</v>
      </c>
      <c r="G256">
        <v>1840</v>
      </c>
      <c r="H256">
        <v>1820</v>
      </c>
      <c r="I256">
        <v>1710</v>
      </c>
    </row>
    <row r="257" spans="1:9" x14ac:dyDescent="0.25">
      <c r="C257" t="s">
        <v>247</v>
      </c>
      <c r="D257" t="str">
        <f>IFERROR(VLOOKUP($C257,Classifications!$E$1:$F$326,2,FALSE),VLOOKUP($C257,Classifications!$A$1:$B$35,2,FALSE))</f>
        <v>Urban with Major Conurbation</v>
      </c>
      <c r="E257">
        <v>1770</v>
      </c>
      <c r="F257">
        <v>2280</v>
      </c>
      <c r="G257">
        <v>2710</v>
      </c>
      <c r="H257">
        <v>3220</v>
      </c>
      <c r="I257">
        <v>3420</v>
      </c>
    </row>
    <row r="258" spans="1:9" x14ac:dyDescent="0.25">
      <c r="C258" t="s">
        <v>248</v>
      </c>
      <c r="D258" t="str">
        <f>IFERROR(VLOOKUP($C258,Classifications!$E$1:$F$326,2,FALSE),VLOOKUP($C258,Classifications!$A$1:$B$35,2,FALSE))</f>
        <v>Urban with Major Conurbation</v>
      </c>
      <c r="E258">
        <v>1830</v>
      </c>
      <c r="F258">
        <v>2600</v>
      </c>
      <c r="G258">
        <v>3290</v>
      </c>
      <c r="H258">
        <v>3480</v>
      </c>
      <c r="I258">
        <v>3340</v>
      </c>
    </row>
    <row r="259" spans="1:9" x14ac:dyDescent="0.25">
      <c r="C259" t="s">
        <v>249</v>
      </c>
      <c r="D259" t="str">
        <f>IFERROR(VLOOKUP($C259,Classifications!$E$1:$F$326,2,FALSE),VLOOKUP($C259,Classifications!$A$1:$B$35,2,FALSE))</f>
        <v>Urban with Major Conurbation</v>
      </c>
      <c r="E259">
        <v>1270</v>
      </c>
      <c r="F259">
        <v>1790</v>
      </c>
      <c r="G259">
        <v>2490</v>
      </c>
      <c r="H259">
        <v>2630</v>
      </c>
      <c r="I259">
        <v>2610</v>
      </c>
    </row>
    <row r="260" spans="1:9" x14ac:dyDescent="0.25">
      <c r="C260" t="s">
        <v>250</v>
      </c>
      <c r="D260" t="str">
        <f>IFERROR(VLOOKUP($C260,Classifications!$E$1:$F$326,2,FALSE),VLOOKUP($C260,Classifications!$A$1:$B$35,2,FALSE))</f>
        <v>Urban with Major Conurbation</v>
      </c>
      <c r="E260">
        <v>570</v>
      </c>
      <c r="F260">
        <v>790</v>
      </c>
      <c r="G260">
        <v>970</v>
      </c>
      <c r="H260">
        <v>1050</v>
      </c>
      <c r="I260">
        <v>1040</v>
      </c>
    </row>
    <row r="261" spans="1:9" x14ac:dyDescent="0.25">
      <c r="C261" t="s">
        <v>251</v>
      </c>
      <c r="D261" t="str">
        <f>IFERROR(VLOOKUP($C261,Classifications!$E$1:$F$326,2,FALSE),VLOOKUP($C261,Classifications!$A$1:$B$35,2,FALSE))</f>
        <v>Urban with Major Conurbation</v>
      </c>
      <c r="E261">
        <v>810</v>
      </c>
      <c r="F261">
        <v>1270</v>
      </c>
      <c r="G261">
        <v>1610</v>
      </c>
      <c r="H261">
        <v>1650</v>
      </c>
      <c r="I261">
        <v>1600</v>
      </c>
    </row>
    <row r="262" spans="1:9" x14ac:dyDescent="0.25">
      <c r="C262" t="s">
        <v>252</v>
      </c>
      <c r="D262" t="str">
        <f>IFERROR(VLOOKUP($C262,Classifications!$E$1:$F$326,2,FALSE),VLOOKUP($C262,Classifications!$A$1:$B$35,2,FALSE))</f>
        <v>Urban with Major Conurbation</v>
      </c>
      <c r="E262">
        <v>1060</v>
      </c>
      <c r="F262">
        <v>1570</v>
      </c>
      <c r="G262">
        <v>2010</v>
      </c>
      <c r="H262">
        <v>2360</v>
      </c>
      <c r="I262">
        <v>2490</v>
      </c>
    </row>
    <row r="263" spans="1:9" x14ac:dyDescent="0.25">
      <c r="C263" t="s">
        <v>253</v>
      </c>
      <c r="D263" t="str">
        <f>IFERROR(VLOOKUP($C263,Classifications!$E$1:$F$326,2,FALSE),VLOOKUP($C263,Classifications!$A$1:$B$35,2,FALSE))</f>
        <v>Urban with Major Conurbation</v>
      </c>
      <c r="E263">
        <v>470</v>
      </c>
      <c r="F263">
        <v>660</v>
      </c>
      <c r="G263">
        <v>850</v>
      </c>
      <c r="H263">
        <v>880</v>
      </c>
      <c r="I263">
        <v>850</v>
      </c>
    </row>
    <row r="264" spans="1:9" x14ac:dyDescent="0.25">
      <c r="C264" t="s">
        <v>254</v>
      </c>
      <c r="D264" t="str">
        <f>IFERROR(VLOOKUP($C264,Classifications!$E$1:$F$326,2,FALSE),VLOOKUP($C264,Classifications!$A$1:$B$35,2,FALSE))</f>
        <v>Urban with Major Conurbation</v>
      </c>
      <c r="E264">
        <v>1280</v>
      </c>
      <c r="F264">
        <v>1770</v>
      </c>
      <c r="G264">
        <v>2120</v>
      </c>
      <c r="H264">
        <v>2260</v>
      </c>
      <c r="I264">
        <v>2210</v>
      </c>
    </row>
    <row r="265" spans="1:9" x14ac:dyDescent="0.25">
      <c r="C265" t="s">
        <v>255</v>
      </c>
      <c r="D265" t="str">
        <f>IFERROR(VLOOKUP($C265,Classifications!$E$1:$F$326,2,FALSE),VLOOKUP($C265,Classifications!$A$1:$B$35,2,FALSE))</f>
        <v>Urban with Major Conurbation</v>
      </c>
      <c r="E265">
        <v>1430</v>
      </c>
      <c r="F265">
        <v>2150</v>
      </c>
      <c r="G265">
        <v>2770</v>
      </c>
      <c r="H265">
        <v>2960</v>
      </c>
      <c r="I265">
        <v>3100</v>
      </c>
    </row>
    <row r="266" spans="1:9" x14ac:dyDescent="0.25">
      <c r="C266" t="s">
        <v>22</v>
      </c>
      <c r="E266">
        <v>23950</v>
      </c>
      <c r="F266">
        <v>36160</v>
      </c>
      <c r="G266">
        <v>47040</v>
      </c>
      <c r="H266">
        <v>50990</v>
      </c>
      <c r="I266">
        <v>50650</v>
      </c>
    </row>
    <row r="267" spans="1:9" x14ac:dyDescent="0.25">
      <c r="A267" t="s">
        <v>256</v>
      </c>
      <c r="C267" t="s">
        <v>22</v>
      </c>
      <c r="E267">
        <v>34780</v>
      </c>
      <c r="F267">
        <v>54980</v>
      </c>
      <c r="G267">
        <v>72210</v>
      </c>
      <c r="H267">
        <v>77110</v>
      </c>
      <c r="I267">
        <v>77130</v>
      </c>
    </row>
    <row r="269" spans="1:9" x14ac:dyDescent="0.25">
      <c r="A269" t="s">
        <v>257</v>
      </c>
    </row>
    <row r="270" spans="1:9" x14ac:dyDescent="0.25">
      <c r="C270" t="s">
        <v>258</v>
      </c>
      <c r="D270" t="str">
        <f>IFERROR(VLOOKUP($C270,Classifications!$E$1:$F$326,2,FALSE),VLOOKUP($C270,Classifications!$A$1:$B$35,2,FALSE))</f>
        <v>Urban with City and Town</v>
      </c>
      <c r="E270">
        <v>910</v>
      </c>
      <c r="F270">
        <v>1160</v>
      </c>
      <c r="G270">
        <v>1330</v>
      </c>
      <c r="H270">
        <v>1580</v>
      </c>
      <c r="I270">
        <v>1600</v>
      </c>
    </row>
    <row r="271" spans="1:9" x14ac:dyDescent="0.25">
      <c r="C271" t="s">
        <v>259</v>
      </c>
      <c r="D271" t="str">
        <f>IFERROR(VLOOKUP($C271,Classifications!$E$1:$F$326,2,FALSE),VLOOKUP($C271,Classifications!$A$1:$B$35,2,FALSE))</f>
        <v>Urban with City and Town</v>
      </c>
      <c r="E271">
        <v>1540</v>
      </c>
      <c r="F271">
        <v>2200</v>
      </c>
      <c r="G271">
        <v>2600</v>
      </c>
      <c r="H271">
        <v>2800</v>
      </c>
      <c r="I271">
        <v>2710</v>
      </c>
    </row>
    <row r="272" spans="1:9" x14ac:dyDescent="0.25">
      <c r="C272" t="s">
        <v>260</v>
      </c>
      <c r="D272" t="str">
        <f>IFERROR(VLOOKUP($C272,Classifications!$E$1:$F$326,2,FALSE),VLOOKUP($C272,Classifications!$A$1:$B$35,2,FALSE))</f>
        <v>Significant Rural</v>
      </c>
      <c r="E272">
        <v>3700</v>
      </c>
      <c r="F272">
        <v>4380</v>
      </c>
      <c r="G272">
        <v>4840</v>
      </c>
      <c r="H272">
        <v>5460</v>
      </c>
      <c r="I272">
        <v>5540</v>
      </c>
    </row>
    <row r="273" spans="3:9" x14ac:dyDescent="0.25">
      <c r="C273" t="s">
        <v>261</v>
      </c>
      <c r="D273" t="str">
        <f>IFERROR(VLOOKUP($C273,Classifications!$E$1:$F$326,2,FALSE),VLOOKUP($C273,Classifications!$A$1:$B$35,2,FALSE))</f>
        <v xml:space="preserve">Largely Rural (rural including hub towns 50-79%) </v>
      </c>
      <c r="E273">
        <v>1770</v>
      </c>
      <c r="F273">
        <v>1940</v>
      </c>
      <c r="G273">
        <v>2060</v>
      </c>
      <c r="H273">
        <v>2310</v>
      </c>
      <c r="I273">
        <v>2440</v>
      </c>
    </row>
    <row r="274" spans="3:9" x14ac:dyDescent="0.25">
      <c r="C274" t="s">
        <v>262</v>
      </c>
      <c r="D274" t="str">
        <f>IFERROR(VLOOKUP($C274,Classifications!$E$1:$F$326,2,FALSE),VLOOKUP($C274,Classifications!$A$1:$B$35,2,FALSE))</f>
        <v>Urban with Significant Rural (rural including hub towns 26-49%)</v>
      </c>
      <c r="E274">
        <v>450</v>
      </c>
      <c r="F274">
        <v>580</v>
      </c>
      <c r="G274">
        <v>670</v>
      </c>
      <c r="H274">
        <v>740</v>
      </c>
      <c r="I274">
        <v>750</v>
      </c>
    </row>
    <row r="275" spans="3:9" x14ac:dyDescent="0.25">
      <c r="C275" t="s">
        <v>263</v>
      </c>
      <c r="D275" t="str">
        <f>IFERROR(VLOOKUP($C275,Classifications!$E$1:$F$326,2,FALSE),VLOOKUP($C275,Classifications!$A$1:$B$35,2,FALSE))</f>
        <v>Urban with Significant Rural (rural including hub towns 26-49%)</v>
      </c>
      <c r="E275">
        <v>410</v>
      </c>
      <c r="F275">
        <v>490</v>
      </c>
      <c r="G275">
        <v>590</v>
      </c>
      <c r="H275">
        <v>650</v>
      </c>
      <c r="I275">
        <v>590</v>
      </c>
    </row>
    <row r="276" spans="3:9" x14ac:dyDescent="0.25">
      <c r="C276" t="s">
        <v>264</v>
      </c>
      <c r="D276" t="str">
        <f>IFERROR(VLOOKUP($C276,Classifications!$E$1:$F$326,2,FALSE),VLOOKUP($C276,Classifications!$A$1:$B$35,2,FALSE))</f>
        <v>Urban with Significant Rural (rural including hub towns 26-49%)</v>
      </c>
      <c r="E276">
        <v>1070</v>
      </c>
      <c r="F276">
        <v>1370</v>
      </c>
      <c r="G276">
        <v>1510</v>
      </c>
      <c r="H276">
        <v>1770</v>
      </c>
      <c r="I276">
        <v>1760</v>
      </c>
    </row>
    <row r="277" spans="3:9" x14ac:dyDescent="0.25">
      <c r="C277" t="s">
        <v>265</v>
      </c>
      <c r="D277" t="str">
        <f>IFERROR(VLOOKUP($C277,Classifications!$E$1:$F$326,2,FALSE),VLOOKUP($C277,Classifications!$A$1:$B$35,2,FALSE))</f>
        <v>Significant Rural</v>
      </c>
      <c r="E277">
        <v>3740</v>
      </c>
      <c r="F277">
        <v>5540</v>
      </c>
      <c r="G277">
        <v>6290</v>
      </c>
      <c r="H277">
        <v>6550</v>
      </c>
      <c r="I277">
        <v>6630</v>
      </c>
    </row>
    <row r="278" spans="3:9" x14ac:dyDescent="0.25">
      <c r="C278" t="s">
        <v>266</v>
      </c>
      <c r="D278" t="str">
        <f>IFERROR(VLOOKUP($C278,Classifications!$E$1:$F$326,2,FALSE),VLOOKUP($C278,Classifications!$A$1:$B$35,2,FALSE))</f>
        <v>Urban with City and Town</v>
      </c>
      <c r="E278">
        <v>940</v>
      </c>
      <c r="F278">
        <v>1230</v>
      </c>
      <c r="G278">
        <v>1390</v>
      </c>
      <c r="H278">
        <v>1470</v>
      </c>
      <c r="I278">
        <v>1520</v>
      </c>
    </row>
    <row r="279" spans="3:9" x14ac:dyDescent="0.25">
      <c r="C279" t="s">
        <v>267</v>
      </c>
      <c r="D279" t="str">
        <f>IFERROR(VLOOKUP($C279,Classifications!$E$1:$F$326,2,FALSE),VLOOKUP($C279,Classifications!$A$1:$B$35,2,FALSE))</f>
        <v>Urban with City and Town</v>
      </c>
      <c r="E279">
        <v>650</v>
      </c>
      <c r="F279">
        <v>1170</v>
      </c>
      <c r="G279">
        <v>1340</v>
      </c>
      <c r="H279">
        <v>1310</v>
      </c>
      <c r="I279">
        <v>1290</v>
      </c>
    </row>
    <row r="280" spans="3:9" x14ac:dyDescent="0.25">
      <c r="C280" t="s">
        <v>268</v>
      </c>
      <c r="D280" t="str">
        <f>IFERROR(VLOOKUP($C280,Classifications!$E$1:$F$326,2,FALSE),VLOOKUP($C280,Classifications!$A$1:$B$35,2,FALSE))</f>
        <v>Urban with Significant Rural (rural including hub towns 26-49%)</v>
      </c>
      <c r="E280">
        <v>640</v>
      </c>
      <c r="F280">
        <v>970</v>
      </c>
      <c r="G280">
        <v>1140</v>
      </c>
      <c r="H280">
        <v>1170</v>
      </c>
      <c r="I280">
        <v>1190</v>
      </c>
    </row>
    <row r="281" spans="3:9" x14ac:dyDescent="0.25">
      <c r="C281" t="s">
        <v>269</v>
      </c>
      <c r="D281" t="str">
        <f>IFERROR(VLOOKUP($C281,Classifications!$E$1:$F$326,2,FALSE),VLOOKUP($C281,Classifications!$A$1:$B$35,2,FALSE))</f>
        <v xml:space="preserve">Largely Rural (rural including hub towns 50-79%) </v>
      </c>
      <c r="E281">
        <v>540</v>
      </c>
      <c r="F281">
        <v>750</v>
      </c>
      <c r="G281">
        <v>860</v>
      </c>
      <c r="H281">
        <v>890</v>
      </c>
      <c r="I281">
        <v>970</v>
      </c>
    </row>
    <row r="282" spans="3:9" x14ac:dyDescent="0.25">
      <c r="C282" t="s">
        <v>270</v>
      </c>
      <c r="D282" t="str">
        <f>IFERROR(VLOOKUP($C282,Classifications!$E$1:$F$326,2,FALSE),VLOOKUP($C282,Classifications!$A$1:$B$35,2,FALSE))</f>
        <v xml:space="preserve">Mainly Rural (rural including hub towns &gt;=80%) </v>
      </c>
      <c r="E282">
        <v>970</v>
      </c>
      <c r="F282">
        <v>1430</v>
      </c>
      <c r="G282">
        <v>1570</v>
      </c>
      <c r="H282">
        <v>1720</v>
      </c>
      <c r="I282">
        <v>1660</v>
      </c>
    </row>
    <row r="283" spans="3:9" x14ac:dyDescent="0.25">
      <c r="C283" t="s">
        <v>271</v>
      </c>
      <c r="D283" t="str">
        <f>IFERROR(VLOOKUP($C283,Classifications!$E$1:$F$326,2,FALSE),VLOOKUP($C283,Classifications!$A$1:$B$35,2,FALSE))</f>
        <v>Significant Rural</v>
      </c>
      <c r="E283">
        <v>16370</v>
      </c>
      <c r="F283">
        <v>18930</v>
      </c>
      <c r="G283">
        <v>20920</v>
      </c>
      <c r="H283">
        <v>22940</v>
      </c>
      <c r="I283">
        <v>23870</v>
      </c>
    </row>
    <row r="284" spans="3:9" x14ac:dyDescent="0.25">
      <c r="C284" t="s">
        <v>272</v>
      </c>
      <c r="D284" t="str">
        <f>IFERROR(VLOOKUP($C284,Classifications!$E$1:$F$326,2,FALSE),VLOOKUP($C284,Classifications!$A$1:$B$35,2,FALSE))</f>
        <v>Urban with Significant Rural (rural including hub towns 26-49%)</v>
      </c>
      <c r="E284">
        <v>1210</v>
      </c>
      <c r="F284">
        <v>1690</v>
      </c>
      <c r="G284">
        <v>2110</v>
      </c>
      <c r="H284">
        <v>2280</v>
      </c>
      <c r="I284">
        <v>2290</v>
      </c>
    </row>
    <row r="285" spans="3:9" x14ac:dyDescent="0.25">
      <c r="C285" t="s">
        <v>273</v>
      </c>
      <c r="D285" t="str">
        <f>IFERROR(VLOOKUP($C285,Classifications!$E$1:$F$326,2,FALSE),VLOOKUP($C285,Classifications!$A$1:$B$35,2,FALSE))</f>
        <v xml:space="preserve">Mainly Rural (rural including hub towns &gt;=80%) </v>
      </c>
      <c r="E285">
        <v>670</v>
      </c>
      <c r="F285">
        <v>830</v>
      </c>
      <c r="G285">
        <v>1040</v>
      </c>
      <c r="H285">
        <v>1140</v>
      </c>
      <c r="I285">
        <v>1370</v>
      </c>
    </row>
    <row r="286" spans="3:9" x14ac:dyDescent="0.25">
      <c r="C286" t="s">
        <v>274</v>
      </c>
      <c r="D286" t="str">
        <f>IFERROR(VLOOKUP($C286,Classifications!$E$1:$F$326,2,FALSE),VLOOKUP($C286,Classifications!$A$1:$B$35,2,FALSE))</f>
        <v>Urban with City and Town</v>
      </c>
      <c r="E286">
        <v>1210</v>
      </c>
      <c r="F286">
        <v>1580</v>
      </c>
      <c r="G286">
        <v>1710</v>
      </c>
      <c r="H286">
        <v>1930</v>
      </c>
      <c r="I286">
        <v>1980</v>
      </c>
    </row>
    <row r="287" spans="3:9" x14ac:dyDescent="0.25">
      <c r="C287" t="s">
        <v>275</v>
      </c>
      <c r="D287" t="str">
        <f>IFERROR(VLOOKUP($C287,Classifications!$E$1:$F$326,2,FALSE),VLOOKUP($C287,Classifications!$A$1:$B$35,2,FALSE))</f>
        <v>Urban with City and Town</v>
      </c>
      <c r="E287">
        <v>2440</v>
      </c>
      <c r="F287">
        <v>2530</v>
      </c>
      <c r="G287">
        <v>2540</v>
      </c>
      <c r="H287">
        <v>2580</v>
      </c>
      <c r="I287">
        <v>2840</v>
      </c>
    </row>
    <row r="288" spans="3:9" x14ac:dyDescent="0.25">
      <c r="C288" t="s">
        <v>276</v>
      </c>
      <c r="D288" t="str">
        <f>IFERROR(VLOOKUP($C288,Classifications!$E$1:$F$326,2,FALSE),VLOOKUP($C288,Classifications!$A$1:$B$35,2,FALSE))</f>
        <v>Urban with City and Town</v>
      </c>
      <c r="E288">
        <v>2600</v>
      </c>
      <c r="F288">
        <v>2760</v>
      </c>
      <c r="G288">
        <v>2680</v>
      </c>
      <c r="H288">
        <v>2890</v>
      </c>
      <c r="I288">
        <v>3070</v>
      </c>
    </row>
    <row r="289" spans="3:9" x14ac:dyDescent="0.25">
      <c r="C289" t="s">
        <v>277</v>
      </c>
      <c r="D289" t="str">
        <f>IFERROR(VLOOKUP($C289,Classifications!$E$1:$F$326,2,FALSE),VLOOKUP($C289,Classifications!$A$1:$B$35,2,FALSE))</f>
        <v>Urban with Significant Rural (rural including hub towns 26-49%)</v>
      </c>
      <c r="E289">
        <v>530</v>
      </c>
      <c r="F289">
        <v>730</v>
      </c>
      <c r="G289">
        <v>910</v>
      </c>
      <c r="H289">
        <v>990</v>
      </c>
      <c r="I289">
        <v>1000</v>
      </c>
    </row>
    <row r="290" spans="3:9" x14ac:dyDescent="0.25">
      <c r="C290" t="s">
        <v>278</v>
      </c>
      <c r="D290" t="str">
        <f>IFERROR(VLOOKUP($C290,Classifications!$E$1:$F$326,2,FALSE),VLOOKUP($C290,Classifications!$A$1:$B$35,2,FALSE))</f>
        <v>Urban with City and Town</v>
      </c>
      <c r="E290">
        <v>1000</v>
      </c>
      <c r="F290">
        <v>1290</v>
      </c>
      <c r="G290">
        <v>1750</v>
      </c>
      <c r="H290">
        <v>1910</v>
      </c>
      <c r="I290">
        <v>1970</v>
      </c>
    </row>
    <row r="291" spans="3:9" x14ac:dyDescent="0.25">
      <c r="C291" t="s">
        <v>279</v>
      </c>
      <c r="D291" t="str">
        <f>IFERROR(VLOOKUP($C291,Classifications!$E$1:$F$326,2,FALSE),VLOOKUP($C291,Classifications!$A$1:$B$35,2,FALSE))</f>
        <v>Urban with Significant Rural (rural including hub towns 26-49%)</v>
      </c>
      <c r="E291">
        <v>1730</v>
      </c>
      <c r="F291">
        <v>2250</v>
      </c>
      <c r="G291">
        <v>2630</v>
      </c>
      <c r="H291">
        <v>2780</v>
      </c>
      <c r="I291">
        <v>2680</v>
      </c>
    </row>
    <row r="292" spans="3:9" x14ac:dyDescent="0.25">
      <c r="C292" t="s">
        <v>280</v>
      </c>
      <c r="D292" t="str">
        <f>IFERROR(VLOOKUP($C292,Classifications!$E$1:$F$326,2,FALSE),VLOOKUP($C292,Classifications!$A$1:$B$35,2,FALSE))</f>
        <v>Urban with City and Town</v>
      </c>
      <c r="E292">
        <v>1220</v>
      </c>
      <c r="F292">
        <v>1270</v>
      </c>
      <c r="G292">
        <v>1490</v>
      </c>
      <c r="H292">
        <v>1800</v>
      </c>
      <c r="I292">
        <v>1710</v>
      </c>
    </row>
    <row r="293" spans="3:9" x14ac:dyDescent="0.25">
      <c r="C293" t="s">
        <v>281</v>
      </c>
      <c r="D293" t="str">
        <f>IFERROR(VLOOKUP($C293,Classifications!$E$1:$F$326,2,FALSE),VLOOKUP($C293,Classifications!$A$1:$B$35,2,FALSE))</f>
        <v>Urban with Significant Rural (rural including hub towns 26-49%)</v>
      </c>
      <c r="E293">
        <v>1840</v>
      </c>
      <c r="F293">
        <v>1920</v>
      </c>
      <c r="G293">
        <v>1880</v>
      </c>
      <c r="H293">
        <v>2250</v>
      </c>
      <c r="I293">
        <v>2710</v>
      </c>
    </row>
    <row r="294" spans="3:9" x14ac:dyDescent="0.25">
      <c r="C294" t="s">
        <v>282</v>
      </c>
      <c r="D294" t="str">
        <f>IFERROR(VLOOKUP($C294,Classifications!$E$1:$F$326,2,FALSE),VLOOKUP($C294,Classifications!$A$1:$B$35,2,FALSE))</f>
        <v xml:space="preserve">Largely Rural (rural including hub towns 50-79%) </v>
      </c>
      <c r="E294">
        <v>1920</v>
      </c>
      <c r="F294">
        <v>2070</v>
      </c>
      <c r="G294">
        <v>2180</v>
      </c>
      <c r="H294">
        <v>2400</v>
      </c>
      <c r="I294">
        <v>2270</v>
      </c>
    </row>
    <row r="295" spans="3:9" x14ac:dyDescent="0.25">
      <c r="C295" t="s">
        <v>283</v>
      </c>
      <c r="D295" t="str">
        <f>IFERROR(VLOOKUP($C295,Classifications!$E$1:$F$326,2,FALSE),VLOOKUP($C295,Classifications!$A$1:$B$35,2,FALSE))</f>
        <v xml:space="preserve">Mainly Rural (rural including hub towns &gt;=80%) </v>
      </c>
      <c r="E295">
        <v>1640</v>
      </c>
      <c r="F295">
        <v>2390</v>
      </c>
      <c r="G295">
        <v>2860</v>
      </c>
      <c r="H295">
        <v>2840</v>
      </c>
      <c r="I295">
        <v>2770</v>
      </c>
    </row>
    <row r="296" spans="3:9" x14ac:dyDescent="0.25">
      <c r="C296" t="s">
        <v>284</v>
      </c>
      <c r="D296" t="str">
        <f>IFERROR(VLOOKUP($C296,Classifications!$E$1:$F$326,2,FALSE),VLOOKUP($C296,Classifications!$A$1:$B$35,2,FALSE))</f>
        <v>Significant Rural</v>
      </c>
      <c r="E296">
        <v>9190</v>
      </c>
      <c r="F296">
        <v>12980</v>
      </c>
      <c r="G296">
        <v>17340</v>
      </c>
      <c r="H296">
        <v>19440</v>
      </c>
      <c r="I296">
        <v>19240</v>
      </c>
    </row>
    <row r="297" spans="3:9" x14ac:dyDescent="0.25">
      <c r="C297" t="s">
        <v>285</v>
      </c>
      <c r="D297" t="str">
        <f>IFERROR(VLOOKUP($C297,Classifications!$E$1:$F$326,2,FALSE),VLOOKUP($C297,Classifications!$A$1:$B$35,2,FALSE))</f>
        <v>Urban with Significant Rural (rural including hub towns 26-49%)</v>
      </c>
      <c r="E297">
        <v>910</v>
      </c>
      <c r="F297">
        <v>1230</v>
      </c>
      <c r="G297">
        <v>1930</v>
      </c>
      <c r="H297">
        <v>2060</v>
      </c>
      <c r="I297">
        <v>1720</v>
      </c>
    </row>
    <row r="298" spans="3:9" x14ac:dyDescent="0.25">
      <c r="C298" t="s">
        <v>286</v>
      </c>
      <c r="D298" t="str">
        <f>IFERROR(VLOOKUP($C298,Classifications!$E$1:$F$326,2,FALSE),VLOOKUP($C298,Classifications!$A$1:$B$35,2,FALSE))</f>
        <v>Urban with City and Town</v>
      </c>
      <c r="E298">
        <v>830</v>
      </c>
      <c r="F298">
        <v>1190</v>
      </c>
      <c r="G298">
        <v>1500</v>
      </c>
      <c r="H298">
        <v>1700</v>
      </c>
      <c r="I298">
        <v>1620</v>
      </c>
    </row>
    <row r="299" spans="3:9" x14ac:dyDescent="0.25">
      <c r="C299" t="s">
        <v>287</v>
      </c>
      <c r="D299" t="str">
        <f>IFERROR(VLOOKUP($C299,Classifications!$E$1:$F$326,2,FALSE),VLOOKUP($C299,Classifications!$A$1:$B$35,2,FALSE))</f>
        <v>Urban with Major Conurbation</v>
      </c>
      <c r="E299">
        <v>620</v>
      </c>
      <c r="F299">
        <v>930</v>
      </c>
      <c r="G299">
        <v>1250</v>
      </c>
      <c r="H299">
        <v>1300</v>
      </c>
      <c r="I299">
        <v>1340</v>
      </c>
    </row>
    <row r="300" spans="3:9" x14ac:dyDescent="0.25">
      <c r="C300" t="s">
        <v>288</v>
      </c>
      <c r="D300" t="str">
        <f>IFERROR(VLOOKUP($C300,Classifications!$E$1:$F$326,2,FALSE),VLOOKUP($C300,Classifications!$A$1:$B$35,2,FALSE))</f>
        <v>Urban with Significant Rural (rural including hub towns 26-49%)</v>
      </c>
      <c r="E300">
        <v>840</v>
      </c>
      <c r="F300">
        <v>1110</v>
      </c>
      <c r="G300">
        <v>1400</v>
      </c>
      <c r="H300">
        <v>1580</v>
      </c>
      <c r="I300">
        <v>1680</v>
      </c>
    </row>
    <row r="301" spans="3:9" x14ac:dyDescent="0.25">
      <c r="C301" t="s">
        <v>289</v>
      </c>
      <c r="D301" t="str">
        <f>IFERROR(VLOOKUP($C301,Classifications!$E$1:$F$326,2,FALSE),VLOOKUP($C301,Classifications!$A$1:$B$35,2,FALSE))</f>
        <v>Urban with Major Conurbation</v>
      </c>
      <c r="E301">
        <v>660</v>
      </c>
      <c r="F301">
        <v>890</v>
      </c>
      <c r="G301">
        <v>1170</v>
      </c>
      <c r="H301">
        <v>1350</v>
      </c>
      <c r="I301">
        <v>1400</v>
      </c>
    </row>
    <row r="302" spans="3:9" x14ac:dyDescent="0.25">
      <c r="C302" t="s">
        <v>290</v>
      </c>
      <c r="D302" t="str">
        <f>IFERROR(VLOOKUP($C302,Classifications!$E$1:$F$326,2,FALSE),VLOOKUP($C302,Classifications!$A$1:$B$35,2,FALSE))</f>
        <v>Urban with Significant Rural (rural including hub towns 26-49%)</v>
      </c>
      <c r="E302">
        <v>920</v>
      </c>
      <c r="F302">
        <v>1410</v>
      </c>
      <c r="G302">
        <v>1850</v>
      </c>
      <c r="H302">
        <v>2020</v>
      </c>
      <c r="I302">
        <v>1960</v>
      </c>
    </row>
    <row r="303" spans="3:9" x14ac:dyDescent="0.25">
      <c r="C303" t="s">
        <v>291</v>
      </c>
      <c r="D303" t="str">
        <f>IFERROR(VLOOKUP($C303,Classifications!$E$1:$F$326,2,FALSE),VLOOKUP($C303,Classifications!$A$1:$B$35,2,FALSE))</f>
        <v xml:space="preserve">Largely Rural (rural including hub towns 50-79%) </v>
      </c>
      <c r="E303">
        <v>530</v>
      </c>
      <c r="F303">
        <v>770</v>
      </c>
      <c r="G303">
        <v>1000</v>
      </c>
      <c r="H303">
        <v>1140</v>
      </c>
      <c r="I303">
        <v>1050</v>
      </c>
    </row>
    <row r="304" spans="3:9" x14ac:dyDescent="0.25">
      <c r="C304" t="s">
        <v>292</v>
      </c>
      <c r="D304" t="str">
        <f>IFERROR(VLOOKUP($C304,Classifications!$E$1:$F$326,2,FALSE),VLOOKUP($C304,Classifications!$A$1:$B$35,2,FALSE))</f>
        <v>Urban with Significant Rural (rural including hub towns 26-49%)</v>
      </c>
      <c r="E304">
        <v>770</v>
      </c>
      <c r="F304">
        <v>1040</v>
      </c>
      <c r="G304">
        <v>1460</v>
      </c>
      <c r="H304">
        <v>1720</v>
      </c>
      <c r="I304">
        <v>1780</v>
      </c>
    </row>
    <row r="305" spans="3:9" x14ac:dyDescent="0.25">
      <c r="C305" t="s">
        <v>293</v>
      </c>
      <c r="D305" t="str">
        <f>IFERROR(VLOOKUP($C305,Classifications!$E$1:$F$326,2,FALSE),VLOOKUP($C305,Classifications!$A$1:$B$35,2,FALSE))</f>
        <v xml:space="preserve">Largely Rural (rural including hub towns 50-79%) </v>
      </c>
      <c r="E305">
        <v>1030</v>
      </c>
      <c r="F305">
        <v>1380</v>
      </c>
      <c r="G305">
        <v>1860</v>
      </c>
      <c r="H305">
        <v>2130</v>
      </c>
      <c r="I305">
        <v>2250</v>
      </c>
    </row>
    <row r="306" spans="3:9" x14ac:dyDescent="0.25">
      <c r="C306" t="s">
        <v>294</v>
      </c>
      <c r="D306" t="str">
        <f>IFERROR(VLOOKUP($C306,Classifications!$E$1:$F$326,2,FALSE),VLOOKUP($C306,Classifications!$A$1:$B$35,2,FALSE))</f>
        <v>Urban with City and Town</v>
      </c>
      <c r="E306">
        <v>1000</v>
      </c>
      <c r="F306">
        <v>1580</v>
      </c>
      <c r="G306">
        <v>2000</v>
      </c>
      <c r="H306">
        <v>2310</v>
      </c>
      <c r="I306">
        <v>2300</v>
      </c>
    </row>
    <row r="307" spans="3:9" x14ac:dyDescent="0.25">
      <c r="C307" t="s">
        <v>295</v>
      </c>
      <c r="D307" t="str">
        <f>IFERROR(VLOOKUP($C307,Classifications!$E$1:$F$326,2,FALSE),VLOOKUP($C307,Classifications!$A$1:$B$35,2,FALSE))</f>
        <v>Urban with Significant Rural (rural including hub towns 26-49%)</v>
      </c>
      <c r="E307">
        <v>660</v>
      </c>
      <c r="F307">
        <v>900</v>
      </c>
      <c r="G307">
        <v>1130</v>
      </c>
      <c r="H307">
        <v>1250</v>
      </c>
      <c r="I307">
        <v>1200</v>
      </c>
    </row>
    <row r="308" spans="3:9" x14ac:dyDescent="0.25">
      <c r="C308" t="s">
        <v>296</v>
      </c>
      <c r="D308" t="str">
        <f>IFERROR(VLOOKUP($C308,Classifications!$E$1:$F$326,2,FALSE),VLOOKUP($C308,Classifications!$A$1:$B$35,2,FALSE))</f>
        <v>Urban with Significant Rural (rural including hub towns 26-49%)</v>
      </c>
      <c r="E308">
        <v>430</v>
      </c>
      <c r="F308">
        <v>570</v>
      </c>
      <c r="G308">
        <v>770</v>
      </c>
      <c r="H308">
        <v>890</v>
      </c>
      <c r="I308">
        <v>950</v>
      </c>
    </row>
    <row r="309" spans="3:9" x14ac:dyDescent="0.25">
      <c r="C309" t="s">
        <v>297</v>
      </c>
      <c r="D309" t="str">
        <f>IFERROR(VLOOKUP($C309,Classifications!$E$1:$F$326,2,FALSE),VLOOKUP($C309,Classifications!$A$1:$B$35,2,FALSE))</f>
        <v>Urban with City and Town</v>
      </c>
      <c r="E309">
        <v>2530</v>
      </c>
      <c r="F309">
        <v>3510</v>
      </c>
      <c r="G309">
        <v>4220</v>
      </c>
      <c r="H309">
        <v>4760</v>
      </c>
      <c r="I309">
        <v>4840</v>
      </c>
    </row>
    <row r="310" spans="3:9" x14ac:dyDescent="0.25">
      <c r="C310" t="s">
        <v>298</v>
      </c>
      <c r="D310" t="str">
        <f>IFERROR(VLOOKUP($C310,Classifications!$E$1:$F$326,2,FALSE),VLOOKUP($C310,Classifications!$A$1:$B$35,2,FALSE))</f>
        <v>Urban with City and Town</v>
      </c>
      <c r="E310">
        <v>1940</v>
      </c>
      <c r="F310">
        <v>2810</v>
      </c>
      <c r="G310">
        <v>3360</v>
      </c>
      <c r="H310">
        <v>3590</v>
      </c>
      <c r="I310">
        <v>3560</v>
      </c>
    </row>
    <row r="311" spans="3:9" x14ac:dyDescent="0.25">
      <c r="C311" t="s">
        <v>299</v>
      </c>
      <c r="D311" t="str">
        <f>IFERROR(VLOOKUP($C311,Classifications!$E$1:$F$326,2,FALSE),VLOOKUP($C311,Classifications!$A$1:$B$35,2,FALSE))</f>
        <v>Predominantly Rural</v>
      </c>
      <c r="E311">
        <v>4540</v>
      </c>
      <c r="F311">
        <v>5670</v>
      </c>
      <c r="G311">
        <v>6830</v>
      </c>
      <c r="H311">
        <v>7790</v>
      </c>
      <c r="I311">
        <v>7510</v>
      </c>
    </row>
    <row r="312" spans="3:9" x14ac:dyDescent="0.25">
      <c r="C312" t="s">
        <v>300</v>
      </c>
      <c r="D312" t="str">
        <f>IFERROR(VLOOKUP($C312,Classifications!$E$1:$F$326,2,FALSE),VLOOKUP($C312,Classifications!$A$1:$B$35,2,FALSE))</f>
        <v>Urban with Significant Rural (rural including hub towns 26-49%)</v>
      </c>
      <c r="E312">
        <v>1230</v>
      </c>
      <c r="F312">
        <v>1450</v>
      </c>
      <c r="G312">
        <v>1730</v>
      </c>
      <c r="H312">
        <v>2030</v>
      </c>
      <c r="I312">
        <v>1900</v>
      </c>
    </row>
    <row r="313" spans="3:9" x14ac:dyDescent="0.25">
      <c r="C313" t="s">
        <v>301</v>
      </c>
      <c r="D313" t="str">
        <f>IFERROR(VLOOKUP($C313,Classifications!$E$1:$F$326,2,FALSE),VLOOKUP($C313,Classifications!$A$1:$B$35,2,FALSE))</f>
        <v>Urban with City and Town</v>
      </c>
      <c r="E313">
        <v>640</v>
      </c>
      <c r="F313">
        <v>960</v>
      </c>
      <c r="G313">
        <v>1220</v>
      </c>
      <c r="H313">
        <v>1330</v>
      </c>
      <c r="I313">
        <v>1210</v>
      </c>
    </row>
    <row r="314" spans="3:9" x14ac:dyDescent="0.25">
      <c r="C314" t="s">
        <v>302</v>
      </c>
      <c r="D314" t="str">
        <f>IFERROR(VLOOKUP($C314,Classifications!$E$1:$F$326,2,FALSE),VLOOKUP($C314,Classifications!$A$1:$B$35,2,FALSE))</f>
        <v xml:space="preserve">Mainly Rural (rural including hub towns &gt;=80%) </v>
      </c>
      <c r="E314">
        <v>890</v>
      </c>
      <c r="F314">
        <v>1100</v>
      </c>
      <c r="G314">
        <v>1370</v>
      </c>
      <c r="H314">
        <v>1560</v>
      </c>
      <c r="I314">
        <v>1520</v>
      </c>
    </row>
    <row r="315" spans="3:9" x14ac:dyDescent="0.25">
      <c r="C315" t="s">
        <v>303</v>
      </c>
      <c r="D315" t="str">
        <f>IFERROR(VLOOKUP($C315,Classifications!$E$1:$F$326,2,FALSE),VLOOKUP($C315,Classifications!$A$1:$B$35,2,FALSE))</f>
        <v xml:space="preserve">Largely Rural (rural including hub towns 50-79%) </v>
      </c>
      <c r="E315">
        <v>840</v>
      </c>
      <c r="F315">
        <v>1070</v>
      </c>
      <c r="G315">
        <v>1280</v>
      </c>
      <c r="H315">
        <v>1460</v>
      </c>
      <c r="I315">
        <v>1440</v>
      </c>
    </row>
    <row r="316" spans="3:9" x14ac:dyDescent="0.25">
      <c r="C316" t="s">
        <v>304</v>
      </c>
      <c r="D316" t="str">
        <f>IFERROR(VLOOKUP($C316,Classifications!$E$1:$F$326,2,FALSE),VLOOKUP($C316,Classifications!$A$1:$B$35,2,FALSE))</f>
        <v xml:space="preserve">Mainly Rural (rural including hub towns &gt;=80%) </v>
      </c>
      <c r="E316">
        <v>930</v>
      </c>
      <c r="F316">
        <v>1090</v>
      </c>
      <c r="G316">
        <v>1220</v>
      </c>
      <c r="H316">
        <v>1420</v>
      </c>
      <c r="I316">
        <v>1450</v>
      </c>
    </row>
    <row r="317" spans="3:9" x14ac:dyDescent="0.25">
      <c r="C317" t="s">
        <v>305</v>
      </c>
      <c r="D317" t="str">
        <f>IFERROR(VLOOKUP($C317,Classifications!$E$1:$F$326,2,FALSE),VLOOKUP($C317,Classifications!$A$1:$B$35,2,FALSE))</f>
        <v>Urban with City and Town</v>
      </c>
      <c r="E317">
        <v>1310</v>
      </c>
      <c r="F317">
        <v>1950</v>
      </c>
      <c r="G317">
        <v>2870</v>
      </c>
      <c r="H317">
        <v>3220</v>
      </c>
      <c r="I317">
        <v>3230</v>
      </c>
    </row>
    <row r="318" spans="3:9" x14ac:dyDescent="0.25">
      <c r="C318" t="s">
        <v>306</v>
      </c>
      <c r="D318" t="str">
        <f>IFERROR(VLOOKUP($C318,Classifications!$E$1:$F$326,2,FALSE),VLOOKUP($C318,Classifications!$A$1:$B$35,2,FALSE))</f>
        <v>Urban with City and Town</v>
      </c>
      <c r="E318">
        <v>1130</v>
      </c>
      <c r="F318">
        <v>1780</v>
      </c>
      <c r="G318">
        <v>1980</v>
      </c>
      <c r="H318">
        <v>2160</v>
      </c>
      <c r="I318">
        <v>2120</v>
      </c>
    </row>
    <row r="319" spans="3:9" x14ac:dyDescent="0.25">
      <c r="C319" t="s">
        <v>307</v>
      </c>
      <c r="D319" t="str">
        <f>IFERROR(VLOOKUP($C319,Classifications!$E$1:$F$326,2,FALSE),VLOOKUP($C319,Classifications!$A$1:$B$35,2,FALSE))</f>
        <v>Urban with City and Town</v>
      </c>
      <c r="E319">
        <v>830</v>
      </c>
      <c r="F319">
        <v>1150</v>
      </c>
      <c r="G319">
        <v>1480</v>
      </c>
      <c r="H319">
        <v>1760</v>
      </c>
      <c r="I319">
        <v>1780</v>
      </c>
    </row>
    <row r="320" spans="3:9" x14ac:dyDescent="0.25">
      <c r="C320" t="s">
        <v>308</v>
      </c>
      <c r="D320" t="str">
        <f>IFERROR(VLOOKUP($C320,Classifications!$E$1:$F$326,2,FALSE),VLOOKUP($C320,Classifications!$A$1:$B$35,2,FALSE))</f>
        <v>Urban with City and Town</v>
      </c>
      <c r="E320">
        <v>1890</v>
      </c>
      <c r="F320">
        <v>2720</v>
      </c>
      <c r="G320">
        <v>3190</v>
      </c>
      <c r="H320">
        <v>3450</v>
      </c>
      <c r="I320">
        <v>3360</v>
      </c>
    </row>
    <row r="321" spans="3:9" x14ac:dyDescent="0.25">
      <c r="C321" t="s">
        <v>309</v>
      </c>
      <c r="D321" t="str">
        <f>IFERROR(VLOOKUP($C321,Classifications!$E$1:$F$326,2,FALSE),VLOOKUP($C321,Classifications!$A$1:$B$35,2,FALSE))</f>
        <v>Predominantly Urban</v>
      </c>
      <c r="E321">
        <v>6780</v>
      </c>
      <c r="F321">
        <v>7860</v>
      </c>
      <c r="G321">
        <v>9420</v>
      </c>
      <c r="H321">
        <v>10380</v>
      </c>
      <c r="I321">
        <v>10500</v>
      </c>
    </row>
    <row r="322" spans="3:9" x14ac:dyDescent="0.25">
      <c r="C322" t="s">
        <v>310</v>
      </c>
      <c r="D322" t="str">
        <f>IFERROR(VLOOKUP($C322,Classifications!$E$1:$F$326,2,FALSE),VLOOKUP($C322,Classifications!$A$1:$B$35,2,FALSE))</f>
        <v>Urban with Major Conurbation</v>
      </c>
      <c r="E322">
        <v>440</v>
      </c>
      <c r="F322">
        <v>590</v>
      </c>
      <c r="G322">
        <v>690</v>
      </c>
      <c r="H322">
        <v>770</v>
      </c>
      <c r="I322">
        <v>800</v>
      </c>
    </row>
    <row r="323" spans="3:9" x14ac:dyDescent="0.25">
      <c r="C323" t="s">
        <v>311</v>
      </c>
      <c r="D323" t="str">
        <f>IFERROR(VLOOKUP($C323,Classifications!$E$1:$F$326,2,FALSE),VLOOKUP($C323,Classifications!$A$1:$B$35,2,FALSE))</f>
        <v>Urban with Major Conurbation</v>
      </c>
      <c r="E323">
        <v>380</v>
      </c>
      <c r="F323">
        <v>420</v>
      </c>
      <c r="G323">
        <v>570</v>
      </c>
      <c r="H323">
        <v>630</v>
      </c>
      <c r="I323">
        <v>610</v>
      </c>
    </row>
    <row r="324" spans="3:9" x14ac:dyDescent="0.25">
      <c r="C324" t="s">
        <v>312</v>
      </c>
      <c r="D324" t="str">
        <f>IFERROR(VLOOKUP($C324,Classifications!$E$1:$F$326,2,FALSE),VLOOKUP($C324,Classifications!$A$1:$B$35,2,FALSE))</f>
        <v>Urban with City and Town</v>
      </c>
      <c r="E324">
        <v>1190</v>
      </c>
      <c r="F324">
        <v>1430</v>
      </c>
      <c r="G324">
        <v>1590</v>
      </c>
      <c r="H324">
        <v>1580</v>
      </c>
      <c r="I324">
        <v>1510</v>
      </c>
    </row>
    <row r="325" spans="3:9" x14ac:dyDescent="0.25">
      <c r="C325" t="s">
        <v>313</v>
      </c>
      <c r="D325" t="str">
        <f>IFERROR(VLOOKUP($C325,Classifications!$E$1:$F$326,2,FALSE),VLOOKUP($C325,Classifications!$A$1:$B$35,2,FALSE))</f>
        <v>Urban with Significant Rural (rural including hub towns 26-49%)</v>
      </c>
      <c r="E325">
        <v>380</v>
      </c>
      <c r="F325">
        <v>440</v>
      </c>
      <c r="G325">
        <v>510</v>
      </c>
      <c r="H325">
        <v>610</v>
      </c>
      <c r="I325">
        <v>610</v>
      </c>
    </row>
    <row r="326" spans="3:9" x14ac:dyDescent="0.25">
      <c r="C326" t="s">
        <v>314</v>
      </c>
      <c r="D326" t="str">
        <f>IFERROR(VLOOKUP($C326,Classifications!$E$1:$F$326,2,FALSE),VLOOKUP($C326,Classifications!$A$1:$B$35,2,FALSE))</f>
        <v>Urban with City and Town</v>
      </c>
      <c r="E326">
        <v>700</v>
      </c>
      <c r="F326">
        <v>900</v>
      </c>
      <c r="G326">
        <v>1130</v>
      </c>
      <c r="H326">
        <v>1250</v>
      </c>
      <c r="I326">
        <v>1220</v>
      </c>
    </row>
    <row r="327" spans="3:9" x14ac:dyDescent="0.25">
      <c r="C327" t="s">
        <v>315</v>
      </c>
      <c r="D327" t="str">
        <f>IFERROR(VLOOKUP($C327,Classifications!$E$1:$F$326,2,FALSE),VLOOKUP($C327,Classifications!$A$1:$B$35,2,FALSE))</f>
        <v>Urban with Major Conurbation</v>
      </c>
      <c r="E327">
        <v>370</v>
      </c>
      <c r="F327">
        <v>470</v>
      </c>
      <c r="G327">
        <v>690</v>
      </c>
      <c r="H327">
        <v>830</v>
      </c>
      <c r="I327">
        <v>860</v>
      </c>
    </row>
    <row r="328" spans="3:9" x14ac:dyDescent="0.25">
      <c r="C328" t="s">
        <v>316</v>
      </c>
      <c r="D328" t="str">
        <f>IFERROR(VLOOKUP($C328,Classifications!$E$1:$F$326,2,FALSE),VLOOKUP($C328,Classifications!$A$1:$B$35,2,FALSE))</f>
        <v>Urban with Major Conurbation</v>
      </c>
      <c r="E328">
        <v>650</v>
      </c>
      <c r="F328">
        <v>880</v>
      </c>
      <c r="G328">
        <v>1050</v>
      </c>
      <c r="H328">
        <v>1150</v>
      </c>
      <c r="I328">
        <v>1190</v>
      </c>
    </row>
    <row r="329" spans="3:9" x14ac:dyDescent="0.25">
      <c r="C329" t="s">
        <v>317</v>
      </c>
      <c r="D329" t="str">
        <f>IFERROR(VLOOKUP($C329,Classifications!$E$1:$F$326,2,FALSE),VLOOKUP($C329,Classifications!$A$1:$B$35,2,FALSE))</f>
        <v>Urban with City and Town</v>
      </c>
      <c r="E329">
        <v>1140</v>
      </c>
      <c r="F329">
        <v>710</v>
      </c>
      <c r="G329">
        <v>720</v>
      </c>
      <c r="H329">
        <v>830</v>
      </c>
      <c r="I329">
        <v>890</v>
      </c>
    </row>
    <row r="330" spans="3:9" x14ac:dyDescent="0.25">
      <c r="C330" t="s">
        <v>318</v>
      </c>
      <c r="D330" t="str">
        <f>IFERROR(VLOOKUP($C330,Classifications!$E$1:$F$326,2,FALSE),VLOOKUP($C330,Classifications!$A$1:$B$35,2,FALSE))</f>
        <v>Urban with Significant Rural (rural including hub towns 26-49%)</v>
      </c>
      <c r="E330">
        <v>480</v>
      </c>
      <c r="F330">
        <v>660</v>
      </c>
      <c r="G330">
        <v>760</v>
      </c>
      <c r="H330">
        <v>800</v>
      </c>
      <c r="I330">
        <v>830</v>
      </c>
    </row>
    <row r="331" spans="3:9" x14ac:dyDescent="0.25">
      <c r="C331" t="s">
        <v>319</v>
      </c>
      <c r="D331" t="str">
        <f>IFERROR(VLOOKUP($C331,Classifications!$E$1:$F$326,2,FALSE),VLOOKUP($C331,Classifications!$A$1:$B$35,2,FALSE))</f>
        <v xml:space="preserve">Largely Rural (rural including hub towns 50-79%) </v>
      </c>
      <c r="E331">
        <v>520</v>
      </c>
      <c r="F331">
        <v>660</v>
      </c>
      <c r="G331">
        <v>770</v>
      </c>
      <c r="H331">
        <v>910</v>
      </c>
      <c r="I331">
        <v>930</v>
      </c>
    </row>
    <row r="332" spans="3:9" x14ac:dyDescent="0.25">
      <c r="C332" t="s">
        <v>320</v>
      </c>
      <c r="D332" t="str">
        <f>IFERROR(VLOOKUP($C332,Classifications!$E$1:$F$326,2,FALSE),VLOOKUP($C332,Classifications!$A$1:$B$35,2,FALSE))</f>
        <v>Urban with Major Conurbation</v>
      </c>
      <c r="E332">
        <v>520</v>
      </c>
      <c r="F332">
        <v>700</v>
      </c>
      <c r="G332">
        <v>950</v>
      </c>
      <c r="H332">
        <v>1020</v>
      </c>
      <c r="I332">
        <v>1070</v>
      </c>
    </row>
    <row r="333" spans="3:9" x14ac:dyDescent="0.25">
      <c r="C333" t="s">
        <v>321</v>
      </c>
      <c r="D333" t="str">
        <f>IFERROR(VLOOKUP($C333,Classifications!$E$1:$F$326,2,FALSE),VLOOKUP($C333,Classifications!$A$1:$B$35,2,FALSE))</f>
        <v>Urban with Significant Rural (rural including hub towns 26-49%)</v>
      </c>
      <c r="E333">
        <v>1370</v>
      </c>
      <c r="F333">
        <v>1620</v>
      </c>
      <c r="G333">
        <v>1850</v>
      </c>
      <c r="H333">
        <v>2030</v>
      </c>
      <c r="I333">
        <v>2040</v>
      </c>
    </row>
    <row r="334" spans="3:9" x14ac:dyDescent="0.25">
      <c r="C334" t="s">
        <v>322</v>
      </c>
      <c r="D334" t="str">
        <f>IFERROR(VLOOKUP($C334,Classifications!$E$1:$F$326,2,FALSE),VLOOKUP($C334,Classifications!$A$1:$B$35,2,FALSE))</f>
        <v>Significant Rural</v>
      </c>
      <c r="E334">
        <v>5680</v>
      </c>
      <c r="F334">
        <v>7280</v>
      </c>
      <c r="G334">
        <v>8750</v>
      </c>
      <c r="H334">
        <v>9660</v>
      </c>
      <c r="I334">
        <v>9360</v>
      </c>
    </row>
    <row r="335" spans="3:9" x14ac:dyDescent="0.25">
      <c r="C335" t="s">
        <v>323</v>
      </c>
      <c r="D335" t="str">
        <f>IFERROR(VLOOKUP($C335,Classifications!$E$1:$F$326,2,FALSE),VLOOKUP($C335,Classifications!$A$1:$B$35,2,FALSE))</f>
        <v>Urban with City and Town</v>
      </c>
      <c r="E335">
        <v>480</v>
      </c>
      <c r="F335">
        <v>580</v>
      </c>
      <c r="G335">
        <v>710</v>
      </c>
      <c r="H335">
        <v>840</v>
      </c>
      <c r="I335">
        <v>860</v>
      </c>
    </row>
    <row r="336" spans="3:9" x14ac:dyDescent="0.25">
      <c r="C336" t="s">
        <v>324</v>
      </c>
      <c r="D336" t="str">
        <f>IFERROR(VLOOKUP($C336,Classifications!$E$1:$F$326,2,FALSE),VLOOKUP($C336,Classifications!$A$1:$B$35,2,FALSE))</f>
        <v>Urban with City and Town</v>
      </c>
      <c r="E336">
        <v>1160</v>
      </c>
      <c r="F336">
        <v>1610</v>
      </c>
      <c r="G336">
        <v>1920</v>
      </c>
      <c r="H336">
        <v>2180</v>
      </c>
      <c r="I336">
        <v>2120</v>
      </c>
    </row>
    <row r="337" spans="1:9" x14ac:dyDescent="0.25">
      <c r="C337" t="s">
        <v>325</v>
      </c>
      <c r="D337" t="str">
        <f>IFERROR(VLOOKUP($C337,Classifications!$E$1:$F$326,2,FALSE),VLOOKUP($C337,Classifications!$A$1:$B$35,2,FALSE))</f>
        <v xml:space="preserve">Largely Rural (rural including hub towns 50-79%) </v>
      </c>
      <c r="E337">
        <v>730</v>
      </c>
      <c r="F337">
        <v>920</v>
      </c>
      <c r="G337">
        <v>1010</v>
      </c>
      <c r="H337">
        <v>1040</v>
      </c>
      <c r="I337">
        <v>1040</v>
      </c>
    </row>
    <row r="338" spans="1:9" x14ac:dyDescent="0.25">
      <c r="C338" t="s">
        <v>326</v>
      </c>
      <c r="D338" t="str">
        <f>IFERROR(VLOOKUP($C338,Classifications!$E$1:$F$326,2,FALSE),VLOOKUP($C338,Classifications!$A$1:$B$35,2,FALSE))</f>
        <v>Urban with City and Town</v>
      </c>
      <c r="E338">
        <v>830</v>
      </c>
      <c r="F338">
        <v>1130</v>
      </c>
      <c r="G338">
        <v>1350</v>
      </c>
      <c r="H338">
        <v>1450</v>
      </c>
      <c r="I338">
        <v>1410</v>
      </c>
    </row>
    <row r="339" spans="1:9" x14ac:dyDescent="0.25">
      <c r="C339" t="s">
        <v>327</v>
      </c>
      <c r="D339" t="str">
        <f>IFERROR(VLOOKUP($C339,Classifications!$E$1:$F$326,2,FALSE),VLOOKUP($C339,Classifications!$A$1:$B$35,2,FALSE))</f>
        <v xml:space="preserve">Largely Rural (rural including hub towns 50-79%) </v>
      </c>
      <c r="E339">
        <v>890</v>
      </c>
      <c r="F339">
        <v>1080</v>
      </c>
      <c r="G339">
        <v>1230</v>
      </c>
      <c r="H339">
        <v>1300</v>
      </c>
      <c r="I339">
        <v>1240</v>
      </c>
    </row>
    <row r="340" spans="1:9" x14ac:dyDescent="0.25">
      <c r="C340" t="s">
        <v>328</v>
      </c>
      <c r="D340" t="str">
        <f>IFERROR(VLOOKUP($C340,Classifications!$E$1:$F$326,2,FALSE),VLOOKUP($C340,Classifications!$A$1:$B$35,2,FALSE))</f>
        <v>Urban with City and Town</v>
      </c>
      <c r="E340">
        <v>840</v>
      </c>
      <c r="F340">
        <v>990</v>
      </c>
      <c r="G340">
        <v>1210</v>
      </c>
      <c r="H340">
        <v>1340</v>
      </c>
      <c r="I340">
        <v>1270</v>
      </c>
    </row>
    <row r="341" spans="1:9" x14ac:dyDescent="0.25">
      <c r="C341" t="s">
        <v>329</v>
      </c>
      <c r="D341" t="str">
        <f>IFERROR(VLOOKUP($C341,Classifications!$E$1:$F$326,2,FALSE),VLOOKUP($C341,Classifications!$A$1:$B$35,2,FALSE))</f>
        <v>Urban with City and Town</v>
      </c>
      <c r="E341">
        <v>760</v>
      </c>
      <c r="F341">
        <v>970</v>
      </c>
      <c r="G341">
        <v>1320</v>
      </c>
      <c r="H341">
        <v>1520</v>
      </c>
      <c r="I341">
        <v>1420</v>
      </c>
    </row>
    <row r="342" spans="1:9" x14ac:dyDescent="0.25">
      <c r="C342" t="s">
        <v>330</v>
      </c>
      <c r="D342" t="str">
        <f>IFERROR(VLOOKUP($C342,Classifications!$E$1:$F$326,2,FALSE),VLOOKUP($C342,Classifications!$A$1:$B$35,2,FALSE))</f>
        <v>Urban with City and Town</v>
      </c>
      <c r="E342">
        <v>810</v>
      </c>
      <c r="F342">
        <v>990</v>
      </c>
      <c r="G342">
        <v>1160</v>
      </c>
      <c r="H342">
        <v>1410</v>
      </c>
      <c r="I342">
        <v>1430</v>
      </c>
    </row>
    <row r="343" spans="1:9" x14ac:dyDescent="0.25">
      <c r="C343" t="s">
        <v>331</v>
      </c>
      <c r="D343" t="str">
        <f>IFERROR(VLOOKUP($C343,Classifications!$E$1:$F$326,2,FALSE),VLOOKUP($C343,Classifications!$A$1:$B$35,2,FALSE))</f>
        <v>Urban with City and Town</v>
      </c>
      <c r="E343">
        <v>5120</v>
      </c>
      <c r="F343">
        <v>4540</v>
      </c>
      <c r="G343">
        <v>4130</v>
      </c>
      <c r="H343">
        <v>5150</v>
      </c>
      <c r="I343">
        <v>4810</v>
      </c>
    </row>
    <row r="344" spans="1:9" x14ac:dyDescent="0.25">
      <c r="C344" t="s">
        <v>22</v>
      </c>
      <c r="E344">
        <v>70980</v>
      </c>
      <c r="F344">
        <v>89450</v>
      </c>
      <c r="G344">
        <v>105430</v>
      </c>
      <c r="H344">
        <v>116960</v>
      </c>
      <c r="I344">
        <v>116890</v>
      </c>
    </row>
    <row r="346" spans="1:9" x14ac:dyDescent="0.25">
      <c r="A346" t="s">
        <v>332</v>
      </c>
    </row>
    <row r="347" spans="1:9" x14ac:dyDescent="0.25">
      <c r="C347" t="s">
        <v>333</v>
      </c>
      <c r="D347" t="str">
        <f>IFERROR(VLOOKUP($C347,Classifications!$E$1:$F$326,2,FALSE),VLOOKUP($C347,Classifications!$A$1:$B$35,2,FALSE))</f>
        <v>Urban with Significant Rural (rural including hub towns 26-49%)</v>
      </c>
      <c r="E347">
        <v>1150</v>
      </c>
      <c r="F347">
        <v>1550</v>
      </c>
      <c r="G347">
        <v>1860</v>
      </c>
      <c r="H347">
        <v>2010</v>
      </c>
      <c r="I347">
        <v>1930</v>
      </c>
    </row>
    <row r="348" spans="1:9" x14ac:dyDescent="0.25">
      <c r="C348" t="s">
        <v>334</v>
      </c>
      <c r="D348" t="str">
        <f>IFERROR(VLOOKUP($C348,Classifications!$E$1:$F$326,2,FALSE),VLOOKUP($C348,Classifications!$A$1:$B$35,2,FALSE))</f>
        <v>Urban with City and Town</v>
      </c>
      <c r="E348">
        <v>1600</v>
      </c>
      <c r="F348">
        <v>2250</v>
      </c>
      <c r="G348">
        <v>2590</v>
      </c>
      <c r="H348">
        <v>3100</v>
      </c>
      <c r="I348">
        <v>2990</v>
      </c>
    </row>
    <row r="349" spans="1:9" x14ac:dyDescent="0.25">
      <c r="C349" t="s">
        <v>335</v>
      </c>
      <c r="D349" t="str">
        <f>IFERROR(VLOOKUP($C349,Classifications!$E$1:$F$326,2,FALSE),VLOOKUP($C349,Classifications!$A$1:$B$35,2,FALSE))</f>
        <v>Urban with City and Town</v>
      </c>
      <c r="E349">
        <v>3410</v>
      </c>
      <c r="F349">
        <v>4920</v>
      </c>
      <c r="G349">
        <v>5990</v>
      </c>
      <c r="H349">
        <v>6060</v>
      </c>
      <c r="I349">
        <v>5790</v>
      </c>
    </row>
    <row r="350" spans="1:9" x14ac:dyDescent="0.25">
      <c r="C350" t="s">
        <v>336</v>
      </c>
      <c r="E350">
        <v>6800</v>
      </c>
      <c r="F350">
        <v>8230</v>
      </c>
      <c r="G350">
        <v>9460</v>
      </c>
      <c r="H350">
        <v>9710</v>
      </c>
      <c r="I350">
        <v>9400</v>
      </c>
    </row>
    <row r="351" spans="1:9" x14ac:dyDescent="0.25">
      <c r="C351" t="s">
        <v>337</v>
      </c>
      <c r="D351" t="str">
        <f>IFERROR(VLOOKUP($C351,Classifications!$E$1:$F$326,2,FALSE),VLOOKUP($C351,Classifications!$A$1:$B$35,2,FALSE))</f>
        <v xml:space="preserve">Mainly Rural (rural including hub towns &gt;=80%) </v>
      </c>
      <c r="E351">
        <v>6800</v>
      </c>
      <c r="F351">
        <v>8220</v>
      </c>
      <c r="G351">
        <v>9450</v>
      </c>
      <c r="H351">
        <v>9710</v>
      </c>
      <c r="I351">
        <v>9390</v>
      </c>
    </row>
    <row r="352" spans="1:9" x14ac:dyDescent="0.25">
      <c r="C352" t="s">
        <v>338</v>
      </c>
      <c r="D352" t="str">
        <f>IFERROR(VLOOKUP($C352,Classifications!$E$1:$F$326,2,FALSE),VLOOKUP($C352,Classifications!$A$1:$B$35,2,FALSE))</f>
        <v xml:space="preserve">Mainly Rural (rural including hub towns &gt;=80%) </v>
      </c>
      <c r="E352">
        <v>10</v>
      </c>
      <c r="F352">
        <v>10</v>
      </c>
      <c r="G352">
        <v>10</v>
      </c>
      <c r="H352" t="s">
        <v>339</v>
      </c>
      <c r="I352">
        <v>10</v>
      </c>
    </row>
    <row r="353" spans="3:9" x14ac:dyDescent="0.25">
      <c r="C353" t="s">
        <v>340</v>
      </c>
      <c r="D353" t="str">
        <f>IFERROR(VLOOKUP($C353,Classifications!$E$1:$F$326,2,FALSE),VLOOKUP($C353,Classifications!$A$1:$B$35,2,FALSE))</f>
        <v>Predominantly Rural</v>
      </c>
      <c r="E353">
        <v>8730</v>
      </c>
      <c r="F353">
        <v>10610</v>
      </c>
      <c r="G353">
        <v>12020</v>
      </c>
      <c r="H353">
        <v>12520</v>
      </c>
      <c r="I353">
        <v>11970</v>
      </c>
    </row>
    <row r="354" spans="3:9" x14ac:dyDescent="0.25">
      <c r="C354" t="s">
        <v>341</v>
      </c>
      <c r="D354" t="str">
        <f>IFERROR(VLOOKUP($C354,Classifications!$E$1:$F$326,2,FALSE),VLOOKUP($C354,Classifications!$A$1:$B$35,2,FALSE))</f>
        <v xml:space="preserve">Largely Rural (rural including hub towns 50-79%) </v>
      </c>
      <c r="E354">
        <v>2380</v>
      </c>
      <c r="F354">
        <v>2490</v>
      </c>
      <c r="G354">
        <v>2600</v>
      </c>
      <c r="H354">
        <v>2990</v>
      </c>
      <c r="I354">
        <v>2820</v>
      </c>
    </row>
    <row r="355" spans="3:9" x14ac:dyDescent="0.25">
      <c r="C355" t="s">
        <v>342</v>
      </c>
      <c r="D355" t="str">
        <f>IFERROR(VLOOKUP($C355,Classifications!$E$1:$F$326,2,FALSE),VLOOKUP($C355,Classifications!$A$1:$B$35,2,FALSE))</f>
        <v>Urban with City and Town</v>
      </c>
      <c r="E355">
        <v>1250</v>
      </c>
      <c r="F355">
        <v>1520</v>
      </c>
      <c r="G355">
        <v>1700</v>
      </c>
      <c r="H355">
        <v>1740</v>
      </c>
      <c r="I355">
        <v>1610</v>
      </c>
    </row>
    <row r="356" spans="3:9" x14ac:dyDescent="0.25">
      <c r="C356" t="s">
        <v>343</v>
      </c>
      <c r="D356" t="str">
        <f>IFERROR(VLOOKUP($C356,Classifications!$E$1:$F$326,2,FALSE),VLOOKUP($C356,Classifications!$A$1:$B$35,2,FALSE))</f>
        <v xml:space="preserve">Mainly Rural (rural including hub towns &gt;=80%) </v>
      </c>
      <c r="E356">
        <v>800</v>
      </c>
      <c r="F356">
        <v>1070</v>
      </c>
      <c r="G356">
        <v>1230</v>
      </c>
      <c r="H356">
        <v>1120</v>
      </c>
      <c r="I356">
        <v>1130</v>
      </c>
    </row>
    <row r="357" spans="3:9" x14ac:dyDescent="0.25">
      <c r="C357" t="s">
        <v>344</v>
      </c>
      <c r="D357" t="str">
        <f>IFERROR(VLOOKUP($C357,Classifications!$E$1:$F$326,2,FALSE),VLOOKUP($C357,Classifications!$A$1:$B$35,2,FALSE))</f>
        <v xml:space="preserve">Largely Rural (rural including hub towns 50-79%) </v>
      </c>
      <c r="E357">
        <v>750</v>
      </c>
      <c r="F357">
        <v>990</v>
      </c>
      <c r="G357">
        <v>1210</v>
      </c>
      <c r="H357">
        <v>1280</v>
      </c>
      <c r="I357">
        <v>1220</v>
      </c>
    </row>
    <row r="358" spans="3:9" x14ac:dyDescent="0.25">
      <c r="C358" t="s">
        <v>345</v>
      </c>
      <c r="D358" t="str">
        <f>IFERROR(VLOOKUP($C358,Classifications!$E$1:$F$326,2,FALSE),VLOOKUP($C358,Classifications!$A$1:$B$35,2,FALSE))</f>
        <v xml:space="preserve">Mainly Rural (rural including hub towns &gt;=80%) </v>
      </c>
      <c r="E358">
        <v>840</v>
      </c>
      <c r="F358">
        <v>1070</v>
      </c>
      <c r="G358">
        <v>1250</v>
      </c>
      <c r="H358">
        <v>1230</v>
      </c>
      <c r="I358">
        <v>1200</v>
      </c>
    </row>
    <row r="359" spans="3:9" x14ac:dyDescent="0.25">
      <c r="C359" t="s">
        <v>346</v>
      </c>
      <c r="D359" t="str">
        <f>IFERROR(VLOOKUP($C359,Classifications!$E$1:$F$326,2,FALSE),VLOOKUP($C359,Classifications!$A$1:$B$35,2,FALSE))</f>
        <v xml:space="preserve">Largely Rural (rural including hub towns 50-79%) </v>
      </c>
      <c r="E359">
        <v>1500</v>
      </c>
      <c r="F359">
        <v>1820</v>
      </c>
      <c r="G359">
        <v>2030</v>
      </c>
      <c r="H359">
        <v>2200</v>
      </c>
      <c r="I359">
        <v>2080</v>
      </c>
    </row>
    <row r="360" spans="3:9" x14ac:dyDescent="0.25">
      <c r="C360" t="s">
        <v>347</v>
      </c>
      <c r="D360" t="str">
        <f>IFERROR(VLOOKUP($C360,Classifications!$E$1:$F$326,2,FALSE),VLOOKUP($C360,Classifications!$A$1:$B$35,2,FALSE))</f>
        <v xml:space="preserve">Mainly Rural (rural including hub towns &gt;=80%) </v>
      </c>
      <c r="E360">
        <v>620</v>
      </c>
      <c r="F360">
        <v>840</v>
      </c>
      <c r="G360">
        <v>1140</v>
      </c>
      <c r="H360">
        <v>1140</v>
      </c>
      <c r="I360">
        <v>1080</v>
      </c>
    </row>
    <row r="361" spans="3:9" x14ac:dyDescent="0.25">
      <c r="C361" t="s">
        <v>348</v>
      </c>
      <c r="D361" t="str">
        <f>IFERROR(VLOOKUP($C361,Classifications!$E$1:$F$326,2,FALSE),VLOOKUP($C361,Classifications!$A$1:$B$35,2,FALSE))</f>
        <v xml:space="preserve">Mainly Rural (rural including hub towns &gt;=80%) </v>
      </c>
      <c r="E361">
        <v>580</v>
      </c>
      <c r="F361">
        <v>800</v>
      </c>
      <c r="G361">
        <v>860</v>
      </c>
      <c r="H361">
        <v>820</v>
      </c>
      <c r="I361">
        <v>840</v>
      </c>
    </row>
    <row r="362" spans="3:9" x14ac:dyDescent="0.25">
      <c r="C362" t="s">
        <v>349</v>
      </c>
      <c r="D362" t="str">
        <f>IFERROR(VLOOKUP($C362,Classifications!$E$1:$F$326,2,FALSE),VLOOKUP($C362,Classifications!$A$1:$B$35,2,FALSE))</f>
        <v>Predominantly Rural</v>
      </c>
      <c r="E362">
        <v>8300</v>
      </c>
      <c r="F362">
        <v>9490</v>
      </c>
      <c r="G362">
        <v>9290</v>
      </c>
      <c r="H362">
        <v>10250</v>
      </c>
      <c r="I362">
        <v>9880</v>
      </c>
    </row>
    <row r="363" spans="3:9" x14ac:dyDescent="0.25">
      <c r="C363" t="s">
        <v>350</v>
      </c>
      <c r="D363" t="str">
        <f>IFERROR(VLOOKUP($C363,Classifications!$E$1:$F$326,2,FALSE),VLOOKUP($C363,Classifications!$A$1:$B$35,2,FALSE))</f>
        <v>Urban with City and Town</v>
      </c>
      <c r="E363">
        <v>430</v>
      </c>
      <c r="F363">
        <v>570</v>
      </c>
      <c r="G363">
        <v>620</v>
      </c>
      <c r="H363">
        <v>630</v>
      </c>
      <c r="I363">
        <v>630</v>
      </c>
    </row>
    <row r="364" spans="3:9" x14ac:dyDescent="0.25">
      <c r="C364" t="s">
        <v>351</v>
      </c>
      <c r="D364" t="str">
        <f>IFERROR(VLOOKUP($C364,Classifications!$E$1:$F$326,2,FALSE),VLOOKUP($C364,Classifications!$A$1:$B$35,2,FALSE))</f>
        <v>Urban with Significant Rural (rural including hub towns 26-49%)</v>
      </c>
      <c r="E364">
        <v>810</v>
      </c>
      <c r="F364">
        <v>1010</v>
      </c>
      <c r="G364">
        <v>1140</v>
      </c>
      <c r="H364">
        <v>1260</v>
      </c>
      <c r="I364">
        <v>1260</v>
      </c>
    </row>
    <row r="365" spans="3:9" x14ac:dyDescent="0.25">
      <c r="C365" t="s">
        <v>352</v>
      </c>
      <c r="D365" t="str">
        <f>IFERROR(VLOOKUP($C365,Classifications!$E$1:$F$326,2,FALSE),VLOOKUP($C365,Classifications!$A$1:$B$35,2,FALSE))</f>
        <v xml:space="preserve">Mainly Rural (rural including hub towns &gt;=80%) </v>
      </c>
      <c r="E365">
        <v>2610</v>
      </c>
      <c r="F365">
        <v>3270</v>
      </c>
      <c r="G365">
        <v>2890</v>
      </c>
      <c r="H365">
        <v>3120</v>
      </c>
      <c r="I365">
        <v>2860</v>
      </c>
    </row>
    <row r="366" spans="3:9" x14ac:dyDescent="0.25">
      <c r="C366" t="s">
        <v>353</v>
      </c>
      <c r="D366" t="str">
        <f>IFERROR(VLOOKUP($C366,Classifications!$E$1:$F$326,2,FALSE),VLOOKUP($C366,Classifications!$A$1:$B$35,2,FALSE))</f>
        <v xml:space="preserve">Mainly Rural (rural including hub towns &gt;=80%) </v>
      </c>
      <c r="E366">
        <v>2650</v>
      </c>
      <c r="F366">
        <v>2490</v>
      </c>
      <c r="G366">
        <v>2110</v>
      </c>
      <c r="H366">
        <v>2490</v>
      </c>
      <c r="I366">
        <v>2410</v>
      </c>
    </row>
    <row r="367" spans="3:9" x14ac:dyDescent="0.25">
      <c r="C367" t="s">
        <v>354</v>
      </c>
      <c r="D367" t="str">
        <f>IFERROR(VLOOKUP($C367,Classifications!$E$1:$F$326,2,FALSE),VLOOKUP($C367,Classifications!$A$1:$B$35,2,FALSE))</f>
        <v xml:space="preserve">Mainly Rural (rural including hub towns &gt;=80%) </v>
      </c>
      <c r="E367">
        <v>960</v>
      </c>
      <c r="F367">
        <v>1140</v>
      </c>
      <c r="G367">
        <v>1380</v>
      </c>
      <c r="H367">
        <v>1480</v>
      </c>
      <c r="I367">
        <v>1420</v>
      </c>
    </row>
    <row r="368" spans="3:9" x14ac:dyDescent="0.25">
      <c r="C368" t="s">
        <v>355</v>
      </c>
      <c r="D368" t="str">
        <f>IFERROR(VLOOKUP($C368,Classifications!$E$1:$F$326,2,FALSE),VLOOKUP($C368,Classifications!$A$1:$B$35,2,FALSE))</f>
        <v>Urban with City and Town</v>
      </c>
      <c r="E368">
        <v>850</v>
      </c>
      <c r="F368">
        <v>1020</v>
      </c>
      <c r="G368">
        <v>1150</v>
      </c>
      <c r="H368">
        <v>1270</v>
      </c>
      <c r="I368">
        <v>1320</v>
      </c>
    </row>
    <row r="369" spans="3:9" x14ac:dyDescent="0.25">
      <c r="C369" t="s">
        <v>356</v>
      </c>
      <c r="D369" t="str">
        <f>IFERROR(VLOOKUP($C369,Classifications!$E$1:$F$326,2,FALSE),VLOOKUP($C369,Classifications!$A$1:$B$35,2,FALSE))</f>
        <v>Significant Rural</v>
      </c>
      <c r="E369">
        <v>5110</v>
      </c>
      <c r="F369">
        <v>6530</v>
      </c>
      <c r="G369">
        <v>7980</v>
      </c>
      <c r="H369">
        <v>8810</v>
      </c>
      <c r="I369">
        <v>8770</v>
      </c>
    </row>
    <row r="370" spans="3:9" x14ac:dyDescent="0.25">
      <c r="C370" t="s">
        <v>357</v>
      </c>
      <c r="D370" t="str">
        <f>IFERROR(VLOOKUP($C370,Classifications!$E$1:$F$326,2,FALSE),VLOOKUP($C370,Classifications!$A$1:$B$35,2,FALSE))</f>
        <v>Urban with City and Town</v>
      </c>
      <c r="E370">
        <v>690</v>
      </c>
      <c r="F370">
        <v>920</v>
      </c>
      <c r="G370">
        <v>1250</v>
      </c>
      <c r="H370">
        <v>1350</v>
      </c>
      <c r="I370">
        <v>1280</v>
      </c>
    </row>
    <row r="371" spans="3:9" x14ac:dyDescent="0.25">
      <c r="C371" t="s">
        <v>358</v>
      </c>
      <c r="D371" t="str">
        <f>IFERROR(VLOOKUP($C371,Classifications!$E$1:$F$326,2,FALSE),VLOOKUP($C371,Classifications!$A$1:$B$35,2,FALSE))</f>
        <v xml:space="preserve">Mainly Rural (rural including hub towns &gt;=80%) </v>
      </c>
      <c r="E371">
        <v>550</v>
      </c>
      <c r="F371">
        <v>710</v>
      </c>
      <c r="G371">
        <v>810</v>
      </c>
      <c r="H371">
        <v>850</v>
      </c>
      <c r="I371">
        <v>890</v>
      </c>
    </row>
    <row r="372" spans="3:9" x14ac:dyDescent="0.25">
      <c r="C372" t="s">
        <v>359</v>
      </c>
      <c r="D372" t="str">
        <f>IFERROR(VLOOKUP($C372,Classifications!$E$1:$F$326,2,FALSE),VLOOKUP($C372,Classifications!$A$1:$B$35,2,FALSE))</f>
        <v xml:space="preserve">Mainly Rural (rural including hub towns &gt;=80%) </v>
      </c>
      <c r="E372">
        <v>740</v>
      </c>
      <c r="F372">
        <v>960</v>
      </c>
      <c r="G372">
        <v>1170</v>
      </c>
      <c r="H372">
        <v>1290</v>
      </c>
      <c r="I372">
        <v>1380</v>
      </c>
    </row>
    <row r="373" spans="3:9" x14ac:dyDescent="0.25">
      <c r="C373" t="s">
        <v>360</v>
      </c>
      <c r="D373" t="str">
        <f>IFERROR(VLOOKUP($C373,Classifications!$E$1:$F$326,2,FALSE),VLOOKUP($C373,Classifications!$A$1:$B$35,2,FALSE))</f>
        <v>Urban with City and Town</v>
      </c>
      <c r="E373">
        <v>1390</v>
      </c>
      <c r="F373">
        <v>1790</v>
      </c>
      <c r="G373">
        <v>2190</v>
      </c>
      <c r="H373">
        <v>2500</v>
      </c>
      <c r="I373">
        <v>2450</v>
      </c>
    </row>
    <row r="374" spans="3:9" x14ac:dyDescent="0.25">
      <c r="C374" t="s">
        <v>361</v>
      </c>
      <c r="D374" t="str">
        <f>IFERROR(VLOOKUP($C374,Classifications!$E$1:$F$326,2,FALSE),VLOOKUP($C374,Classifications!$A$1:$B$35,2,FALSE))</f>
        <v>Urban with Significant Rural (rural including hub towns 26-49%)</v>
      </c>
      <c r="E374">
        <v>1080</v>
      </c>
      <c r="F374">
        <v>1210</v>
      </c>
      <c r="G374">
        <v>1330</v>
      </c>
      <c r="H374">
        <v>1540</v>
      </c>
      <c r="I374">
        <v>1500</v>
      </c>
    </row>
    <row r="375" spans="3:9" x14ac:dyDescent="0.25">
      <c r="C375" t="s">
        <v>362</v>
      </c>
      <c r="D375" t="str">
        <f>IFERROR(VLOOKUP($C375,Classifications!$E$1:$F$326,2,FALSE),VLOOKUP($C375,Classifications!$A$1:$B$35,2,FALSE))</f>
        <v xml:space="preserve">Largely Rural (rural including hub towns 50-79%) </v>
      </c>
      <c r="E375">
        <v>660</v>
      </c>
      <c r="F375">
        <v>940</v>
      </c>
      <c r="G375">
        <v>1220</v>
      </c>
      <c r="H375">
        <v>1290</v>
      </c>
      <c r="I375">
        <v>1270</v>
      </c>
    </row>
    <row r="376" spans="3:9" x14ac:dyDescent="0.25">
      <c r="C376" t="s">
        <v>363</v>
      </c>
      <c r="D376" t="str">
        <f>IFERROR(VLOOKUP($C376,Classifications!$E$1:$F$326,2,FALSE),VLOOKUP($C376,Classifications!$A$1:$B$35,2,FALSE))</f>
        <v>Urban with Significant Rural (rural including hub towns 26-49%)</v>
      </c>
      <c r="E376">
        <v>2030</v>
      </c>
      <c r="F376">
        <v>2860</v>
      </c>
      <c r="G376">
        <v>3390</v>
      </c>
      <c r="H376">
        <v>3350</v>
      </c>
      <c r="I376">
        <v>3230</v>
      </c>
    </row>
    <row r="377" spans="3:9" x14ac:dyDescent="0.25">
      <c r="C377" t="s">
        <v>364</v>
      </c>
      <c r="D377" t="str">
        <f>IFERROR(VLOOKUP($C377,Classifications!$E$1:$F$326,2,FALSE),VLOOKUP($C377,Classifications!$A$1:$B$35,2,FALSE))</f>
        <v>Urban with City and Town</v>
      </c>
      <c r="E377">
        <v>3970</v>
      </c>
      <c r="F377">
        <v>4950</v>
      </c>
      <c r="G377">
        <v>5870</v>
      </c>
      <c r="H377">
        <v>6190</v>
      </c>
      <c r="I377">
        <v>5630</v>
      </c>
    </row>
    <row r="378" spans="3:9" x14ac:dyDescent="0.25">
      <c r="C378" t="s">
        <v>365</v>
      </c>
      <c r="D378" t="str">
        <f>IFERROR(VLOOKUP($C378,Classifications!$E$1:$F$326,2,FALSE),VLOOKUP($C378,Classifications!$A$1:$B$35,2,FALSE))</f>
        <v>Urban with City and Town</v>
      </c>
      <c r="E378">
        <v>1330</v>
      </c>
      <c r="F378">
        <v>1710</v>
      </c>
      <c r="G378">
        <v>1920</v>
      </c>
      <c r="H378">
        <v>2310</v>
      </c>
      <c r="I378">
        <v>2250</v>
      </c>
    </row>
    <row r="379" spans="3:9" x14ac:dyDescent="0.25">
      <c r="C379" t="s">
        <v>366</v>
      </c>
      <c r="D379" t="str">
        <f>IFERROR(VLOOKUP($C379,Classifications!$E$1:$F$326,2,FALSE),VLOOKUP($C379,Classifications!$A$1:$B$35,2,FALSE))</f>
        <v>Predominantly Rural</v>
      </c>
      <c r="E379">
        <v>5530</v>
      </c>
      <c r="F379">
        <v>7140</v>
      </c>
      <c r="G379">
        <v>8320</v>
      </c>
      <c r="H379">
        <v>8830</v>
      </c>
      <c r="I379">
        <v>8430</v>
      </c>
    </row>
    <row r="380" spans="3:9" x14ac:dyDescent="0.25">
      <c r="C380" t="s">
        <v>367</v>
      </c>
      <c r="D380" t="str">
        <f>IFERROR(VLOOKUP($C380,Classifications!$E$1:$F$326,2,FALSE),VLOOKUP($C380,Classifications!$A$1:$B$35,2,FALSE))</f>
        <v xml:space="preserve">Mainly Rural (rural including hub towns &gt;=80%) </v>
      </c>
      <c r="E380">
        <v>990</v>
      </c>
      <c r="F380">
        <v>1320</v>
      </c>
      <c r="G380">
        <v>1530</v>
      </c>
      <c r="H380">
        <v>1680</v>
      </c>
      <c r="I380">
        <v>1580</v>
      </c>
    </row>
    <row r="381" spans="3:9" x14ac:dyDescent="0.25">
      <c r="C381" t="s">
        <v>368</v>
      </c>
      <c r="D381" t="str">
        <f>IFERROR(VLOOKUP($C381,Classifications!$E$1:$F$326,2,FALSE),VLOOKUP($C381,Classifications!$A$1:$B$35,2,FALSE))</f>
        <v xml:space="preserve">Largely Rural (rural including hub towns 50-79%) </v>
      </c>
      <c r="E381">
        <v>1140</v>
      </c>
      <c r="F381">
        <v>1560</v>
      </c>
      <c r="G381">
        <v>1900</v>
      </c>
      <c r="H381">
        <v>1940</v>
      </c>
      <c r="I381">
        <v>1840</v>
      </c>
    </row>
    <row r="382" spans="3:9" x14ac:dyDescent="0.25">
      <c r="C382" t="s">
        <v>369</v>
      </c>
      <c r="D382" t="str">
        <f>IFERROR(VLOOKUP($C382,Classifications!$E$1:$F$326,2,FALSE),VLOOKUP($C382,Classifications!$A$1:$B$35,2,FALSE))</f>
        <v xml:space="preserve">Largely Rural (rural including hub towns 50-79%) </v>
      </c>
      <c r="E382">
        <v>1980</v>
      </c>
      <c r="F382">
        <v>2300</v>
      </c>
      <c r="G382">
        <v>2630</v>
      </c>
      <c r="H382">
        <v>2810</v>
      </c>
      <c r="I382">
        <v>2800</v>
      </c>
    </row>
    <row r="383" spans="3:9" x14ac:dyDescent="0.25">
      <c r="C383" t="s">
        <v>370</v>
      </c>
      <c r="D383" t="str">
        <f>IFERROR(VLOOKUP($C383,Classifications!$E$1:$F$326,2,FALSE),VLOOKUP($C383,Classifications!$A$1:$B$35,2,FALSE))</f>
        <v>Urban with Significant Rural (rural including hub towns 26-49%)</v>
      </c>
      <c r="E383">
        <v>1110</v>
      </c>
      <c r="F383">
        <v>1470</v>
      </c>
      <c r="G383">
        <v>1660</v>
      </c>
      <c r="H383">
        <v>1790</v>
      </c>
      <c r="I383">
        <v>1780</v>
      </c>
    </row>
    <row r="384" spans="3:9" x14ac:dyDescent="0.25">
      <c r="C384" t="s">
        <v>371</v>
      </c>
      <c r="D384" t="str">
        <f>IFERROR(VLOOKUP($C384,Classifications!$E$1:$F$326,2,FALSE),VLOOKUP($C384,Classifications!$A$1:$B$35,2,FALSE))</f>
        <v xml:space="preserve">Mainly Rural (rural including hub towns &gt;=80%) </v>
      </c>
      <c r="E384">
        <v>320</v>
      </c>
      <c r="F384">
        <v>490</v>
      </c>
      <c r="G384">
        <v>590</v>
      </c>
      <c r="H384">
        <v>610</v>
      </c>
      <c r="I384">
        <v>440</v>
      </c>
    </row>
    <row r="385" spans="1:9" x14ac:dyDescent="0.25">
      <c r="C385" t="s">
        <v>372</v>
      </c>
      <c r="D385" t="str">
        <f>IFERROR(VLOOKUP($C385,Classifications!$E$1:$F$326,2,FALSE),VLOOKUP($C385,Classifications!$A$1:$B$35,2,FALSE))</f>
        <v>Urban with City and Town</v>
      </c>
      <c r="E385">
        <v>2780</v>
      </c>
      <c r="F385">
        <v>3770</v>
      </c>
      <c r="G385">
        <v>4530</v>
      </c>
      <c r="H385">
        <v>4650</v>
      </c>
      <c r="I385">
        <v>4620</v>
      </c>
    </row>
    <row r="386" spans="1:9" x14ac:dyDescent="0.25">
      <c r="C386" t="s">
        <v>373</v>
      </c>
      <c r="D386" t="str">
        <f>IFERROR(VLOOKUP($C386,Classifications!$E$1:$F$326,2,FALSE),VLOOKUP($C386,Classifications!$A$1:$B$35,2,FALSE))</f>
        <v>Urban with City and Town</v>
      </c>
      <c r="E386">
        <v>1860</v>
      </c>
      <c r="F386">
        <v>2410</v>
      </c>
      <c r="G386">
        <v>2910</v>
      </c>
      <c r="H386">
        <v>3110</v>
      </c>
      <c r="I386">
        <v>2980</v>
      </c>
    </row>
    <row r="387" spans="1:9" x14ac:dyDescent="0.25">
      <c r="C387" t="s">
        <v>374</v>
      </c>
      <c r="D387" t="str">
        <f>IFERROR(VLOOKUP($C387,Classifications!$E$1:$F$326,2,FALSE),VLOOKUP($C387,Classifications!$A$1:$B$35,2,FALSE))</f>
        <v>Urban with City and Town</v>
      </c>
      <c r="E387">
        <v>1660</v>
      </c>
      <c r="F387">
        <v>2230</v>
      </c>
      <c r="G387">
        <v>2650</v>
      </c>
      <c r="H387">
        <v>2690</v>
      </c>
      <c r="I387">
        <v>2630</v>
      </c>
    </row>
    <row r="388" spans="1:9" x14ac:dyDescent="0.25">
      <c r="C388" t="s">
        <v>375</v>
      </c>
      <c r="D388" t="str">
        <f>IFERROR(VLOOKUP($C388,Classifications!$E$1:$F$326,2,FALSE),VLOOKUP($C388,Classifications!$A$1:$B$35,2,FALSE))</f>
        <v xml:space="preserve">Largely Rural (rural including hub towns 50-79%) </v>
      </c>
      <c r="E388">
        <v>5950</v>
      </c>
      <c r="F388">
        <v>7500</v>
      </c>
      <c r="G388">
        <v>7970</v>
      </c>
      <c r="H388">
        <v>8710</v>
      </c>
      <c r="I388">
        <v>8480</v>
      </c>
    </row>
    <row r="389" spans="1:9" x14ac:dyDescent="0.25">
      <c r="C389" t="s">
        <v>22</v>
      </c>
      <c r="E389">
        <v>60190</v>
      </c>
      <c r="F389">
        <v>76170</v>
      </c>
      <c r="G389">
        <v>86740</v>
      </c>
      <c r="H389">
        <v>92280</v>
      </c>
      <c r="I389">
        <v>88990</v>
      </c>
    </row>
    <row r="391" spans="1:9" x14ac:dyDescent="0.25">
      <c r="A391" t="s">
        <v>376</v>
      </c>
      <c r="E391">
        <v>486330</v>
      </c>
      <c r="F391">
        <v>659780</v>
      </c>
      <c r="G391">
        <v>798680</v>
      </c>
      <c r="H391">
        <v>858720</v>
      </c>
      <c r="I391">
        <v>841820</v>
      </c>
    </row>
    <row r="393" spans="1:9" x14ac:dyDescent="0.25">
      <c r="A393" t="s">
        <v>377</v>
      </c>
      <c r="E393">
        <v>4950</v>
      </c>
      <c r="F393">
        <v>6110</v>
      </c>
      <c r="G393">
        <v>7800</v>
      </c>
      <c r="H393">
        <v>10010</v>
      </c>
      <c r="I393">
        <v>9720</v>
      </c>
    </row>
    <row r="395" spans="1:9" x14ac:dyDescent="0.25">
      <c r="A395" t="s">
        <v>378</v>
      </c>
      <c r="E395">
        <v>491300</v>
      </c>
      <c r="F395">
        <v>665900</v>
      </c>
      <c r="G395">
        <v>806500</v>
      </c>
      <c r="H395">
        <v>868700</v>
      </c>
      <c r="I395">
        <v>851500</v>
      </c>
    </row>
    <row r="396" spans="1:9" x14ac:dyDescent="0.25">
      <c r="A396" t="s">
        <v>379</v>
      </c>
    </row>
    <row r="397" spans="1:9" x14ac:dyDescent="0.25">
      <c r="A397" t="s">
        <v>380</v>
      </c>
    </row>
    <row r="398" spans="1:9" x14ac:dyDescent="0.25">
      <c r="A398" t="s">
        <v>381</v>
      </c>
    </row>
    <row r="399" spans="1:9" x14ac:dyDescent="0.25">
      <c r="A399" t="s">
        <v>382</v>
      </c>
    </row>
    <row r="400" spans="1:9" x14ac:dyDescent="0.25">
      <c r="A400" t="s">
        <v>383</v>
      </c>
    </row>
    <row r="401" spans="1:4" x14ac:dyDescent="0.25">
      <c r="A401" t="s">
        <v>384</v>
      </c>
    </row>
    <row r="404" spans="1:4" x14ac:dyDescent="0.25">
      <c r="C404" t="s">
        <v>399</v>
      </c>
      <c r="D404">
        <f>COUNTIF(D$7:D$389,C404)</f>
        <v>50</v>
      </c>
    </row>
    <row r="405" spans="1:4" x14ac:dyDescent="0.25">
      <c r="C405" t="s">
        <v>398</v>
      </c>
      <c r="D405">
        <f t="shared" ref="D405:D409" si="0">COUNTIF(D$7:D$389,C405)</f>
        <v>41</v>
      </c>
    </row>
    <row r="406" spans="1:4" x14ac:dyDescent="0.25">
      <c r="C406" t="s">
        <v>397</v>
      </c>
      <c r="D406">
        <f t="shared" si="0"/>
        <v>54</v>
      </c>
    </row>
    <row r="407" spans="1:4" x14ac:dyDescent="0.25">
      <c r="C407" t="s">
        <v>396</v>
      </c>
      <c r="D407">
        <f t="shared" si="0"/>
        <v>97</v>
      </c>
    </row>
    <row r="408" spans="1:4" x14ac:dyDescent="0.25">
      <c r="C408" t="s">
        <v>400</v>
      </c>
      <c r="D408">
        <f t="shared" si="0"/>
        <v>9</v>
      </c>
    </row>
    <row r="409" spans="1:4" x14ac:dyDescent="0.25">
      <c r="C409" t="s">
        <v>401</v>
      </c>
      <c r="D409">
        <f t="shared" si="0"/>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433"/>
  <sheetViews>
    <sheetView workbookViewId="0">
      <selection activeCell="T24" sqref="T24"/>
    </sheetView>
  </sheetViews>
  <sheetFormatPr defaultRowHeight="15" x14ac:dyDescent="0.25"/>
  <cols>
    <col min="1" max="1" width="60.5703125" bestFit="1" customWidth="1"/>
    <col min="2" max="2" width="60.5703125" customWidth="1"/>
    <col min="3" max="3" width="9" bestFit="1" customWidth="1"/>
    <col min="4" max="8" width="8" bestFit="1" customWidth="1"/>
  </cols>
  <sheetData>
    <row r="1" spans="1:26" x14ac:dyDescent="0.25">
      <c r="A1" t="s">
        <v>402</v>
      </c>
    </row>
    <row r="2" spans="1:26" x14ac:dyDescent="0.25">
      <c r="A2" t="s">
        <v>403</v>
      </c>
      <c r="T2" s="1" t="s">
        <v>405</v>
      </c>
      <c r="U2" s="1" t="s">
        <v>476</v>
      </c>
    </row>
    <row r="4" spans="1:26" x14ac:dyDescent="0.25">
      <c r="A4" t="s">
        <v>404</v>
      </c>
      <c r="C4" t="s">
        <v>22</v>
      </c>
      <c r="T4" s="2" t="s">
        <v>407</v>
      </c>
      <c r="U4" s="3">
        <v>2009</v>
      </c>
      <c r="V4" s="3">
        <v>2010</v>
      </c>
      <c r="W4" s="3">
        <v>2011</v>
      </c>
      <c r="X4" s="3">
        <v>2012</v>
      </c>
      <c r="Y4" s="3">
        <v>2013</v>
      </c>
      <c r="Z4" s="3">
        <v>2014</v>
      </c>
    </row>
    <row r="5" spans="1:26" x14ac:dyDescent="0.25">
      <c r="A5" t="s">
        <v>405</v>
      </c>
      <c r="C5" t="s">
        <v>406</v>
      </c>
      <c r="T5" s="4" t="s">
        <v>430</v>
      </c>
      <c r="U5" s="5">
        <v>152775</v>
      </c>
      <c r="V5" s="5">
        <v>155365</v>
      </c>
      <c r="W5" s="5">
        <v>157979</v>
      </c>
      <c r="X5" s="5">
        <v>158901</v>
      </c>
      <c r="Y5" s="5">
        <v>160248</v>
      </c>
      <c r="Z5" s="5">
        <v>161163</v>
      </c>
    </row>
    <row r="6" spans="1:26" x14ac:dyDescent="0.25">
      <c r="T6" s="4" t="s">
        <v>431</v>
      </c>
      <c r="U6" s="5">
        <v>162513</v>
      </c>
      <c r="V6" s="5">
        <v>164132</v>
      </c>
      <c r="W6" s="5">
        <v>165016</v>
      </c>
      <c r="X6" s="5">
        <v>164861</v>
      </c>
      <c r="Y6" s="5">
        <v>165234</v>
      </c>
      <c r="Z6" s="5">
        <v>166031</v>
      </c>
    </row>
    <row r="7" spans="1:26" x14ac:dyDescent="0.25">
      <c r="A7" t="s">
        <v>407</v>
      </c>
      <c r="C7">
        <v>2009</v>
      </c>
      <c r="D7">
        <v>2010</v>
      </c>
      <c r="E7">
        <v>2011</v>
      </c>
      <c r="F7">
        <v>2012</v>
      </c>
      <c r="G7">
        <v>2013</v>
      </c>
      <c r="H7">
        <v>2014</v>
      </c>
      <c r="T7" s="4" t="s">
        <v>323</v>
      </c>
      <c r="U7" s="5">
        <v>37338</v>
      </c>
      <c r="V7" s="5">
        <v>37291</v>
      </c>
      <c r="W7" s="5">
        <v>37170</v>
      </c>
      <c r="X7" s="5">
        <v>37122</v>
      </c>
      <c r="Y7" s="5">
        <v>37200</v>
      </c>
      <c r="Z7" s="5">
        <v>37310</v>
      </c>
    </row>
    <row r="8" spans="1:26" x14ac:dyDescent="0.25">
      <c r="A8" t="s">
        <v>430</v>
      </c>
      <c r="B8" t="str">
        <f>IFERROR(VLOOKUP($A8,Classifications!$E$1:$F$326,2,FALSE),"")</f>
        <v/>
      </c>
      <c r="C8">
        <f>VLOOKUP($A8,$T$5:$Z$422,2,FALSE)</f>
        <v>152775</v>
      </c>
      <c r="D8">
        <f>VLOOKUP($A8,$T$5:$Z$422,3,FALSE)</f>
        <v>155365</v>
      </c>
      <c r="E8">
        <f>VLOOKUP($A8,$T$5:$Z$422,4,FALSE)</f>
        <v>157979</v>
      </c>
      <c r="F8">
        <f>VLOOKUP($A8,$T$5:$Z$422,5,FALSE)</f>
        <v>158901</v>
      </c>
      <c r="G8">
        <f>VLOOKUP($A8,$T$5:$Z$422,6,FALSE)</f>
        <v>160248</v>
      </c>
      <c r="H8">
        <f>VLOOKUP($A8,$T$5:$Z$422,7,FALSE)</f>
        <v>161163</v>
      </c>
      <c r="T8" s="4" t="s">
        <v>31</v>
      </c>
      <c r="U8" s="5">
        <v>60365</v>
      </c>
      <c r="V8" s="5">
        <v>60130</v>
      </c>
      <c r="W8" s="5">
        <v>60105</v>
      </c>
      <c r="X8" s="5">
        <v>59224</v>
      </c>
      <c r="Y8" s="5">
        <v>58742</v>
      </c>
      <c r="Z8" s="5">
        <v>58447</v>
      </c>
    </row>
    <row r="9" spans="1:26" x14ac:dyDescent="0.25">
      <c r="A9" t="s">
        <v>431</v>
      </c>
      <c r="B9" t="str">
        <f>IFERROR(VLOOKUP($A9,Classifications!$E$1:$F$326,2,FALSE),"")</f>
        <v/>
      </c>
      <c r="C9">
        <f t="shared" ref="C9:C72" si="0">VLOOKUP($A9,$T$5:$Z$422,2,FALSE)</f>
        <v>162513</v>
      </c>
      <c r="D9">
        <f t="shared" ref="D9:D72" si="1">VLOOKUP($A9,$T$5:$Z$422,3,FALSE)</f>
        <v>164132</v>
      </c>
      <c r="E9">
        <f t="shared" ref="E9:E72" si="2">VLOOKUP($A9,$T$5:$Z$422,4,FALSE)</f>
        <v>165016</v>
      </c>
      <c r="F9">
        <f t="shared" ref="F9:F72" si="3">VLOOKUP($A9,$T$5:$Z$422,5,FALSE)</f>
        <v>164861</v>
      </c>
      <c r="G9">
        <f t="shared" ref="G9:G72" si="4">VLOOKUP($A9,$T$5:$Z$422,6,FALSE)</f>
        <v>165234</v>
      </c>
      <c r="H9">
        <f t="shared" ref="H9:H72" si="5">VLOOKUP($A9,$T$5:$Z$422,7,FALSE)</f>
        <v>166031</v>
      </c>
      <c r="T9" s="4" t="s">
        <v>91</v>
      </c>
      <c r="U9" s="5">
        <v>77950</v>
      </c>
      <c r="V9" s="5">
        <v>78022</v>
      </c>
      <c r="W9" s="5">
        <v>78050</v>
      </c>
      <c r="X9" s="5">
        <v>77328</v>
      </c>
      <c r="Y9" s="5">
        <v>77239</v>
      </c>
      <c r="Z9" s="5">
        <v>76999</v>
      </c>
    </row>
    <row r="10" spans="1:26" x14ac:dyDescent="0.25">
      <c r="A10" t="s">
        <v>323</v>
      </c>
      <c r="B10" t="str">
        <f>IFERROR(VLOOKUP($A10,Classifications!$E$1:$F$326,2,FALSE),"")</f>
        <v>Urban with City and Town</v>
      </c>
      <c r="C10">
        <f t="shared" si="0"/>
        <v>37338</v>
      </c>
      <c r="D10">
        <f t="shared" si="1"/>
        <v>37291</v>
      </c>
      <c r="E10">
        <f t="shared" si="2"/>
        <v>37170</v>
      </c>
      <c r="F10">
        <f t="shared" si="3"/>
        <v>37122</v>
      </c>
      <c r="G10">
        <f t="shared" si="4"/>
        <v>37200</v>
      </c>
      <c r="H10">
        <f t="shared" si="5"/>
        <v>37310</v>
      </c>
      <c r="T10" s="4" t="s">
        <v>408</v>
      </c>
      <c r="U10" s="5">
        <v>42794</v>
      </c>
      <c r="V10" s="5">
        <v>42450</v>
      </c>
      <c r="W10" s="5">
        <v>42294</v>
      </c>
      <c r="X10" s="5">
        <v>41789</v>
      </c>
      <c r="Y10" s="5">
        <v>41459</v>
      </c>
      <c r="Z10" s="5">
        <v>41141</v>
      </c>
    </row>
    <row r="11" spans="1:26" x14ac:dyDescent="0.25">
      <c r="A11" t="s">
        <v>31</v>
      </c>
      <c r="B11" t="str">
        <f>IFERROR(VLOOKUP($A11,Classifications!$E$1:$F$326,2,FALSE),"")</f>
        <v xml:space="preserve">Mainly Rural (rural including hub towns &gt;=80%) </v>
      </c>
      <c r="C11">
        <f t="shared" si="0"/>
        <v>60365</v>
      </c>
      <c r="D11">
        <f t="shared" si="1"/>
        <v>60130</v>
      </c>
      <c r="E11">
        <f t="shared" si="2"/>
        <v>60105</v>
      </c>
      <c r="F11">
        <f t="shared" si="3"/>
        <v>59224</v>
      </c>
      <c r="G11">
        <f t="shared" si="4"/>
        <v>58742</v>
      </c>
      <c r="H11">
        <f t="shared" si="5"/>
        <v>58447</v>
      </c>
      <c r="T11" s="4" t="s">
        <v>432</v>
      </c>
      <c r="U11" s="5">
        <v>72021</v>
      </c>
      <c r="V11" s="5">
        <v>72311</v>
      </c>
      <c r="W11" s="5">
        <v>72755</v>
      </c>
      <c r="X11" s="5">
        <v>71998</v>
      </c>
      <c r="Y11" s="5">
        <v>71517</v>
      </c>
      <c r="Z11" s="5">
        <v>71346</v>
      </c>
    </row>
    <row r="12" spans="1:26" x14ac:dyDescent="0.25">
      <c r="A12" t="s">
        <v>91</v>
      </c>
      <c r="B12" t="str">
        <f>IFERROR(VLOOKUP($A12,Classifications!$E$1:$F$326,2,FALSE),"")</f>
        <v>Urban with Minor Conurbation</v>
      </c>
      <c r="C12">
        <f t="shared" si="0"/>
        <v>77950</v>
      </c>
      <c r="D12">
        <f t="shared" si="1"/>
        <v>78022</v>
      </c>
      <c r="E12">
        <f t="shared" si="2"/>
        <v>78050</v>
      </c>
      <c r="F12">
        <f t="shared" si="3"/>
        <v>77328</v>
      </c>
      <c r="G12">
        <f t="shared" si="4"/>
        <v>77239</v>
      </c>
      <c r="H12">
        <f t="shared" si="5"/>
        <v>76999</v>
      </c>
      <c r="T12" s="4" t="s">
        <v>462</v>
      </c>
      <c r="U12" s="5">
        <v>88981</v>
      </c>
      <c r="V12" s="5">
        <v>88914</v>
      </c>
      <c r="W12" s="5">
        <v>88982</v>
      </c>
      <c r="X12" s="5">
        <v>88760</v>
      </c>
      <c r="Y12" s="5">
        <v>88661</v>
      </c>
      <c r="Z12" s="5">
        <v>88527</v>
      </c>
    </row>
    <row r="13" spans="1:26" x14ac:dyDescent="0.25">
      <c r="A13" t="s">
        <v>408</v>
      </c>
      <c r="B13" t="str">
        <f>IFERROR(VLOOKUP($A13,Classifications!$E$1:$F$326,2,FALSE),"")</f>
        <v/>
      </c>
      <c r="C13">
        <f t="shared" si="0"/>
        <v>42794</v>
      </c>
      <c r="D13">
        <f t="shared" si="1"/>
        <v>42450</v>
      </c>
      <c r="E13">
        <f t="shared" si="2"/>
        <v>42294</v>
      </c>
      <c r="F13">
        <f t="shared" si="3"/>
        <v>41789</v>
      </c>
      <c r="G13">
        <f t="shared" si="4"/>
        <v>41459</v>
      </c>
      <c r="H13">
        <f t="shared" si="5"/>
        <v>41141</v>
      </c>
      <c r="T13" s="4" t="s">
        <v>433</v>
      </c>
      <c r="U13" s="5">
        <v>55890</v>
      </c>
      <c r="V13" s="5">
        <v>54994</v>
      </c>
      <c r="W13" s="5">
        <v>55083</v>
      </c>
      <c r="X13" s="5">
        <v>52676</v>
      </c>
      <c r="Y13" s="5">
        <v>53602</v>
      </c>
      <c r="Z13" s="5">
        <v>52954</v>
      </c>
    </row>
    <row r="14" spans="1:26" x14ac:dyDescent="0.25">
      <c r="A14" t="s">
        <v>432</v>
      </c>
      <c r="B14" t="str">
        <f>IFERROR(VLOOKUP($A14,Classifications!$E$1:$F$326,2,FALSE),"")</f>
        <v/>
      </c>
      <c r="C14">
        <f t="shared" si="0"/>
        <v>72021</v>
      </c>
      <c r="D14">
        <f t="shared" si="1"/>
        <v>72311</v>
      </c>
      <c r="E14">
        <f t="shared" si="2"/>
        <v>72755</v>
      </c>
      <c r="F14">
        <f t="shared" si="3"/>
        <v>71998</v>
      </c>
      <c r="G14">
        <f t="shared" si="4"/>
        <v>71517</v>
      </c>
      <c r="H14">
        <f t="shared" si="5"/>
        <v>71346</v>
      </c>
      <c r="T14" s="4" t="s">
        <v>463</v>
      </c>
      <c r="U14" s="5">
        <v>126275</v>
      </c>
      <c r="V14" s="5">
        <v>127179</v>
      </c>
      <c r="W14" s="5">
        <v>128079</v>
      </c>
      <c r="X14" s="5">
        <v>128785</v>
      </c>
      <c r="Y14" s="5">
        <v>129026</v>
      </c>
      <c r="Z14" s="5">
        <v>129787</v>
      </c>
    </row>
    <row r="15" spans="1:26" x14ac:dyDescent="0.25">
      <c r="A15" t="s">
        <v>462</v>
      </c>
      <c r="B15" t="str">
        <f>IFERROR(VLOOKUP($A15,Classifications!$E$1:$F$326,2,FALSE),"")</f>
        <v/>
      </c>
      <c r="C15">
        <f t="shared" si="0"/>
        <v>88981</v>
      </c>
      <c r="D15">
        <f t="shared" si="1"/>
        <v>88914</v>
      </c>
      <c r="E15">
        <f t="shared" si="2"/>
        <v>88982</v>
      </c>
      <c r="F15">
        <f t="shared" si="3"/>
        <v>88760</v>
      </c>
      <c r="G15">
        <f t="shared" si="4"/>
        <v>88661</v>
      </c>
      <c r="H15">
        <f t="shared" si="5"/>
        <v>88527</v>
      </c>
      <c r="T15" s="4" t="s">
        <v>324</v>
      </c>
      <c r="U15" s="5">
        <v>86902</v>
      </c>
      <c r="V15" s="5">
        <v>86988</v>
      </c>
      <c r="W15" s="5">
        <v>86788</v>
      </c>
      <c r="X15" s="5">
        <v>86441</v>
      </c>
      <c r="Y15" s="5">
        <v>86451</v>
      </c>
      <c r="Z15" s="5">
        <v>86690</v>
      </c>
    </row>
    <row r="16" spans="1:26" x14ac:dyDescent="0.25">
      <c r="A16" t="s">
        <v>433</v>
      </c>
      <c r="B16" t="str">
        <f>IFERROR(VLOOKUP($A16,Classifications!$E$1:$F$326,2,FALSE),"")</f>
        <v/>
      </c>
      <c r="C16">
        <f t="shared" si="0"/>
        <v>55890</v>
      </c>
      <c r="D16">
        <f t="shared" si="1"/>
        <v>54994</v>
      </c>
      <c r="E16">
        <f t="shared" si="2"/>
        <v>55083</v>
      </c>
      <c r="F16">
        <f t="shared" si="3"/>
        <v>52676</v>
      </c>
      <c r="G16">
        <f t="shared" si="4"/>
        <v>53602</v>
      </c>
      <c r="H16">
        <f t="shared" si="5"/>
        <v>52954</v>
      </c>
      <c r="T16" s="4" t="s">
        <v>126</v>
      </c>
      <c r="U16" s="5">
        <v>75876</v>
      </c>
      <c r="V16" s="5">
        <v>76056</v>
      </c>
      <c r="W16" s="5">
        <v>76338</v>
      </c>
      <c r="X16" s="5">
        <v>76164</v>
      </c>
      <c r="Y16" s="5">
        <v>76582</v>
      </c>
      <c r="Z16" s="5">
        <v>76830</v>
      </c>
    </row>
    <row r="17" spans="1:26" x14ac:dyDescent="0.25">
      <c r="A17" t="s">
        <v>463</v>
      </c>
      <c r="B17" t="str">
        <f>IFERROR(VLOOKUP($A17,Classifications!$E$1:$F$326,2,FALSE),"")</f>
        <v/>
      </c>
      <c r="C17">
        <f t="shared" si="0"/>
        <v>126275</v>
      </c>
      <c r="D17">
        <f t="shared" si="1"/>
        <v>127179</v>
      </c>
      <c r="E17">
        <f t="shared" si="2"/>
        <v>128079</v>
      </c>
      <c r="F17">
        <f t="shared" si="3"/>
        <v>128785</v>
      </c>
      <c r="G17">
        <f t="shared" si="4"/>
        <v>129026</v>
      </c>
      <c r="H17">
        <f t="shared" si="5"/>
        <v>129787</v>
      </c>
      <c r="T17" s="4" t="s">
        <v>285</v>
      </c>
      <c r="U17" s="5">
        <v>72421</v>
      </c>
      <c r="V17" s="5">
        <v>72931</v>
      </c>
      <c r="W17" s="5">
        <v>73631</v>
      </c>
      <c r="X17" s="5">
        <v>73922</v>
      </c>
      <c r="Y17" s="5">
        <v>74316</v>
      </c>
      <c r="Z17" s="5">
        <v>74903</v>
      </c>
    </row>
    <row r="18" spans="1:26" x14ac:dyDescent="0.25">
      <c r="A18" t="s">
        <v>324</v>
      </c>
      <c r="B18" t="str">
        <f>IFERROR(VLOOKUP($A18,Classifications!$E$1:$F$326,2,FALSE),"")</f>
        <v>Urban with City and Town</v>
      </c>
      <c r="C18">
        <f t="shared" si="0"/>
        <v>86902</v>
      </c>
      <c r="D18">
        <f t="shared" si="1"/>
        <v>86988</v>
      </c>
      <c r="E18">
        <f t="shared" si="2"/>
        <v>86788</v>
      </c>
      <c r="F18">
        <f t="shared" si="3"/>
        <v>86441</v>
      </c>
      <c r="G18">
        <f t="shared" si="4"/>
        <v>86451</v>
      </c>
      <c r="H18">
        <f t="shared" si="5"/>
        <v>86690</v>
      </c>
      <c r="T18" s="4" t="s">
        <v>261</v>
      </c>
      <c r="U18" s="5">
        <v>111357</v>
      </c>
      <c r="V18" s="5">
        <v>111952</v>
      </c>
      <c r="W18" s="5">
        <v>112962</v>
      </c>
      <c r="X18" s="5">
        <v>113713</v>
      </c>
      <c r="Y18" s="5">
        <v>115062</v>
      </c>
      <c r="Z18" s="5">
        <v>116695</v>
      </c>
    </row>
    <row r="19" spans="1:26" x14ac:dyDescent="0.25">
      <c r="A19" t="s">
        <v>126</v>
      </c>
      <c r="B19" t="str">
        <f>IFERROR(VLOOKUP($A19,Classifications!$E$1:$F$326,2,FALSE),"")</f>
        <v>Urban with City and Town</v>
      </c>
      <c r="C19">
        <f t="shared" si="0"/>
        <v>75876</v>
      </c>
      <c r="D19">
        <f t="shared" si="1"/>
        <v>76056</v>
      </c>
      <c r="E19">
        <f t="shared" si="2"/>
        <v>76338</v>
      </c>
      <c r="F19">
        <f t="shared" si="3"/>
        <v>76164</v>
      </c>
      <c r="G19">
        <f t="shared" si="4"/>
        <v>76582</v>
      </c>
      <c r="H19">
        <f t="shared" si="5"/>
        <v>76830</v>
      </c>
      <c r="T19" s="4" t="s">
        <v>213</v>
      </c>
      <c r="U19" s="5">
        <v>53364</v>
      </c>
      <c r="V19" s="5">
        <v>53235</v>
      </c>
      <c r="W19" s="5">
        <v>52972</v>
      </c>
      <c r="X19" s="5">
        <v>52115</v>
      </c>
      <c r="Y19" s="5">
        <v>51748</v>
      </c>
      <c r="Z19" s="5">
        <v>51527</v>
      </c>
    </row>
    <row r="20" spans="1:26" x14ac:dyDescent="0.25">
      <c r="A20" t="s">
        <v>285</v>
      </c>
      <c r="B20" t="str">
        <f>IFERROR(VLOOKUP($A20,Classifications!$E$1:$F$326,2,FALSE),"")</f>
        <v>Urban with Significant Rural (rural including hub towns 26-49%)</v>
      </c>
      <c r="C20">
        <f t="shared" si="0"/>
        <v>72421</v>
      </c>
      <c r="D20">
        <f t="shared" si="1"/>
        <v>72931</v>
      </c>
      <c r="E20">
        <f t="shared" si="2"/>
        <v>73631</v>
      </c>
      <c r="F20">
        <f t="shared" si="3"/>
        <v>73922</v>
      </c>
      <c r="G20">
        <f t="shared" si="4"/>
        <v>74316</v>
      </c>
      <c r="H20">
        <f t="shared" si="5"/>
        <v>74903</v>
      </c>
      <c r="T20" s="4" t="s">
        <v>237</v>
      </c>
      <c r="U20" s="5">
        <v>112268</v>
      </c>
      <c r="V20" s="5">
        <v>116171</v>
      </c>
      <c r="W20" s="5">
        <v>119166</v>
      </c>
      <c r="X20" s="5">
        <v>120526</v>
      </c>
      <c r="Y20" s="5">
        <v>122471</v>
      </c>
      <c r="Z20" s="5">
        <v>125164</v>
      </c>
    </row>
    <row r="21" spans="1:26" x14ac:dyDescent="0.25">
      <c r="A21" t="s">
        <v>261</v>
      </c>
      <c r="B21" t="str">
        <f>IFERROR(VLOOKUP($A21,Classifications!$E$1:$F$326,2,FALSE),"")</f>
        <v xml:space="preserve">Largely Rural (rural including hub towns 50-79%) </v>
      </c>
      <c r="C21">
        <f t="shared" si="0"/>
        <v>111357</v>
      </c>
      <c r="D21">
        <f t="shared" si="1"/>
        <v>111952</v>
      </c>
      <c r="E21">
        <f t="shared" si="2"/>
        <v>112962</v>
      </c>
      <c r="F21">
        <f t="shared" si="3"/>
        <v>113713</v>
      </c>
      <c r="G21">
        <f t="shared" si="4"/>
        <v>115062</v>
      </c>
      <c r="H21">
        <f t="shared" si="5"/>
        <v>116695</v>
      </c>
      <c r="T21" s="4" t="s">
        <v>238</v>
      </c>
      <c r="U21" s="5">
        <v>228299</v>
      </c>
      <c r="V21" s="5">
        <v>231634</v>
      </c>
      <c r="W21" s="5">
        <v>235392</v>
      </c>
      <c r="X21" s="5">
        <v>238040</v>
      </c>
      <c r="Y21" s="5">
        <v>240658</v>
      </c>
      <c r="Z21" s="5">
        <v>243908</v>
      </c>
    </row>
    <row r="22" spans="1:26" x14ac:dyDescent="0.25">
      <c r="A22" t="s">
        <v>213</v>
      </c>
      <c r="B22" t="str">
        <f>IFERROR(VLOOKUP($A22,Classifications!$E$1:$F$326,2,FALSE),"")</f>
        <v xml:space="preserve">Mainly Rural (rural including hub towns &gt;=80%) </v>
      </c>
      <c r="C22">
        <f t="shared" si="0"/>
        <v>53364</v>
      </c>
      <c r="D22">
        <f t="shared" si="1"/>
        <v>53235</v>
      </c>
      <c r="E22">
        <f t="shared" si="2"/>
        <v>52972</v>
      </c>
      <c r="F22">
        <f t="shared" si="3"/>
        <v>52115</v>
      </c>
      <c r="G22">
        <f t="shared" si="4"/>
        <v>51748</v>
      </c>
      <c r="H22">
        <f t="shared" si="5"/>
        <v>51527</v>
      </c>
      <c r="T22" s="4" t="s">
        <v>66</v>
      </c>
      <c r="U22" s="5">
        <v>147573</v>
      </c>
      <c r="V22" s="5">
        <v>147783</v>
      </c>
      <c r="W22" s="5">
        <v>148553</v>
      </c>
      <c r="X22" s="5">
        <v>148563</v>
      </c>
      <c r="Y22" s="5">
        <v>149405</v>
      </c>
      <c r="Z22" s="5">
        <v>150064</v>
      </c>
    </row>
    <row r="23" spans="1:26" x14ac:dyDescent="0.25">
      <c r="A23" t="s">
        <v>237</v>
      </c>
      <c r="B23" t="str">
        <f>IFERROR(VLOOKUP($A23,Classifications!$E$1:$F$326,2,FALSE),"")</f>
        <v>Urban with Major Conurbation</v>
      </c>
      <c r="C23">
        <f t="shared" si="0"/>
        <v>112268</v>
      </c>
      <c r="D23">
        <f t="shared" si="1"/>
        <v>116171</v>
      </c>
      <c r="E23">
        <f t="shared" si="2"/>
        <v>119166</v>
      </c>
      <c r="F23">
        <f t="shared" si="3"/>
        <v>120526</v>
      </c>
      <c r="G23">
        <f t="shared" si="4"/>
        <v>122471</v>
      </c>
      <c r="H23">
        <f t="shared" si="5"/>
        <v>125164</v>
      </c>
      <c r="T23" s="4" t="s">
        <v>32</v>
      </c>
      <c r="U23" s="5">
        <v>44212</v>
      </c>
      <c r="V23" s="5">
        <v>43988</v>
      </c>
      <c r="W23" s="5">
        <v>43698</v>
      </c>
      <c r="X23" s="5">
        <v>42898</v>
      </c>
      <c r="Y23" s="5">
        <v>42069</v>
      </c>
      <c r="Z23" s="5">
        <v>41763</v>
      </c>
    </row>
    <row r="24" spans="1:26" x14ac:dyDescent="0.25">
      <c r="A24" t="s">
        <v>238</v>
      </c>
      <c r="B24" t="str">
        <f>IFERROR(VLOOKUP($A24,Classifications!$E$1:$F$326,2,FALSE),"")</f>
        <v>Urban with Major Conurbation</v>
      </c>
      <c r="C24">
        <f t="shared" si="0"/>
        <v>228299</v>
      </c>
      <c r="D24">
        <f t="shared" si="1"/>
        <v>231634</v>
      </c>
      <c r="E24">
        <f t="shared" si="2"/>
        <v>235392</v>
      </c>
      <c r="F24">
        <f t="shared" si="3"/>
        <v>238040</v>
      </c>
      <c r="G24">
        <f t="shared" si="4"/>
        <v>240658</v>
      </c>
      <c r="H24">
        <f t="shared" si="5"/>
        <v>243908</v>
      </c>
      <c r="T24" s="4" t="s">
        <v>178</v>
      </c>
      <c r="U24" s="5">
        <v>110718</v>
      </c>
      <c r="V24" s="5">
        <v>110918</v>
      </c>
      <c r="W24" s="5">
        <v>111412</v>
      </c>
      <c r="X24" s="5">
        <v>111444</v>
      </c>
      <c r="Y24" s="5">
        <v>111987</v>
      </c>
      <c r="Z24" s="5">
        <v>113131</v>
      </c>
    </row>
    <row r="25" spans="1:26" x14ac:dyDescent="0.25">
      <c r="A25" t="s">
        <v>66</v>
      </c>
      <c r="B25" t="str">
        <f>IFERROR(VLOOKUP($A25,Classifications!$E$1:$F$326,2,FALSE),"")</f>
        <v>Urban with Minor Conurbation</v>
      </c>
      <c r="C25">
        <f t="shared" si="0"/>
        <v>147573</v>
      </c>
      <c r="D25">
        <f t="shared" si="1"/>
        <v>147783</v>
      </c>
      <c r="E25">
        <f t="shared" si="2"/>
        <v>148553</v>
      </c>
      <c r="F25">
        <f t="shared" si="3"/>
        <v>148563</v>
      </c>
      <c r="G25">
        <f t="shared" si="4"/>
        <v>149405</v>
      </c>
      <c r="H25">
        <f t="shared" si="5"/>
        <v>150064</v>
      </c>
      <c r="T25" s="4" t="s">
        <v>272</v>
      </c>
      <c r="U25" s="5">
        <v>108296</v>
      </c>
      <c r="V25" s="5">
        <v>109274</v>
      </c>
      <c r="W25" s="5">
        <v>110144</v>
      </c>
      <c r="X25" s="5">
        <v>110123</v>
      </c>
      <c r="Y25" s="5">
        <v>110205</v>
      </c>
      <c r="Z25" s="5">
        <v>110009</v>
      </c>
    </row>
    <row r="26" spans="1:26" x14ac:dyDescent="0.25">
      <c r="A26" t="s">
        <v>32</v>
      </c>
      <c r="B26" t="str">
        <f>IFERROR(VLOOKUP($A26,Classifications!$E$1:$F$326,2,FALSE),"")</f>
        <v>Urban with Significant Rural (rural including hub towns 26-49%)</v>
      </c>
      <c r="C26">
        <f t="shared" si="0"/>
        <v>44212</v>
      </c>
      <c r="D26">
        <f t="shared" si="1"/>
        <v>43988</v>
      </c>
      <c r="E26">
        <f t="shared" si="2"/>
        <v>43698</v>
      </c>
      <c r="F26">
        <f t="shared" si="3"/>
        <v>42898</v>
      </c>
      <c r="G26">
        <f t="shared" si="4"/>
        <v>42069</v>
      </c>
      <c r="H26">
        <f t="shared" si="5"/>
        <v>41763</v>
      </c>
      <c r="T26" s="4" t="s">
        <v>127</v>
      </c>
      <c r="U26" s="5">
        <v>71836</v>
      </c>
      <c r="V26" s="5">
        <v>71892</v>
      </c>
      <c r="W26" s="5">
        <v>71726</v>
      </c>
      <c r="X26" s="5">
        <v>71078</v>
      </c>
      <c r="Y26" s="5">
        <v>70878</v>
      </c>
      <c r="Z26" s="5">
        <v>70711</v>
      </c>
    </row>
    <row r="27" spans="1:26" x14ac:dyDescent="0.25">
      <c r="A27" t="s">
        <v>178</v>
      </c>
      <c r="B27" t="str">
        <f>IFERROR(VLOOKUP($A27,Classifications!$E$1:$F$326,2,FALSE),"")</f>
        <v>Urban with City and Town</v>
      </c>
      <c r="C27">
        <f t="shared" si="0"/>
        <v>110718</v>
      </c>
      <c r="D27">
        <f t="shared" si="1"/>
        <v>110918</v>
      </c>
      <c r="E27">
        <f t="shared" si="2"/>
        <v>111412</v>
      </c>
      <c r="F27">
        <f t="shared" si="3"/>
        <v>111444</v>
      </c>
      <c r="G27">
        <f t="shared" si="4"/>
        <v>111987</v>
      </c>
      <c r="H27">
        <f t="shared" si="5"/>
        <v>113131</v>
      </c>
      <c r="T27" s="4" t="s">
        <v>333</v>
      </c>
      <c r="U27" s="5">
        <v>112790</v>
      </c>
      <c r="V27" s="5">
        <v>113308</v>
      </c>
      <c r="W27" s="5">
        <v>113926</v>
      </c>
      <c r="X27" s="5">
        <v>114609</v>
      </c>
      <c r="Y27" s="5">
        <v>116040</v>
      </c>
      <c r="Z27" s="5">
        <v>117095</v>
      </c>
    </row>
    <row r="28" spans="1:26" x14ac:dyDescent="0.25">
      <c r="A28" t="s">
        <v>272</v>
      </c>
      <c r="B28" t="str">
        <f>IFERROR(VLOOKUP($A28,Classifications!$E$1:$F$326,2,FALSE),"")</f>
        <v>Urban with Significant Rural (rural including hub towns 26-49%)</v>
      </c>
      <c r="C28">
        <f t="shared" si="0"/>
        <v>108296</v>
      </c>
      <c r="D28">
        <f t="shared" si="1"/>
        <v>109274</v>
      </c>
      <c r="E28">
        <f t="shared" si="2"/>
        <v>110144</v>
      </c>
      <c r="F28">
        <f t="shared" si="3"/>
        <v>110123</v>
      </c>
      <c r="G28">
        <f t="shared" si="4"/>
        <v>110205</v>
      </c>
      <c r="H28">
        <f t="shared" si="5"/>
        <v>110009</v>
      </c>
      <c r="T28" s="4" t="s">
        <v>169</v>
      </c>
      <c r="U28" s="5">
        <v>99423</v>
      </c>
      <c r="V28" s="5">
        <v>100521</v>
      </c>
      <c r="W28" s="5">
        <v>101111</v>
      </c>
      <c r="X28" s="5">
        <v>101245</v>
      </c>
      <c r="Y28" s="5">
        <v>101892</v>
      </c>
      <c r="Z28" s="5">
        <v>102948</v>
      </c>
    </row>
    <row r="29" spans="1:26" x14ac:dyDescent="0.25">
      <c r="A29" t="s">
        <v>127</v>
      </c>
      <c r="B29" t="str">
        <f>IFERROR(VLOOKUP($A29,Classifications!$E$1:$F$326,2,FALSE),"")</f>
        <v xml:space="preserve">Largely Rural (rural including hub towns 50-79%) </v>
      </c>
      <c r="C29">
        <f t="shared" si="0"/>
        <v>71836</v>
      </c>
      <c r="D29">
        <f t="shared" si="1"/>
        <v>71892</v>
      </c>
      <c r="E29">
        <f t="shared" si="2"/>
        <v>71726</v>
      </c>
      <c r="F29">
        <f t="shared" si="3"/>
        <v>71078</v>
      </c>
      <c r="G29">
        <f t="shared" si="4"/>
        <v>70878</v>
      </c>
      <c r="H29">
        <f t="shared" si="5"/>
        <v>70711</v>
      </c>
      <c r="T29" s="4" t="s">
        <v>464</v>
      </c>
      <c r="U29" s="5">
        <v>219107</v>
      </c>
      <c r="V29" s="5">
        <v>220769</v>
      </c>
      <c r="W29" s="5">
        <v>220623</v>
      </c>
      <c r="X29" s="5">
        <v>220092</v>
      </c>
      <c r="Y29" s="5">
        <v>220584</v>
      </c>
      <c r="Z29" s="5">
        <v>221482</v>
      </c>
    </row>
    <row r="30" spans="1:26" x14ac:dyDescent="0.25">
      <c r="A30" t="s">
        <v>333</v>
      </c>
      <c r="B30" t="str">
        <f>IFERROR(VLOOKUP($A30,Classifications!$E$1:$F$326,2,FALSE),"")</f>
        <v>Urban with Significant Rural (rural including hub towns 26-49%)</v>
      </c>
      <c r="C30">
        <f t="shared" si="0"/>
        <v>112790</v>
      </c>
      <c r="D30">
        <f t="shared" si="1"/>
        <v>113308</v>
      </c>
      <c r="E30">
        <f t="shared" si="2"/>
        <v>113926</v>
      </c>
      <c r="F30">
        <f t="shared" si="3"/>
        <v>114609</v>
      </c>
      <c r="G30">
        <f t="shared" si="4"/>
        <v>116040</v>
      </c>
      <c r="H30">
        <f t="shared" si="5"/>
        <v>117095</v>
      </c>
      <c r="T30" s="4" t="s">
        <v>239</v>
      </c>
      <c r="U30" s="5">
        <v>144957</v>
      </c>
      <c r="V30" s="5">
        <v>146566</v>
      </c>
      <c r="W30" s="5">
        <v>147684</v>
      </c>
      <c r="X30" s="5">
        <v>147714</v>
      </c>
      <c r="Y30" s="5">
        <v>148903</v>
      </c>
      <c r="Z30" s="5">
        <v>150714</v>
      </c>
    </row>
    <row r="31" spans="1:26" x14ac:dyDescent="0.25">
      <c r="A31" t="s">
        <v>169</v>
      </c>
      <c r="B31" t="str">
        <f>IFERROR(VLOOKUP($A31,Classifications!$E$1:$F$326,2,FALSE),"")</f>
        <v>Urban with Significant Rural (rural including hub towns 26-49%)</v>
      </c>
      <c r="C31">
        <f t="shared" si="0"/>
        <v>99423</v>
      </c>
      <c r="D31">
        <f t="shared" si="1"/>
        <v>100521</v>
      </c>
      <c r="E31">
        <f t="shared" si="2"/>
        <v>101111</v>
      </c>
      <c r="F31">
        <f t="shared" si="3"/>
        <v>101245</v>
      </c>
      <c r="G31">
        <f t="shared" si="4"/>
        <v>101892</v>
      </c>
      <c r="H31">
        <f t="shared" si="5"/>
        <v>102948</v>
      </c>
      <c r="T31" s="4" t="s">
        <v>135</v>
      </c>
      <c r="U31" s="5">
        <v>672588</v>
      </c>
      <c r="V31" s="5">
        <v>680716</v>
      </c>
      <c r="W31" s="5">
        <v>690517</v>
      </c>
      <c r="X31" s="5">
        <v>696539</v>
      </c>
      <c r="Y31" s="5">
        <v>699690</v>
      </c>
      <c r="Z31" s="5">
        <v>705304</v>
      </c>
    </row>
    <row r="32" spans="1:26" x14ac:dyDescent="0.25">
      <c r="A32" t="s">
        <v>464</v>
      </c>
      <c r="B32" t="str">
        <f>IFERROR(VLOOKUP($A32,Classifications!$E$1:$F$326,2,FALSE),"")</f>
        <v/>
      </c>
      <c r="C32">
        <f t="shared" si="0"/>
        <v>219107</v>
      </c>
      <c r="D32">
        <f t="shared" si="1"/>
        <v>220769</v>
      </c>
      <c r="E32">
        <f t="shared" si="2"/>
        <v>220623</v>
      </c>
      <c r="F32">
        <f t="shared" si="3"/>
        <v>220092</v>
      </c>
      <c r="G32">
        <f t="shared" si="4"/>
        <v>220584</v>
      </c>
      <c r="H32">
        <f t="shared" si="5"/>
        <v>221482</v>
      </c>
      <c r="T32" s="4" t="s">
        <v>101</v>
      </c>
      <c r="U32" s="5">
        <v>59564</v>
      </c>
      <c r="V32" s="5">
        <v>59585</v>
      </c>
      <c r="W32" s="5">
        <v>59519</v>
      </c>
      <c r="X32" s="5">
        <v>59148</v>
      </c>
      <c r="Y32" s="5">
        <v>59059</v>
      </c>
      <c r="Z32" s="5">
        <v>59197</v>
      </c>
    </row>
    <row r="33" spans="1:26" x14ac:dyDescent="0.25">
      <c r="A33" t="s">
        <v>239</v>
      </c>
      <c r="B33" t="str">
        <f>IFERROR(VLOOKUP($A33,Classifications!$E$1:$F$326,2,FALSE),"")</f>
        <v>Urban with Major Conurbation</v>
      </c>
      <c r="C33">
        <f t="shared" si="0"/>
        <v>144957</v>
      </c>
      <c r="D33">
        <f t="shared" si="1"/>
        <v>146566</v>
      </c>
      <c r="E33">
        <f t="shared" si="2"/>
        <v>147684</v>
      </c>
      <c r="F33">
        <f t="shared" si="3"/>
        <v>147714</v>
      </c>
      <c r="G33">
        <f t="shared" si="4"/>
        <v>148903</v>
      </c>
      <c r="H33">
        <f t="shared" si="5"/>
        <v>150714</v>
      </c>
      <c r="T33" s="4" t="s">
        <v>24</v>
      </c>
      <c r="U33" s="5">
        <v>93096</v>
      </c>
      <c r="V33" s="5">
        <v>93716</v>
      </c>
      <c r="W33" s="5">
        <v>94217</v>
      </c>
      <c r="X33" s="5">
        <v>93633</v>
      </c>
      <c r="Y33" s="5">
        <v>92993</v>
      </c>
      <c r="Z33" s="5">
        <v>92151</v>
      </c>
    </row>
    <row r="34" spans="1:26" x14ac:dyDescent="0.25">
      <c r="A34" t="s">
        <v>135</v>
      </c>
      <c r="B34" t="str">
        <f>IFERROR(VLOOKUP($A34,Classifications!$E$1:$F$326,2,FALSE),"")</f>
        <v>Urban with Major Conurbation</v>
      </c>
      <c r="C34">
        <f t="shared" si="0"/>
        <v>672588</v>
      </c>
      <c r="D34">
        <f t="shared" si="1"/>
        <v>680716</v>
      </c>
      <c r="E34">
        <f t="shared" si="2"/>
        <v>690517</v>
      </c>
      <c r="F34">
        <f t="shared" si="3"/>
        <v>696539</v>
      </c>
      <c r="G34">
        <f t="shared" si="4"/>
        <v>699690</v>
      </c>
      <c r="H34">
        <f t="shared" si="5"/>
        <v>705304</v>
      </c>
      <c r="T34" s="4" t="s">
        <v>25</v>
      </c>
      <c r="U34" s="5">
        <v>89997</v>
      </c>
      <c r="V34" s="5">
        <v>89967</v>
      </c>
      <c r="W34" s="5">
        <v>89317</v>
      </c>
      <c r="X34" s="5">
        <v>88420</v>
      </c>
      <c r="Y34" s="5">
        <v>87743</v>
      </c>
      <c r="Z34" s="5">
        <v>86680</v>
      </c>
    </row>
    <row r="35" spans="1:26" x14ac:dyDescent="0.25">
      <c r="A35" t="s">
        <v>101</v>
      </c>
      <c r="B35" t="str">
        <f>IFERROR(VLOOKUP($A35,Classifications!$E$1:$F$326,2,FALSE),"")</f>
        <v>Urban with City and Town</v>
      </c>
      <c r="C35">
        <f t="shared" si="0"/>
        <v>59564</v>
      </c>
      <c r="D35">
        <f t="shared" si="1"/>
        <v>59585</v>
      </c>
      <c r="E35">
        <f t="shared" si="2"/>
        <v>59519</v>
      </c>
      <c r="F35">
        <f t="shared" si="3"/>
        <v>59148</v>
      </c>
      <c r="G35">
        <f t="shared" si="4"/>
        <v>59059</v>
      </c>
      <c r="H35">
        <f t="shared" si="5"/>
        <v>59197</v>
      </c>
      <c r="T35" s="4" t="s">
        <v>426</v>
      </c>
      <c r="U35" s="5">
        <v>44826</v>
      </c>
      <c r="V35" s="5">
        <v>44792</v>
      </c>
      <c r="W35" s="5">
        <v>44821</v>
      </c>
      <c r="X35" s="5">
        <v>44511</v>
      </c>
      <c r="Y35" s="5">
        <v>44332</v>
      </c>
      <c r="Z35" s="5">
        <v>44041</v>
      </c>
    </row>
    <row r="36" spans="1:26" x14ac:dyDescent="0.25">
      <c r="A36" t="s">
        <v>24</v>
      </c>
      <c r="B36" t="str">
        <f>IFERROR(VLOOKUP($A36,Classifications!$E$1:$F$326,2,FALSE),"")</f>
        <v>Urban with City and Town</v>
      </c>
      <c r="C36">
        <f t="shared" si="0"/>
        <v>93096</v>
      </c>
      <c r="D36">
        <f t="shared" si="1"/>
        <v>93716</v>
      </c>
      <c r="E36">
        <f t="shared" si="2"/>
        <v>94217</v>
      </c>
      <c r="F36">
        <f t="shared" si="3"/>
        <v>93633</v>
      </c>
      <c r="G36">
        <f t="shared" si="4"/>
        <v>92993</v>
      </c>
      <c r="H36">
        <f t="shared" si="5"/>
        <v>92151</v>
      </c>
      <c r="T36" s="4" t="s">
        <v>92</v>
      </c>
      <c r="U36" s="5">
        <v>48069</v>
      </c>
      <c r="V36" s="5">
        <v>48286</v>
      </c>
      <c r="W36" s="5">
        <v>48447</v>
      </c>
      <c r="X36" s="5">
        <v>48381</v>
      </c>
      <c r="Y36" s="5">
        <v>48304</v>
      </c>
      <c r="Z36" s="5">
        <v>48419</v>
      </c>
    </row>
    <row r="37" spans="1:26" x14ac:dyDescent="0.25">
      <c r="A37" t="s">
        <v>25</v>
      </c>
      <c r="B37" t="str">
        <f>IFERROR(VLOOKUP($A37,Classifications!$E$1:$F$326,2,FALSE),"")</f>
        <v>Urban with City and Town</v>
      </c>
      <c r="C37">
        <f t="shared" si="0"/>
        <v>89997</v>
      </c>
      <c r="D37">
        <f t="shared" si="1"/>
        <v>89967</v>
      </c>
      <c r="E37">
        <f t="shared" si="2"/>
        <v>89317</v>
      </c>
      <c r="F37">
        <f t="shared" si="3"/>
        <v>88420</v>
      </c>
      <c r="G37">
        <f t="shared" si="4"/>
        <v>87743</v>
      </c>
      <c r="H37">
        <f t="shared" si="5"/>
        <v>86680</v>
      </c>
      <c r="T37" s="4" t="s">
        <v>26</v>
      </c>
      <c r="U37" s="5">
        <v>175203</v>
      </c>
      <c r="V37" s="5">
        <v>176244</v>
      </c>
      <c r="W37" s="5">
        <v>177266</v>
      </c>
      <c r="X37" s="5">
        <v>176718</v>
      </c>
      <c r="Y37" s="5">
        <v>176091</v>
      </c>
      <c r="Z37" s="5">
        <v>175220</v>
      </c>
    </row>
    <row r="38" spans="1:26" x14ac:dyDescent="0.25">
      <c r="A38" t="s">
        <v>426</v>
      </c>
      <c r="B38" t="str">
        <f>IFERROR(VLOOKUP($A38,Classifications!$E$1:$F$326,2,FALSE),"")</f>
        <v/>
      </c>
      <c r="C38">
        <f t="shared" si="0"/>
        <v>44826</v>
      </c>
      <c r="D38">
        <f t="shared" si="1"/>
        <v>44792</v>
      </c>
      <c r="E38">
        <f t="shared" si="2"/>
        <v>44821</v>
      </c>
      <c r="F38">
        <f t="shared" si="3"/>
        <v>44511</v>
      </c>
      <c r="G38">
        <f t="shared" si="4"/>
        <v>44332</v>
      </c>
      <c r="H38">
        <f t="shared" si="5"/>
        <v>44041</v>
      </c>
      <c r="T38" s="4" t="s">
        <v>109</v>
      </c>
      <c r="U38" s="5">
        <v>40063</v>
      </c>
      <c r="V38" s="5">
        <v>40628</v>
      </c>
      <c r="W38" s="5">
        <v>40393</v>
      </c>
      <c r="X38" s="5">
        <v>39997</v>
      </c>
      <c r="Y38" s="5">
        <v>40391</v>
      </c>
      <c r="Z38" s="5">
        <v>40625</v>
      </c>
    </row>
    <row r="39" spans="1:26" x14ac:dyDescent="0.25">
      <c r="A39" t="s">
        <v>92</v>
      </c>
      <c r="B39" t="str">
        <f>IFERROR(VLOOKUP($A39,Classifications!$E$1:$F$326,2,FALSE),"")</f>
        <v>Urban with Significant Rural (rural including hub towns 26-49%)</v>
      </c>
      <c r="C39">
        <f t="shared" si="0"/>
        <v>48069</v>
      </c>
      <c r="D39">
        <f t="shared" si="1"/>
        <v>48286</v>
      </c>
      <c r="E39">
        <f t="shared" si="2"/>
        <v>48447</v>
      </c>
      <c r="F39">
        <f t="shared" si="3"/>
        <v>48381</v>
      </c>
      <c r="G39">
        <f t="shared" si="4"/>
        <v>48304</v>
      </c>
      <c r="H39">
        <f t="shared" si="5"/>
        <v>48419</v>
      </c>
      <c r="T39" s="4" t="s">
        <v>334</v>
      </c>
      <c r="U39" s="5">
        <v>115174</v>
      </c>
      <c r="V39" s="5">
        <v>119360</v>
      </c>
      <c r="W39" s="5">
        <v>122554</v>
      </c>
      <c r="X39" s="5">
        <v>124211</v>
      </c>
      <c r="Y39" s="5">
        <v>124958</v>
      </c>
      <c r="Z39" s="5">
        <v>126448</v>
      </c>
    </row>
    <row r="40" spans="1:26" x14ac:dyDescent="0.25">
      <c r="A40" t="s">
        <v>26</v>
      </c>
      <c r="B40" t="str">
        <f>IFERROR(VLOOKUP($A40,Classifications!$E$1:$F$326,2,FALSE),"")</f>
        <v>Urban with Major Conurbation</v>
      </c>
      <c r="C40">
        <f t="shared" si="0"/>
        <v>175203</v>
      </c>
      <c r="D40">
        <f t="shared" si="1"/>
        <v>176244</v>
      </c>
      <c r="E40">
        <f t="shared" si="2"/>
        <v>177266</v>
      </c>
      <c r="F40">
        <f t="shared" si="3"/>
        <v>176718</v>
      </c>
      <c r="G40">
        <f t="shared" si="4"/>
        <v>176091</v>
      </c>
      <c r="H40">
        <f t="shared" si="5"/>
        <v>175220</v>
      </c>
      <c r="T40" s="4" t="s">
        <v>258</v>
      </c>
      <c r="U40" s="5">
        <v>75431</v>
      </c>
      <c r="V40" s="5">
        <v>75793</v>
      </c>
      <c r="W40" s="5">
        <v>76035</v>
      </c>
      <c r="X40" s="5">
        <v>76338</v>
      </c>
      <c r="Y40" s="5">
        <v>76705</v>
      </c>
      <c r="Z40" s="5">
        <v>77439</v>
      </c>
    </row>
    <row r="41" spans="1:26" x14ac:dyDescent="0.25">
      <c r="A41" t="s">
        <v>109</v>
      </c>
      <c r="B41" t="str">
        <f>IFERROR(VLOOKUP($A41,Classifications!$E$1:$F$326,2,FALSE),"")</f>
        <v>Urban with Significant Rural (rural including hub towns 26-49%)</v>
      </c>
      <c r="C41">
        <f t="shared" si="0"/>
        <v>40063</v>
      </c>
      <c r="D41">
        <f t="shared" si="1"/>
        <v>40628</v>
      </c>
      <c r="E41">
        <f t="shared" si="2"/>
        <v>40393</v>
      </c>
      <c r="F41">
        <f t="shared" si="3"/>
        <v>39997</v>
      </c>
      <c r="G41">
        <f t="shared" si="4"/>
        <v>40391</v>
      </c>
      <c r="H41">
        <f t="shared" si="5"/>
        <v>40625</v>
      </c>
      <c r="T41" s="4" t="s">
        <v>67</v>
      </c>
      <c r="U41" s="5">
        <v>324012</v>
      </c>
      <c r="V41" s="5">
        <v>327498</v>
      </c>
      <c r="W41" s="5">
        <v>330990</v>
      </c>
      <c r="X41" s="5">
        <v>329656</v>
      </c>
      <c r="Y41" s="5">
        <v>328986</v>
      </c>
      <c r="Z41" s="5">
        <v>328547</v>
      </c>
    </row>
    <row r="42" spans="1:26" x14ac:dyDescent="0.25">
      <c r="A42" t="s">
        <v>334</v>
      </c>
      <c r="B42" t="str">
        <f>IFERROR(VLOOKUP($A42,Classifications!$E$1:$F$326,2,FALSE),"")</f>
        <v>Urban with City and Town</v>
      </c>
      <c r="C42">
        <f t="shared" si="0"/>
        <v>115174</v>
      </c>
      <c r="D42">
        <f t="shared" si="1"/>
        <v>119360</v>
      </c>
      <c r="E42">
        <f t="shared" si="2"/>
        <v>122554</v>
      </c>
      <c r="F42">
        <f t="shared" si="3"/>
        <v>124211</v>
      </c>
      <c r="G42">
        <f t="shared" si="4"/>
        <v>124958</v>
      </c>
      <c r="H42">
        <f t="shared" si="5"/>
        <v>126448</v>
      </c>
      <c r="T42" s="4" t="s">
        <v>179</v>
      </c>
      <c r="U42" s="5">
        <v>93013</v>
      </c>
      <c r="V42" s="5">
        <v>93414</v>
      </c>
      <c r="W42" s="5">
        <v>93771</v>
      </c>
      <c r="X42" s="5">
        <v>93258</v>
      </c>
      <c r="Y42" s="5">
        <v>92862</v>
      </c>
      <c r="Z42" s="5">
        <v>92838</v>
      </c>
    </row>
    <row r="43" spans="1:26" x14ac:dyDescent="0.25">
      <c r="A43" t="s">
        <v>258</v>
      </c>
      <c r="B43" t="str">
        <f>IFERROR(VLOOKUP($A43,Classifications!$E$1:$F$326,2,FALSE),"")</f>
        <v>Urban with City and Town</v>
      </c>
      <c r="C43">
        <f t="shared" si="0"/>
        <v>75431</v>
      </c>
      <c r="D43">
        <f t="shared" si="1"/>
        <v>75793</v>
      </c>
      <c r="E43">
        <f t="shared" si="2"/>
        <v>76035</v>
      </c>
      <c r="F43">
        <f t="shared" si="3"/>
        <v>76338</v>
      </c>
      <c r="G43">
        <f t="shared" si="4"/>
        <v>76705</v>
      </c>
      <c r="H43">
        <f t="shared" si="5"/>
        <v>77439</v>
      </c>
      <c r="T43" s="4" t="s">
        <v>203</v>
      </c>
      <c r="U43" s="5">
        <v>79357</v>
      </c>
      <c r="V43" s="5">
        <v>79300</v>
      </c>
      <c r="W43" s="5">
        <v>79564</v>
      </c>
      <c r="X43" s="5">
        <v>79083</v>
      </c>
      <c r="Y43" s="5">
        <v>78973</v>
      </c>
      <c r="Z43" s="5">
        <v>78948</v>
      </c>
    </row>
    <row r="44" spans="1:26" x14ac:dyDescent="0.25">
      <c r="A44" t="s">
        <v>67</v>
      </c>
      <c r="B44" t="str">
        <f>IFERROR(VLOOKUP($A44,Classifications!$E$1:$F$326,2,FALSE),"")</f>
        <v>Urban with Major Conurbation</v>
      </c>
      <c r="C44">
        <f t="shared" si="0"/>
        <v>324012</v>
      </c>
      <c r="D44">
        <f t="shared" si="1"/>
        <v>327498</v>
      </c>
      <c r="E44">
        <f t="shared" si="2"/>
        <v>330990</v>
      </c>
      <c r="F44">
        <f t="shared" si="3"/>
        <v>329656</v>
      </c>
      <c r="G44">
        <f t="shared" si="4"/>
        <v>328986</v>
      </c>
      <c r="H44">
        <f t="shared" si="5"/>
        <v>328547</v>
      </c>
      <c r="T44" s="4" t="s">
        <v>240</v>
      </c>
      <c r="U44" s="5">
        <v>205932</v>
      </c>
      <c r="V44" s="5">
        <v>210783</v>
      </c>
      <c r="W44" s="5">
        <v>216488</v>
      </c>
      <c r="X44" s="5">
        <v>216719</v>
      </c>
      <c r="Y44" s="5">
        <v>217632</v>
      </c>
      <c r="Z44" s="5">
        <v>218669</v>
      </c>
    </row>
    <row r="45" spans="1:26" x14ac:dyDescent="0.25">
      <c r="A45" t="s">
        <v>179</v>
      </c>
      <c r="B45" t="str">
        <f>IFERROR(VLOOKUP($A45,Classifications!$E$1:$F$326,2,FALSE),"")</f>
        <v xml:space="preserve">Largely Rural (rural including hub towns 50-79%) </v>
      </c>
      <c r="C45">
        <f t="shared" si="0"/>
        <v>93013</v>
      </c>
      <c r="D45">
        <f t="shared" si="1"/>
        <v>93414</v>
      </c>
      <c r="E45">
        <f t="shared" si="2"/>
        <v>93771</v>
      </c>
      <c r="F45">
        <f t="shared" si="3"/>
        <v>93258</v>
      </c>
      <c r="G45">
        <f t="shared" si="4"/>
        <v>92862</v>
      </c>
      <c r="H45">
        <f t="shared" si="5"/>
        <v>92838</v>
      </c>
      <c r="T45" s="4" t="s">
        <v>180</v>
      </c>
      <c r="U45" s="5">
        <v>45395</v>
      </c>
      <c r="V45" s="5">
        <v>45820</v>
      </c>
      <c r="W45" s="5">
        <v>46196</v>
      </c>
      <c r="X45" s="5">
        <v>45850</v>
      </c>
      <c r="Y45" s="5">
        <v>45885</v>
      </c>
      <c r="Z45" s="5">
        <v>46726</v>
      </c>
    </row>
    <row r="46" spans="1:26" x14ac:dyDescent="0.25">
      <c r="A46" t="s">
        <v>203</v>
      </c>
      <c r="B46" t="str">
        <f>IFERROR(VLOOKUP($A46,Classifications!$E$1:$F$326,2,FALSE),"")</f>
        <v xml:space="preserve">Mainly Rural (rural including hub towns &gt;=80%) </v>
      </c>
      <c r="C46">
        <f t="shared" si="0"/>
        <v>79357</v>
      </c>
      <c r="D46">
        <f t="shared" si="1"/>
        <v>79300</v>
      </c>
      <c r="E46">
        <f t="shared" si="2"/>
        <v>79564</v>
      </c>
      <c r="F46">
        <f t="shared" si="3"/>
        <v>79083</v>
      </c>
      <c r="G46">
        <f t="shared" si="4"/>
        <v>78973</v>
      </c>
      <c r="H46">
        <f t="shared" si="5"/>
        <v>78948</v>
      </c>
      <c r="T46" s="4" t="s">
        <v>420</v>
      </c>
      <c r="U46" s="5">
        <v>88133</v>
      </c>
      <c r="V46" s="5">
        <v>88502</v>
      </c>
      <c r="W46" s="5">
        <v>89024</v>
      </c>
      <c r="X46" s="5">
        <v>88354</v>
      </c>
      <c r="Y46" s="5">
        <v>88353</v>
      </c>
      <c r="Z46" s="5">
        <v>88339</v>
      </c>
    </row>
    <row r="47" spans="1:26" x14ac:dyDescent="0.25">
      <c r="A47" t="s">
        <v>240</v>
      </c>
      <c r="B47" t="str">
        <f>IFERROR(VLOOKUP($A47,Classifications!$E$1:$F$326,2,FALSE),"")</f>
        <v>Urban with Major Conurbation</v>
      </c>
      <c r="C47">
        <f t="shared" si="0"/>
        <v>205932</v>
      </c>
      <c r="D47">
        <f t="shared" si="1"/>
        <v>210783</v>
      </c>
      <c r="E47">
        <f t="shared" si="2"/>
        <v>216488</v>
      </c>
      <c r="F47">
        <f t="shared" si="3"/>
        <v>216719</v>
      </c>
      <c r="G47">
        <f t="shared" si="4"/>
        <v>217632</v>
      </c>
      <c r="H47">
        <f t="shared" si="5"/>
        <v>218669</v>
      </c>
      <c r="T47" s="4" t="s">
        <v>259</v>
      </c>
      <c r="U47" s="5">
        <v>186530</v>
      </c>
      <c r="V47" s="5">
        <v>189991</v>
      </c>
      <c r="W47" s="5">
        <v>192652</v>
      </c>
      <c r="X47" s="5">
        <v>194345</v>
      </c>
      <c r="Y47" s="5">
        <v>195711</v>
      </c>
      <c r="Z47" s="5">
        <v>197985</v>
      </c>
    </row>
    <row r="48" spans="1:26" x14ac:dyDescent="0.25">
      <c r="A48" t="s">
        <v>180</v>
      </c>
      <c r="B48" t="str">
        <f>IFERROR(VLOOKUP($A48,Classifications!$E$1:$F$326,2,FALSE),"")</f>
        <v>Urban with Significant Rural (rural including hub towns 26-49%)</v>
      </c>
      <c r="C48">
        <f t="shared" si="0"/>
        <v>45395</v>
      </c>
      <c r="D48">
        <f t="shared" si="1"/>
        <v>45820</v>
      </c>
      <c r="E48">
        <f t="shared" si="2"/>
        <v>46196</v>
      </c>
      <c r="F48">
        <f t="shared" si="3"/>
        <v>45850</v>
      </c>
      <c r="G48">
        <f t="shared" si="4"/>
        <v>45885</v>
      </c>
      <c r="H48">
        <f t="shared" si="5"/>
        <v>46726</v>
      </c>
      <c r="T48" s="4" t="s">
        <v>335</v>
      </c>
      <c r="U48" s="5">
        <v>288284</v>
      </c>
      <c r="V48" s="5">
        <v>290547</v>
      </c>
      <c r="W48" s="5">
        <v>293294</v>
      </c>
      <c r="X48" s="5">
        <v>294609</v>
      </c>
      <c r="Y48" s="5">
        <v>297671</v>
      </c>
      <c r="Z48" s="5">
        <v>300875</v>
      </c>
    </row>
    <row r="49" spans="1:26" x14ac:dyDescent="0.25">
      <c r="A49" t="s">
        <v>420</v>
      </c>
      <c r="B49" t="str">
        <f>IFERROR(VLOOKUP($A49,Classifications!$E$1:$F$326,2,FALSE),"")</f>
        <v/>
      </c>
      <c r="C49">
        <f t="shared" si="0"/>
        <v>88133</v>
      </c>
      <c r="D49">
        <f t="shared" si="1"/>
        <v>88502</v>
      </c>
      <c r="E49">
        <f t="shared" si="2"/>
        <v>89024</v>
      </c>
      <c r="F49">
        <f t="shared" si="3"/>
        <v>88354</v>
      </c>
      <c r="G49">
        <f t="shared" si="4"/>
        <v>88353</v>
      </c>
      <c r="H49">
        <f t="shared" si="5"/>
        <v>88339</v>
      </c>
      <c r="T49" s="4" t="s">
        <v>204</v>
      </c>
      <c r="U49" s="5">
        <v>76020</v>
      </c>
      <c r="V49" s="5">
        <v>75978</v>
      </c>
      <c r="W49" s="5">
        <v>75797</v>
      </c>
      <c r="X49" s="5">
        <v>75004</v>
      </c>
      <c r="Y49" s="5">
        <v>74579</v>
      </c>
      <c r="Z49" s="5">
        <v>74342</v>
      </c>
    </row>
    <row r="50" spans="1:26" x14ac:dyDescent="0.25">
      <c r="A50" t="s">
        <v>259</v>
      </c>
      <c r="B50" t="str">
        <f>IFERROR(VLOOKUP($A50,Classifications!$E$1:$F$326,2,FALSE),"")</f>
        <v>Urban with City and Town</v>
      </c>
      <c r="C50">
        <f t="shared" si="0"/>
        <v>186530</v>
      </c>
      <c r="D50">
        <f t="shared" si="1"/>
        <v>189991</v>
      </c>
      <c r="E50">
        <f t="shared" si="2"/>
        <v>192652</v>
      </c>
      <c r="F50">
        <f t="shared" si="3"/>
        <v>194345</v>
      </c>
      <c r="G50">
        <f t="shared" si="4"/>
        <v>195711</v>
      </c>
      <c r="H50">
        <f t="shared" si="5"/>
        <v>197985</v>
      </c>
      <c r="T50" s="4" t="s">
        <v>241</v>
      </c>
      <c r="U50" s="5">
        <v>195637</v>
      </c>
      <c r="V50" s="5">
        <v>196507</v>
      </c>
      <c r="W50" s="5">
        <v>197398</v>
      </c>
      <c r="X50" s="5">
        <v>197973</v>
      </c>
      <c r="Y50" s="5">
        <v>199797</v>
      </c>
      <c r="Z50" s="5">
        <v>201236</v>
      </c>
    </row>
    <row r="51" spans="1:26" x14ac:dyDescent="0.25">
      <c r="A51" t="s">
        <v>335</v>
      </c>
      <c r="B51" t="str">
        <f>IFERROR(VLOOKUP($A51,Classifications!$E$1:$F$326,2,FALSE),"")</f>
        <v>Urban with City and Town</v>
      </c>
      <c r="C51">
        <f t="shared" si="0"/>
        <v>288284</v>
      </c>
      <c r="D51">
        <f t="shared" si="1"/>
        <v>290547</v>
      </c>
      <c r="E51">
        <f t="shared" si="2"/>
        <v>293294</v>
      </c>
      <c r="F51">
        <f t="shared" si="3"/>
        <v>294609</v>
      </c>
      <c r="G51">
        <f t="shared" si="4"/>
        <v>297671</v>
      </c>
      <c r="H51">
        <f t="shared" si="5"/>
        <v>300875</v>
      </c>
      <c r="T51" s="4" t="s">
        <v>162</v>
      </c>
      <c r="U51" s="5">
        <v>58416</v>
      </c>
      <c r="V51" s="5">
        <v>58131</v>
      </c>
      <c r="W51" s="5">
        <v>57978</v>
      </c>
      <c r="X51" s="5">
        <v>57825</v>
      </c>
      <c r="Y51" s="5">
        <v>57760</v>
      </c>
      <c r="Z51" s="5">
        <v>57931</v>
      </c>
    </row>
    <row r="52" spans="1:26" x14ac:dyDescent="0.25">
      <c r="A52" t="s">
        <v>204</v>
      </c>
      <c r="B52" t="str">
        <f>IFERROR(VLOOKUP($A52,Classifications!$E$1:$F$326,2,FALSE),"")</f>
        <v>Urban with Significant Rural (rural including hub towns 26-49%)</v>
      </c>
      <c r="C52">
        <f t="shared" si="0"/>
        <v>76020</v>
      </c>
      <c r="D52">
        <f t="shared" si="1"/>
        <v>75978</v>
      </c>
      <c r="E52">
        <f t="shared" si="2"/>
        <v>75797</v>
      </c>
      <c r="F52">
        <f t="shared" si="3"/>
        <v>75004</v>
      </c>
      <c r="G52">
        <f t="shared" si="4"/>
        <v>74579</v>
      </c>
      <c r="H52">
        <f t="shared" si="5"/>
        <v>74342</v>
      </c>
      <c r="T52" s="4" t="s">
        <v>191</v>
      </c>
      <c r="U52" s="5">
        <v>59200</v>
      </c>
      <c r="V52" s="5">
        <v>59350</v>
      </c>
      <c r="W52" s="5">
        <v>59546</v>
      </c>
      <c r="X52" s="5">
        <v>59424</v>
      </c>
      <c r="Y52" s="5">
        <v>59502</v>
      </c>
      <c r="Z52" s="5">
        <v>59794</v>
      </c>
    </row>
    <row r="53" spans="1:26" x14ac:dyDescent="0.25">
      <c r="A53" t="s">
        <v>241</v>
      </c>
      <c r="B53" t="str">
        <f>IFERROR(VLOOKUP($A53,Classifications!$E$1:$F$326,2,FALSE),"")</f>
        <v>Urban with Major Conurbation</v>
      </c>
      <c r="C53">
        <f t="shared" si="0"/>
        <v>195637</v>
      </c>
      <c r="D53">
        <f t="shared" si="1"/>
        <v>196507</v>
      </c>
      <c r="E53">
        <f t="shared" si="2"/>
        <v>197398</v>
      </c>
      <c r="F53">
        <f t="shared" si="3"/>
        <v>197973</v>
      </c>
      <c r="G53">
        <f t="shared" si="4"/>
        <v>199797</v>
      </c>
      <c r="H53">
        <f t="shared" si="5"/>
        <v>201236</v>
      </c>
      <c r="T53" s="4" t="s">
        <v>128</v>
      </c>
      <c r="U53" s="5">
        <v>71330</v>
      </c>
      <c r="V53" s="5">
        <v>70996</v>
      </c>
      <c r="W53" s="5">
        <v>70933</v>
      </c>
      <c r="X53" s="5">
        <v>70651</v>
      </c>
      <c r="Y53" s="5">
        <v>70458</v>
      </c>
      <c r="Z53" s="5">
        <v>70339</v>
      </c>
    </row>
    <row r="54" spans="1:26" x14ac:dyDescent="0.25">
      <c r="A54" t="s">
        <v>162</v>
      </c>
      <c r="B54" t="str">
        <f>IFERROR(VLOOKUP($A54,Classifications!$E$1:$F$326,2,FALSE),"")</f>
        <v>Urban with City and Town</v>
      </c>
      <c r="C54">
        <f t="shared" si="0"/>
        <v>58416</v>
      </c>
      <c r="D54">
        <f t="shared" si="1"/>
        <v>58131</v>
      </c>
      <c r="E54">
        <f t="shared" si="2"/>
        <v>57978</v>
      </c>
      <c r="F54">
        <f t="shared" si="3"/>
        <v>57825</v>
      </c>
      <c r="G54">
        <f t="shared" si="4"/>
        <v>57760</v>
      </c>
      <c r="H54">
        <f t="shared" si="5"/>
        <v>57931</v>
      </c>
      <c r="T54" s="4" t="s">
        <v>260</v>
      </c>
      <c r="U54" s="5">
        <v>317155</v>
      </c>
      <c r="V54" s="5">
        <v>318464</v>
      </c>
      <c r="W54" s="5">
        <v>319524</v>
      </c>
      <c r="X54" s="5">
        <v>319204</v>
      </c>
      <c r="Y54" s="5">
        <v>319779</v>
      </c>
      <c r="Z54" s="5">
        <v>322035</v>
      </c>
    </row>
    <row r="55" spans="1:26" x14ac:dyDescent="0.25">
      <c r="A55" t="s">
        <v>191</v>
      </c>
      <c r="B55" t="str">
        <f>IFERROR(VLOOKUP($A55,Classifications!$E$1:$F$326,2,FALSE),"")</f>
        <v>Urban with Major Conurbation</v>
      </c>
      <c r="C55">
        <f t="shared" si="0"/>
        <v>59200</v>
      </c>
      <c r="D55">
        <f t="shared" si="1"/>
        <v>59350</v>
      </c>
      <c r="E55">
        <f t="shared" si="2"/>
        <v>59546</v>
      </c>
      <c r="F55">
        <f t="shared" si="3"/>
        <v>59424</v>
      </c>
      <c r="G55">
        <f t="shared" si="4"/>
        <v>59502</v>
      </c>
      <c r="H55">
        <f t="shared" si="5"/>
        <v>59794</v>
      </c>
      <c r="T55" s="4" t="s">
        <v>40</v>
      </c>
      <c r="U55" s="5">
        <v>55878</v>
      </c>
      <c r="V55" s="5">
        <v>55644</v>
      </c>
      <c r="W55" s="5">
        <v>55650</v>
      </c>
      <c r="X55" s="5">
        <v>55041</v>
      </c>
      <c r="Y55" s="5">
        <v>54457</v>
      </c>
      <c r="Z55" s="5">
        <v>54264</v>
      </c>
    </row>
    <row r="56" spans="1:26" x14ac:dyDescent="0.25">
      <c r="A56" t="s">
        <v>128</v>
      </c>
      <c r="B56" t="str">
        <f>IFERROR(VLOOKUP($A56,Classifications!$E$1:$F$326,2,FALSE),"")</f>
        <v>Urban with Minor Conurbation</v>
      </c>
      <c r="C56">
        <f t="shared" si="0"/>
        <v>71330</v>
      </c>
      <c r="D56">
        <f t="shared" si="1"/>
        <v>70996</v>
      </c>
      <c r="E56">
        <f t="shared" si="2"/>
        <v>70933</v>
      </c>
      <c r="F56">
        <f t="shared" si="3"/>
        <v>70651</v>
      </c>
      <c r="G56">
        <f t="shared" si="4"/>
        <v>70458</v>
      </c>
      <c r="H56">
        <f t="shared" si="5"/>
        <v>70339</v>
      </c>
      <c r="T56" s="4" t="s">
        <v>27</v>
      </c>
      <c r="U56" s="5">
        <v>118213</v>
      </c>
      <c r="V56" s="5">
        <v>118586</v>
      </c>
      <c r="W56" s="5">
        <v>118477</v>
      </c>
      <c r="X56" s="5">
        <v>117603</v>
      </c>
      <c r="Y56" s="5">
        <v>116974</v>
      </c>
      <c r="Z56" s="5">
        <v>116733</v>
      </c>
    </row>
    <row r="57" spans="1:26" x14ac:dyDescent="0.25">
      <c r="A57" t="s">
        <v>260</v>
      </c>
      <c r="B57" t="str">
        <f>IFERROR(VLOOKUP($A57,Classifications!$E$1:$F$326,2,FALSE),"")</f>
        <v/>
      </c>
      <c r="C57">
        <f t="shared" si="0"/>
        <v>317155</v>
      </c>
      <c r="D57">
        <f t="shared" si="1"/>
        <v>318464</v>
      </c>
      <c r="E57">
        <f t="shared" si="2"/>
        <v>319524</v>
      </c>
      <c r="F57">
        <f t="shared" si="3"/>
        <v>319204</v>
      </c>
      <c r="G57">
        <f t="shared" si="4"/>
        <v>319779</v>
      </c>
      <c r="H57">
        <f t="shared" si="5"/>
        <v>322035</v>
      </c>
      <c r="T57" s="4" t="s">
        <v>425</v>
      </c>
      <c r="U57" s="5">
        <v>113781</v>
      </c>
      <c r="V57" s="5">
        <v>113997</v>
      </c>
      <c r="W57" s="5">
        <v>114124</v>
      </c>
      <c r="X57" s="5">
        <v>113448</v>
      </c>
      <c r="Y57" s="5">
        <v>113144</v>
      </c>
      <c r="Z57" s="5">
        <v>113079</v>
      </c>
    </row>
    <row r="58" spans="1:26" x14ac:dyDescent="0.25">
      <c r="A58" t="s">
        <v>40</v>
      </c>
      <c r="B58" t="str">
        <f>IFERROR(VLOOKUP($A58,Classifications!$E$1:$F$326,2,FALSE),"")</f>
        <v>Urban with City and Town</v>
      </c>
      <c r="C58">
        <f t="shared" si="0"/>
        <v>55878</v>
      </c>
      <c r="D58">
        <f t="shared" si="1"/>
        <v>55644</v>
      </c>
      <c r="E58">
        <f t="shared" si="2"/>
        <v>55650</v>
      </c>
      <c r="F58">
        <f t="shared" si="3"/>
        <v>55041</v>
      </c>
      <c r="G58">
        <f t="shared" si="4"/>
        <v>54457</v>
      </c>
      <c r="H58">
        <f t="shared" si="5"/>
        <v>54264</v>
      </c>
      <c r="T58" s="4" t="s">
        <v>68</v>
      </c>
      <c r="U58" s="5">
        <v>130439</v>
      </c>
      <c r="V58" s="5">
        <v>130769</v>
      </c>
      <c r="W58" s="5">
        <v>131348</v>
      </c>
      <c r="X58" s="5">
        <v>130850</v>
      </c>
      <c r="Y58" s="5">
        <v>130723</v>
      </c>
      <c r="Z58" s="5">
        <v>130541</v>
      </c>
    </row>
    <row r="59" spans="1:26" x14ac:dyDescent="0.25">
      <c r="A59" t="s">
        <v>27</v>
      </c>
      <c r="B59" t="str">
        <f>IFERROR(VLOOKUP($A59,Classifications!$E$1:$F$326,2,FALSE),"")</f>
        <v>Urban with Major Conurbation</v>
      </c>
      <c r="C59">
        <f t="shared" si="0"/>
        <v>118213</v>
      </c>
      <c r="D59">
        <f t="shared" si="1"/>
        <v>118586</v>
      </c>
      <c r="E59">
        <f t="shared" si="2"/>
        <v>118477</v>
      </c>
      <c r="F59">
        <f t="shared" si="3"/>
        <v>117603</v>
      </c>
      <c r="G59">
        <f t="shared" si="4"/>
        <v>116974</v>
      </c>
      <c r="H59">
        <f t="shared" si="5"/>
        <v>116733</v>
      </c>
      <c r="T59" s="4" t="s">
        <v>171</v>
      </c>
      <c r="U59" s="5">
        <v>85575</v>
      </c>
      <c r="V59" s="5">
        <v>88448</v>
      </c>
      <c r="W59" s="5">
        <v>90324</v>
      </c>
      <c r="X59" s="5">
        <v>91522</v>
      </c>
      <c r="Y59" s="5">
        <v>92244</v>
      </c>
      <c r="Z59" s="5">
        <v>93306</v>
      </c>
    </row>
    <row r="60" spans="1:26" x14ac:dyDescent="0.25">
      <c r="A60" t="s">
        <v>425</v>
      </c>
      <c r="B60" t="str">
        <f>IFERROR(VLOOKUP($A60,Classifications!$E$1:$F$326,2,FALSE),"")</f>
        <v/>
      </c>
      <c r="C60">
        <f t="shared" si="0"/>
        <v>113781</v>
      </c>
      <c r="D60">
        <f t="shared" si="1"/>
        <v>113997</v>
      </c>
      <c r="E60">
        <f t="shared" si="2"/>
        <v>114124</v>
      </c>
      <c r="F60">
        <f t="shared" si="3"/>
        <v>113448</v>
      </c>
      <c r="G60">
        <f t="shared" si="4"/>
        <v>113144</v>
      </c>
      <c r="H60">
        <f t="shared" si="5"/>
        <v>113079</v>
      </c>
      <c r="T60" s="4" t="s">
        <v>170</v>
      </c>
      <c r="U60" s="5">
        <v>399355</v>
      </c>
      <c r="V60" s="5">
        <v>404369</v>
      </c>
      <c r="W60" s="5">
        <v>408141</v>
      </c>
      <c r="X60" s="5">
        <v>407776</v>
      </c>
      <c r="Y60" s="5">
        <v>407324</v>
      </c>
      <c r="Z60" s="5">
        <v>409421</v>
      </c>
    </row>
    <row r="61" spans="1:26" x14ac:dyDescent="0.25">
      <c r="A61" t="s">
        <v>68</v>
      </c>
      <c r="B61" t="str">
        <f>IFERROR(VLOOKUP($A61,Classifications!$E$1:$F$326,2,FALSE),"")</f>
        <v>Urban with Major Conurbation</v>
      </c>
      <c r="C61">
        <f t="shared" si="0"/>
        <v>130439</v>
      </c>
      <c r="D61">
        <f t="shared" si="1"/>
        <v>130769</v>
      </c>
      <c r="E61">
        <f t="shared" si="2"/>
        <v>131348</v>
      </c>
      <c r="F61">
        <f t="shared" si="3"/>
        <v>130850</v>
      </c>
      <c r="G61">
        <f t="shared" si="4"/>
        <v>130723</v>
      </c>
      <c r="H61">
        <f t="shared" si="5"/>
        <v>130541</v>
      </c>
      <c r="T61" s="4" t="s">
        <v>222</v>
      </c>
      <c r="U61" s="5">
        <v>155710</v>
      </c>
      <c r="V61" s="5">
        <v>156344</v>
      </c>
      <c r="W61" s="5">
        <v>160488</v>
      </c>
      <c r="X61" s="5">
        <v>162646</v>
      </c>
      <c r="Y61" s="5">
        <v>164905</v>
      </c>
      <c r="Z61" s="5">
        <v>167450</v>
      </c>
    </row>
    <row r="62" spans="1:26" x14ac:dyDescent="0.25">
      <c r="A62" t="s">
        <v>171</v>
      </c>
      <c r="B62" t="str">
        <f>IFERROR(VLOOKUP($A62,Classifications!$E$1:$F$326,2,FALSE),"")</f>
        <v>Urban with City and Town</v>
      </c>
      <c r="C62">
        <f t="shared" si="0"/>
        <v>85575</v>
      </c>
      <c r="D62">
        <f t="shared" si="1"/>
        <v>88448</v>
      </c>
      <c r="E62">
        <f t="shared" si="2"/>
        <v>90324</v>
      </c>
      <c r="F62">
        <f t="shared" si="3"/>
        <v>91522</v>
      </c>
      <c r="G62">
        <f t="shared" si="4"/>
        <v>92244</v>
      </c>
      <c r="H62">
        <f t="shared" si="5"/>
        <v>93306</v>
      </c>
      <c r="T62" s="4" t="s">
        <v>143</v>
      </c>
      <c r="U62" s="5">
        <v>63272</v>
      </c>
      <c r="V62" s="5">
        <v>63288</v>
      </c>
      <c r="W62" s="5">
        <v>63437</v>
      </c>
      <c r="X62" s="5">
        <v>63291</v>
      </c>
      <c r="Y62" s="5">
        <v>63063</v>
      </c>
      <c r="Z62" s="5">
        <v>63054</v>
      </c>
    </row>
    <row r="63" spans="1:26" x14ac:dyDescent="0.25">
      <c r="A63" t="s">
        <v>170</v>
      </c>
      <c r="B63" t="str">
        <f>IFERROR(VLOOKUP($A63,Classifications!$E$1:$F$326,2,FALSE),"")</f>
        <v/>
      </c>
      <c r="C63">
        <f t="shared" si="0"/>
        <v>399355</v>
      </c>
      <c r="D63">
        <f t="shared" si="1"/>
        <v>404369</v>
      </c>
      <c r="E63">
        <f t="shared" si="2"/>
        <v>408141</v>
      </c>
      <c r="F63">
        <f t="shared" si="3"/>
        <v>407776</v>
      </c>
      <c r="G63">
        <f t="shared" si="4"/>
        <v>407324</v>
      </c>
      <c r="H63">
        <f t="shared" si="5"/>
        <v>409421</v>
      </c>
      <c r="T63" s="4" t="s">
        <v>286</v>
      </c>
      <c r="U63" s="5">
        <v>93927</v>
      </c>
      <c r="V63" s="5">
        <v>95636</v>
      </c>
      <c r="W63" s="5">
        <v>96717</v>
      </c>
      <c r="X63" s="5">
        <v>98172</v>
      </c>
      <c r="Y63" s="5">
        <v>99337</v>
      </c>
      <c r="Z63" s="5">
        <v>100708</v>
      </c>
    </row>
    <row r="64" spans="1:26" x14ac:dyDescent="0.25">
      <c r="A64" t="s">
        <v>222</v>
      </c>
      <c r="B64" t="str">
        <f>IFERROR(VLOOKUP($A64,Classifications!$E$1:$F$326,2,FALSE),"")</f>
        <v>Urban with Major Conurbation</v>
      </c>
      <c r="C64">
        <f t="shared" si="0"/>
        <v>155710</v>
      </c>
      <c r="D64">
        <f t="shared" si="1"/>
        <v>156344</v>
      </c>
      <c r="E64">
        <f t="shared" si="2"/>
        <v>160488</v>
      </c>
      <c r="F64">
        <f t="shared" si="3"/>
        <v>162646</v>
      </c>
      <c r="G64">
        <f t="shared" si="4"/>
        <v>164905</v>
      </c>
      <c r="H64">
        <f t="shared" si="5"/>
        <v>167450</v>
      </c>
      <c r="T64" s="4" t="s">
        <v>422</v>
      </c>
      <c r="U64" s="5">
        <v>231518</v>
      </c>
      <c r="V64" s="5">
        <v>234020</v>
      </c>
      <c r="W64" s="5">
        <v>236627</v>
      </c>
      <c r="X64" s="5">
        <v>237611</v>
      </c>
      <c r="Y64" s="5">
        <v>239239</v>
      </c>
      <c r="Z64" s="5">
        <v>240241</v>
      </c>
    </row>
    <row r="65" spans="1:26" x14ac:dyDescent="0.25">
      <c r="A65" t="s">
        <v>143</v>
      </c>
      <c r="B65" t="str">
        <f>IFERROR(VLOOKUP($A65,Classifications!$E$1:$F$326,2,FALSE),"")</f>
        <v>Urban with Significant Rural (rural including hub towns 26-49%)</v>
      </c>
      <c r="C65">
        <f t="shared" si="0"/>
        <v>63272</v>
      </c>
      <c r="D65">
        <f t="shared" si="1"/>
        <v>63288</v>
      </c>
      <c r="E65">
        <f t="shared" si="2"/>
        <v>63437</v>
      </c>
      <c r="F65">
        <f t="shared" si="3"/>
        <v>63291</v>
      </c>
      <c r="G65">
        <f t="shared" si="4"/>
        <v>63063</v>
      </c>
      <c r="H65">
        <f t="shared" si="5"/>
        <v>63054</v>
      </c>
      <c r="T65" s="4" t="s">
        <v>33</v>
      </c>
      <c r="U65" s="5">
        <v>69287</v>
      </c>
      <c r="V65" s="5">
        <v>69098</v>
      </c>
      <c r="W65" s="5">
        <v>69013</v>
      </c>
      <c r="X65" s="5">
        <v>68654</v>
      </c>
      <c r="Y65" s="5">
        <v>68270</v>
      </c>
      <c r="Z65" s="5">
        <v>67615</v>
      </c>
    </row>
    <row r="66" spans="1:26" x14ac:dyDescent="0.25">
      <c r="A66" t="s">
        <v>286</v>
      </c>
      <c r="B66" t="str">
        <f>IFERROR(VLOOKUP($A66,Classifications!$E$1:$F$326,2,FALSE),"")</f>
        <v>Urban with City and Town</v>
      </c>
      <c r="C66">
        <f t="shared" si="0"/>
        <v>93927</v>
      </c>
      <c r="D66">
        <f t="shared" si="1"/>
        <v>95636</v>
      </c>
      <c r="E66">
        <f t="shared" si="2"/>
        <v>96717</v>
      </c>
      <c r="F66">
        <f t="shared" si="3"/>
        <v>98172</v>
      </c>
      <c r="G66">
        <f t="shared" si="4"/>
        <v>99337</v>
      </c>
      <c r="H66">
        <f t="shared" si="5"/>
        <v>100708</v>
      </c>
      <c r="T66" s="4" t="s">
        <v>417</v>
      </c>
      <c r="U66" s="5">
        <v>112784</v>
      </c>
      <c r="V66" s="5">
        <v>112562</v>
      </c>
      <c r="W66" s="5">
        <v>112488</v>
      </c>
      <c r="X66" s="5">
        <v>111783</v>
      </c>
      <c r="Y66" s="5">
        <v>111359</v>
      </c>
      <c r="Z66" s="5">
        <v>110739</v>
      </c>
    </row>
    <row r="67" spans="1:26" x14ac:dyDescent="0.25">
      <c r="A67" t="s">
        <v>422</v>
      </c>
      <c r="B67" t="str">
        <f>IFERROR(VLOOKUP($A67,Classifications!$E$1:$F$326,2,FALSE),"")</f>
        <v/>
      </c>
      <c r="C67">
        <f t="shared" si="0"/>
        <v>231518</v>
      </c>
      <c r="D67">
        <f t="shared" si="1"/>
        <v>234020</v>
      </c>
      <c r="E67">
        <f t="shared" si="2"/>
        <v>236627</v>
      </c>
      <c r="F67">
        <f t="shared" si="3"/>
        <v>237611</v>
      </c>
      <c r="G67">
        <f t="shared" si="4"/>
        <v>239239</v>
      </c>
      <c r="H67">
        <f t="shared" si="5"/>
        <v>240241</v>
      </c>
      <c r="T67" s="4" t="s">
        <v>181</v>
      </c>
      <c r="U67" s="5">
        <v>54652</v>
      </c>
      <c r="V67" s="5">
        <v>54376</v>
      </c>
      <c r="W67" s="5">
        <v>53903</v>
      </c>
      <c r="X67" s="5">
        <v>53206</v>
      </c>
      <c r="Y67" s="5">
        <v>52866</v>
      </c>
      <c r="Z67" s="5">
        <v>52674</v>
      </c>
    </row>
    <row r="68" spans="1:26" x14ac:dyDescent="0.25">
      <c r="A68" t="s">
        <v>33</v>
      </c>
      <c r="B68" t="str">
        <f>IFERROR(VLOOKUP($A68,Classifications!$E$1:$F$326,2,FALSE),"")</f>
        <v>Urban with Significant Rural (rural including hub towns 26-49%)</v>
      </c>
      <c r="C68">
        <f t="shared" si="0"/>
        <v>69287</v>
      </c>
      <c r="D68">
        <f t="shared" si="1"/>
        <v>69098</v>
      </c>
      <c r="E68">
        <f t="shared" si="2"/>
        <v>69013</v>
      </c>
      <c r="F68">
        <f t="shared" si="3"/>
        <v>68654</v>
      </c>
      <c r="G68">
        <f t="shared" si="4"/>
        <v>68270</v>
      </c>
      <c r="H68">
        <f t="shared" si="5"/>
        <v>67615</v>
      </c>
      <c r="T68" s="4" t="s">
        <v>465</v>
      </c>
      <c r="U68" s="5">
        <v>90015</v>
      </c>
      <c r="V68" s="5">
        <v>90089</v>
      </c>
      <c r="W68" s="5">
        <v>90281</v>
      </c>
      <c r="X68" s="5">
        <v>90221</v>
      </c>
      <c r="Y68" s="5">
        <v>90056</v>
      </c>
      <c r="Z68" s="5">
        <v>90101</v>
      </c>
    </row>
    <row r="69" spans="1:26" x14ac:dyDescent="0.25">
      <c r="A69" t="s">
        <v>417</v>
      </c>
      <c r="B69" t="str">
        <f>IFERROR(VLOOKUP($A69,Classifications!$E$1:$F$326,2,FALSE),"")</f>
        <v/>
      </c>
      <c r="C69">
        <f t="shared" si="0"/>
        <v>112784</v>
      </c>
      <c r="D69">
        <f t="shared" si="1"/>
        <v>112562</v>
      </c>
      <c r="E69">
        <f t="shared" si="2"/>
        <v>112488</v>
      </c>
      <c r="F69">
        <f t="shared" si="3"/>
        <v>111783</v>
      </c>
      <c r="G69">
        <f t="shared" si="4"/>
        <v>111359</v>
      </c>
      <c r="H69">
        <f t="shared" si="5"/>
        <v>110739</v>
      </c>
      <c r="T69" s="4" t="s">
        <v>176</v>
      </c>
      <c r="U69" s="5">
        <v>162818</v>
      </c>
      <c r="V69" s="5">
        <v>163760</v>
      </c>
      <c r="W69" s="5">
        <v>165530</v>
      </c>
      <c r="X69" s="5">
        <v>166860</v>
      </c>
      <c r="Y69" s="5">
        <v>168932</v>
      </c>
      <c r="Z69" s="5">
        <v>171172</v>
      </c>
    </row>
    <row r="70" spans="1:26" x14ac:dyDescent="0.25">
      <c r="A70" t="s">
        <v>181</v>
      </c>
      <c r="B70" t="str">
        <f>IFERROR(VLOOKUP($A70,Classifications!$E$1:$F$326,2,FALSE),"")</f>
        <v>Urban with City and Town</v>
      </c>
      <c r="C70">
        <f t="shared" si="0"/>
        <v>54652</v>
      </c>
      <c r="D70">
        <f t="shared" si="1"/>
        <v>54376</v>
      </c>
      <c r="E70">
        <f t="shared" si="2"/>
        <v>53903</v>
      </c>
      <c r="F70">
        <f t="shared" si="3"/>
        <v>53206</v>
      </c>
      <c r="G70">
        <f t="shared" si="4"/>
        <v>52866</v>
      </c>
      <c r="H70">
        <f t="shared" si="5"/>
        <v>52674</v>
      </c>
      <c r="T70" s="4" t="s">
        <v>415</v>
      </c>
      <c r="U70" s="5">
        <v>48013</v>
      </c>
      <c r="V70" s="5">
        <v>48342</v>
      </c>
      <c r="W70" s="5">
        <v>48353</v>
      </c>
      <c r="X70" s="5">
        <v>48558</v>
      </c>
      <c r="Y70" s="5">
        <v>48173</v>
      </c>
      <c r="Z70" s="5">
        <v>47280</v>
      </c>
    </row>
    <row r="71" spans="1:26" x14ac:dyDescent="0.25">
      <c r="A71" t="s">
        <v>465</v>
      </c>
      <c r="B71" t="str">
        <f>IFERROR(VLOOKUP($A71,Classifications!$E$1:$F$326,2,FALSE),"")</f>
        <v/>
      </c>
      <c r="C71">
        <f t="shared" si="0"/>
        <v>90015</v>
      </c>
      <c r="D71">
        <f t="shared" si="1"/>
        <v>90089</v>
      </c>
      <c r="E71">
        <f t="shared" si="2"/>
        <v>90281</v>
      </c>
      <c r="F71">
        <f t="shared" si="3"/>
        <v>90221</v>
      </c>
      <c r="G71">
        <f t="shared" si="4"/>
        <v>90056</v>
      </c>
      <c r="H71">
        <f t="shared" si="5"/>
        <v>90101</v>
      </c>
      <c r="T71" s="4" t="s">
        <v>102</v>
      </c>
      <c r="U71" s="5">
        <v>108267</v>
      </c>
      <c r="V71" s="5">
        <v>109363</v>
      </c>
      <c r="W71" s="5">
        <v>110146</v>
      </c>
      <c r="X71" s="5">
        <v>111443</v>
      </c>
      <c r="Y71" s="5">
        <v>112011</v>
      </c>
      <c r="Z71" s="5">
        <v>113878</v>
      </c>
    </row>
    <row r="72" spans="1:26" x14ac:dyDescent="0.25">
      <c r="A72" t="s">
        <v>176</v>
      </c>
      <c r="B72" t="str">
        <f>IFERROR(VLOOKUP($A72,Classifications!$E$1:$F$326,2,FALSE),"")</f>
        <v xml:space="preserve">Largely Rural (rural including hub towns 50-79%) </v>
      </c>
      <c r="C72">
        <f t="shared" si="0"/>
        <v>162818</v>
      </c>
      <c r="D72">
        <f t="shared" si="1"/>
        <v>163760</v>
      </c>
      <c r="E72">
        <f t="shared" si="2"/>
        <v>165530</v>
      </c>
      <c r="F72">
        <f t="shared" si="3"/>
        <v>166860</v>
      </c>
      <c r="G72">
        <f t="shared" si="4"/>
        <v>168932</v>
      </c>
      <c r="H72">
        <f t="shared" si="5"/>
        <v>171172</v>
      </c>
      <c r="T72" s="4" t="s">
        <v>182</v>
      </c>
      <c r="U72" s="5">
        <v>108293</v>
      </c>
      <c r="V72" s="5">
        <v>108839</v>
      </c>
      <c r="W72" s="5">
        <v>108856</v>
      </c>
      <c r="X72" s="5">
        <v>107992</v>
      </c>
      <c r="Y72" s="5">
        <v>107677</v>
      </c>
      <c r="Z72" s="5">
        <v>107923</v>
      </c>
    </row>
    <row r="73" spans="1:26" x14ac:dyDescent="0.25">
      <c r="A73" t="s">
        <v>415</v>
      </c>
      <c r="B73" t="str">
        <f>IFERROR(VLOOKUP($A73,Classifications!$E$1:$F$326,2,FALSE),"")</f>
        <v/>
      </c>
      <c r="C73">
        <f t="shared" ref="C73:C136" si="6">VLOOKUP($A73,$T$5:$Z$422,2,FALSE)</f>
        <v>48013</v>
      </c>
      <c r="D73">
        <f t="shared" ref="D73:D136" si="7">VLOOKUP($A73,$T$5:$Z$422,3,FALSE)</f>
        <v>48342</v>
      </c>
      <c r="E73">
        <f t="shared" ref="E73:E136" si="8">VLOOKUP($A73,$T$5:$Z$422,4,FALSE)</f>
        <v>48353</v>
      </c>
      <c r="F73">
        <f t="shared" ref="F73:F136" si="9">VLOOKUP($A73,$T$5:$Z$422,5,FALSE)</f>
        <v>48558</v>
      </c>
      <c r="G73">
        <f t="shared" ref="G73:G136" si="10">VLOOKUP($A73,$T$5:$Z$422,6,FALSE)</f>
        <v>48173</v>
      </c>
      <c r="H73">
        <f t="shared" ref="H73:H136" si="11">VLOOKUP($A73,$T$5:$Z$422,7,FALSE)</f>
        <v>47280</v>
      </c>
      <c r="T73" s="4" t="s">
        <v>357</v>
      </c>
      <c r="U73" s="5">
        <v>75305</v>
      </c>
      <c r="V73" s="5">
        <v>76074</v>
      </c>
      <c r="W73" s="5">
        <v>76557</v>
      </c>
      <c r="X73" s="5">
        <v>76104</v>
      </c>
      <c r="Y73" s="5">
        <v>75555</v>
      </c>
      <c r="Z73" s="5">
        <v>75345</v>
      </c>
    </row>
    <row r="74" spans="1:26" x14ac:dyDescent="0.25">
      <c r="A74" t="s">
        <v>102</v>
      </c>
      <c r="B74" t="str">
        <f>IFERROR(VLOOKUP($A74,Classifications!$E$1:$F$326,2,FALSE),"")</f>
        <v>Urban with City and Town</v>
      </c>
      <c r="C74">
        <f t="shared" si="6"/>
        <v>108267</v>
      </c>
      <c r="D74">
        <f t="shared" si="7"/>
        <v>109363</v>
      </c>
      <c r="E74">
        <f t="shared" si="8"/>
        <v>110146</v>
      </c>
      <c r="F74">
        <f t="shared" si="9"/>
        <v>111443</v>
      </c>
      <c r="G74">
        <f t="shared" si="10"/>
        <v>112011</v>
      </c>
      <c r="H74">
        <f t="shared" si="11"/>
        <v>113878</v>
      </c>
      <c r="T74" s="4" t="s">
        <v>300</v>
      </c>
      <c r="U74" s="5">
        <v>91584</v>
      </c>
      <c r="V74" s="5">
        <v>91764</v>
      </c>
      <c r="W74" s="5">
        <v>91862</v>
      </c>
      <c r="X74" s="5">
        <v>91314</v>
      </c>
      <c r="Y74" s="5">
        <v>91283</v>
      </c>
      <c r="Z74" s="5">
        <v>91248</v>
      </c>
    </row>
    <row r="75" spans="1:26" x14ac:dyDescent="0.25">
      <c r="A75" t="s">
        <v>182</v>
      </c>
      <c r="B75" t="str">
        <f>IFERROR(VLOOKUP($A75,Classifications!$E$1:$F$326,2,FALSE),"")</f>
        <v>Urban with City and Town</v>
      </c>
      <c r="C75">
        <f t="shared" si="6"/>
        <v>108293</v>
      </c>
      <c r="D75">
        <f t="shared" si="7"/>
        <v>108839</v>
      </c>
      <c r="E75">
        <f t="shared" si="8"/>
        <v>108856</v>
      </c>
      <c r="F75">
        <f t="shared" si="9"/>
        <v>107992</v>
      </c>
      <c r="G75">
        <f t="shared" si="10"/>
        <v>107677</v>
      </c>
      <c r="H75">
        <f t="shared" si="11"/>
        <v>107923</v>
      </c>
      <c r="T75" s="4" t="s">
        <v>28</v>
      </c>
      <c r="U75" s="5">
        <v>233238</v>
      </c>
      <c r="V75" s="5">
        <v>232898</v>
      </c>
      <c r="W75" s="5">
        <v>232992</v>
      </c>
      <c r="X75" s="5">
        <v>230755</v>
      </c>
      <c r="Y75" s="5">
        <v>228721</v>
      </c>
      <c r="Z75" s="5">
        <v>227533</v>
      </c>
    </row>
    <row r="76" spans="1:26" x14ac:dyDescent="0.25">
      <c r="A76" t="s">
        <v>357</v>
      </c>
      <c r="B76" t="str">
        <f>IFERROR(VLOOKUP($A76,Classifications!$E$1:$F$326,2,FALSE),"")</f>
        <v>Urban with City and Town</v>
      </c>
      <c r="C76">
        <f t="shared" si="6"/>
        <v>75305</v>
      </c>
      <c r="D76">
        <f t="shared" si="7"/>
        <v>76074</v>
      </c>
      <c r="E76">
        <f t="shared" si="8"/>
        <v>76557</v>
      </c>
      <c r="F76">
        <f t="shared" si="9"/>
        <v>76104</v>
      </c>
      <c r="G76">
        <f t="shared" si="10"/>
        <v>75555</v>
      </c>
      <c r="H76">
        <f t="shared" si="11"/>
        <v>75345</v>
      </c>
      <c r="T76" s="4" t="s">
        <v>29</v>
      </c>
      <c r="U76" s="5">
        <v>211422</v>
      </c>
      <c r="V76" s="5">
        <v>210768</v>
      </c>
      <c r="W76" s="5">
        <v>209887</v>
      </c>
      <c r="X76" s="5">
        <v>207993</v>
      </c>
      <c r="Y76" s="5">
        <v>206854</v>
      </c>
      <c r="Z76" s="5">
        <v>206378</v>
      </c>
    </row>
    <row r="77" spans="1:26" x14ac:dyDescent="0.25">
      <c r="A77" t="s">
        <v>300</v>
      </c>
      <c r="B77" t="str">
        <f>IFERROR(VLOOKUP($A77,Classifications!$E$1:$F$326,2,FALSE),"")</f>
        <v>Urban with Significant Rural (rural including hub towns 26-49%)</v>
      </c>
      <c r="C77">
        <f t="shared" si="6"/>
        <v>91584</v>
      </c>
      <c r="D77">
        <f t="shared" si="7"/>
        <v>91764</v>
      </c>
      <c r="E77">
        <f t="shared" si="8"/>
        <v>91862</v>
      </c>
      <c r="F77">
        <f t="shared" si="9"/>
        <v>91314</v>
      </c>
      <c r="G77">
        <f t="shared" si="10"/>
        <v>91283</v>
      </c>
      <c r="H77">
        <f t="shared" si="11"/>
        <v>91248</v>
      </c>
      <c r="T77" s="4" t="s">
        <v>93</v>
      </c>
      <c r="U77" s="5">
        <v>65966</v>
      </c>
      <c r="V77" s="5">
        <v>66189</v>
      </c>
      <c r="W77" s="5">
        <v>66346</v>
      </c>
      <c r="X77" s="5">
        <v>65755</v>
      </c>
      <c r="Y77" s="5">
        <v>65761</v>
      </c>
      <c r="Z77" s="5">
        <v>65637</v>
      </c>
    </row>
    <row r="78" spans="1:26" x14ac:dyDescent="0.25">
      <c r="A78" t="s">
        <v>28</v>
      </c>
      <c r="B78" t="str">
        <f>IFERROR(VLOOKUP($A78,Classifications!$E$1:$F$326,2,FALSE),"")</f>
        <v>Urban with Significant Rural (rural including hub towns 26-49%)</v>
      </c>
      <c r="C78">
        <f t="shared" si="6"/>
        <v>233238</v>
      </c>
      <c r="D78">
        <f t="shared" si="7"/>
        <v>232898</v>
      </c>
      <c r="E78">
        <f t="shared" si="8"/>
        <v>232992</v>
      </c>
      <c r="F78">
        <f t="shared" si="9"/>
        <v>230755</v>
      </c>
      <c r="G78">
        <f t="shared" si="10"/>
        <v>228721</v>
      </c>
      <c r="H78">
        <f t="shared" si="11"/>
        <v>227533</v>
      </c>
      <c r="T78" s="4" t="s">
        <v>325</v>
      </c>
      <c r="U78" s="5">
        <v>67015</v>
      </c>
      <c r="V78" s="5">
        <v>67250</v>
      </c>
      <c r="W78" s="5">
        <v>67308</v>
      </c>
      <c r="X78" s="5">
        <v>66670</v>
      </c>
      <c r="Y78" s="5">
        <v>66700</v>
      </c>
      <c r="Z78" s="5">
        <v>66133</v>
      </c>
    </row>
    <row r="79" spans="1:26" x14ac:dyDescent="0.25">
      <c r="A79" t="s">
        <v>29</v>
      </c>
      <c r="B79" t="str">
        <f>IFERROR(VLOOKUP($A79,Classifications!$E$1:$F$326,2,FALSE),"")</f>
        <v>Urban with Significant Rural (rural including hub towns 26-49%)</v>
      </c>
      <c r="C79">
        <f t="shared" si="6"/>
        <v>211422</v>
      </c>
      <c r="D79">
        <f t="shared" si="7"/>
        <v>210768</v>
      </c>
      <c r="E79">
        <f t="shared" si="8"/>
        <v>209887</v>
      </c>
      <c r="F79">
        <f t="shared" si="9"/>
        <v>207993</v>
      </c>
      <c r="G79">
        <f t="shared" si="10"/>
        <v>206854</v>
      </c>
      <c r="H79">
        <f t="shared" si="11"/>
        <v>206378</v>
      </c>
      <c r="T79" s="4" t="s">
        <v>262</v>
      </c>
      <c r="U79" s="5">
        <v>56409</v>
      </c>
      <c r="V79" s="5">
        <v>56239</v>
      </c>
      <c r="W79" s="5">
        <v>55651</v>
      </c>
      <c r="X79" s="5">
        <v>54976</v>
      </c>
      <c r="Y79" s="5">
        <v>54741</v>
      </c>
      <c r="Z79" s="5">
        <v>54970</v>
      </c>
    </row>
    <row r="80" spans="1:26" x14ac:dyDescent="0.25">
      <c r="A80" t="s">
        <v>93</v>
      </c>
      <c r="B80" t="str">
        <f>IFERROR(VLOOKUP($A80,Classifications!$E$1:$F$326,2,FALSE),"")</f>
        <v>Urban with City and Town</v>
      </c>
      <c r="C80">
        <f t="shared" si="6"/>
        <v>65966</v>
      </c>
      <c r="D80">
        <f t="shared" si="7"/>
        <v>66189</v>
      </c>
      <c r="E80">
        <f t="shared" si="8"/>
        <v>66346</v>
      </c>
      <c r="F80">
        <f t="shared" si="9"/>
        <v>65755</v>
      </c>
      <c r="G80">
        <f t="shared" si="10"/>
        <v>65761</v>
      </c>
      <c r="H80">
        <f t="shared" si="11"/>
        <v>65637</v>
      </c>
      <c r="T80" s="4" t="s">
        <v>41</v>
      </c>
      <c r="U80" s="5">
        <v>69412</v>
      </c>
      <c r="V80" s="5">
        <v>69522</v>
      </c>
      <c r="W80" s="5">
        <v>69797</v>
      </c>
      <c r="X80" s="5">
        <v>69899</v>
      </c>
      <c r="Y80" s="5">
        <v>70201</v>
      </c>
      <c r="Z80" s="5">
        <v>70258</v>
      </c>
    </row>
    <row r="81" spans="1:26" x14ac:dyDescent="0.25">
      <c r="A81" t="s">
        <v>325</v>
      </c>
      <c r="B81" t="str">
        <f>IFERROR(VLOOKUP($A81,Classifications!$E$1:$F$326,2,FALSE),"")</f>
        <v xml:space="preserve">Largely Rural (rural including hub towns 50-79%) </v>
      </c>
      <c r="C81">
        <f t="shared" si="6"/>
        <v>67015</v>
      </c>
      <c r="D81">
        <f t="shared" si="7"/>
        <v>67250</v>
      </c>
      <c r="E81">
        <f t="shared" si="8"/>
        <v>67308</v>
      </c>
      <c r="F81">
        <f t="shared" si="9"/>
        <v>66670</v>
      </c>
      <c r="G81">
        <f t="shared" si="10"/>
        <v>66700</v>
      </c>
      <c r="H81">
        <f t="shared" si="11"/>
        <v>66133</v>
      </c>
      <c r="T81" s="4" t="s">
        <v>350</v>
      </c>
      <c r="U81" s="5">
        <v>25986</v>
      </c>
      <c r="V81" s="5">
        <v>26195</v>
      </c>
      <c r="W81" s="5">
        <v>26185</v>
      </c>
      <c r="X81" s="5">
        <v>25813</v>
      </c>
      <c r="Y81" s="5">
        <v>25766</v>
      </c>
      <c r="Z81" s="5">
        <v>25988</v>
      </c>
    </row>
    <row r="82" spans="1:26" x14ac:dyDescent="0.25">
      <c r="A82" t="s">
        <v>262</v>
      </c>
      <c r="B82" t="str">
        <f>IFERROR(VLOOKUP($A82,Classifications!$E$1:$F$326,2,FALSE),"")</f>
        <v>Urban with Significant Rural (rural including hub towns 26-49%)</v>
      </c>
      <c r="C82">
        <f t="shared" si="6"/>
        <v>56409</v>
      </c>
      <c r="D82">
        <f t="shared" si="7"/>
        <v>56239</v>
      </c>
      <c r="E82">
        <f t="shared" si="8"/>
        <v>55651</v>
      </c>
      <c r="F82">
        <f t="shared" si="9"/>
        <v>54976</v>
      </c>
      <c r="G82">
        <f t="shared" si="10"/>
        <v>54741</v>
      </c>
      <c r="H82">
        <f t="shared" si="11"/>
        <v>54970</v>
      </c>
      <c r="T82" s="4" t="s">
        <v>393</v>
      </c>
      <c r="U82" s="5">
        <v>5859</v>
      </c>
      <c r="V82" s="5">
        <v>5691</v>
      </c>
      <c r="W82" s="5">
        <v>5748</v>
      </c>
      <c r="X82" s="5">
        <v>5798</v>
      </c>
      <c r="Y82" s="5">
        <v>5682</v>
      </c>
      <c r="Z82" s="5">
        <v>5915</v>
      </c>
    </row>
    <row r="83" spans="1:26" x14ac:dyDescent="0.25">
      <c r="A83" t="s">
        <v>41</v>
      </c>
      <c r="B83" t="str">
        <f>IFERROR(VLOOKUP($A83,Classifications!$E$1:$F$326,2,FALSE),"")</f>
        <v>Urban with Significant Rural (rural including hub towns 26-49%)</v>
      </c>
      <c r="C83">
        <f t="shared" si="6"/>
        <v>69412</v>
      </c>
      <c r="D83">
        <f t="shared" si="7"/>
        <v>69522</v>
      </c>
      <c r="E83">
        <f t="shared" si="8"/>
        <v>69797</v>
      </c>
      <c r="F83">
        <f t="shared" si="9"/>
        <v>69899</v>
      </c>
      <c r="G83">
        <f t="shared" si="10"/>
        <v>70201</v>
      </c>
      <c r="H83">
        <f t="shared" si="11"/>
        <v>70258</v>
      </c>
      <c r="T83" s="4" t="s">
        <v>434</v>
      </c>
      <c r="U83" s="5">
        <v>33889</v>
      </c>
      <c r="V83" s="5">
        <v>33793</v>
      </c>
      <c r="W83" s="5">
        <v>33884</v>
      </c>
      <c r="X83" s="5">
        <v>33383</v>
      </c>
      <c r="Y83" s="5">
        <v>33088</v>
      </c>
      <c r="Z83" s="5">
        <v>32779</v>
      </c>
    </row>
    <row r="84" spans="1:26" x14ac:dyDescent="0.25">
      <c r="A84" t="s">
        <v>350</v>
      </c>
      <c r="B84" t="str">
        <f>IFERROR(VLOOKUP($A84,Classifications!$E$1:$F$326,2,FALSE),"")</f>
        <v>Urban with City and Town</v>
      </c>
      <c r="C84">
        <f t="shared" si="6"/>
        <v>25986</v>
      </c>
      <c r="D84">
        <f t="shared" si="7"/>
        <v>26195</v>
      </c>
      <c r="E84">
        <f t="shared" si="8"/>
        <v>26185</v>
      </c>
      <c r="F84">
        <f t="shared" si="9"/>
        <v>25813</v>
      </c>
      <c r="G84">
        <f t="shared" si="10"/>
        <v>25766</v>
      </c>
      <c r="H84">
        <f t="shared" si="11"/>
        <v>25988</v>
      </c>
      <c r="T84" s="4" t="s">
        <v>183</v>
      </c>
      <c r="U84" s="5">
        <v>111347</v>
      </c>
      <c r="V84" s="5">
        <v>113097</v>
      </c>
      <c r="W84" s="5">
        <v>114214</v>
      </c>
      <c r="X84" s="5">
        <v>114620</v>
      </c>
      <c r="Y84" s="5">
        <v>114726</v>
      </c>
      <c r="Z84" s="5">
        <v>115950</v>
      </c>
    </row>
    <row r="85" spans="1:26" x14ac:dyDescent="0.25">
      <c r="A85" t="s">
        <v>393</v>
      </c>
      <c r="B85" t="str">
        <f>IFERROR(VLOOKUP($A85,Classifications!$E$1:$F$326,2,FALSE),"")</f>
        <v>Urban with Major Conurbation</v>
      </c>
      <c r="C85">
        <f t="shared" si="6"/>
        <v>5859</v>
      </c>
      <c r="D85">
        <f t="shared" si="7"/>
        <v>5691</v>
      </c>
      <c r="E85">
        <f t="shared" si="8"/>
        <v>5748</v>
      </c>
      <c r="F85">
        <f t="shared" si="9"/>
        <v>5798</v>
      </c>
      <c r="G85">
        <f t="shared" si="10"/>
        <v>5682</v>
      </c>
      <c r="H85">
        <f t="shared" si="11"/>
        <v>5915</v>
      </c>
      <c r="T85" s="4" t="s">
        <v>410</v>
      </c>
      <c r="U85" s="5">
        <v>67897</v>
      </c>
      <c r="V85" s="5">
        <v>67621</v>
      </c>
      <c r="W85" s="5">
        <v>67881</v>
      </c>
      <c r="X85" s="5">
        <v>67285</v>
      </c>
      <c r="Y85" s="5">
        <v>67122</v>
      </c>
      <c r="Z85" s="5">
        <v>66910</v>
      </c>
    </row>
    <row r="86" spans="1:26" x14ac:dyDescent="0.25">
      <c r="A86" t="s">
        <v>434</v>
      </c>
      <c r="B86" t="str">
        <f>IFERROR(VLOOKUP($A86,Classifications!$E$1:$F$326,2,FALSE),"")</f>
        <v/>
      </c>
      <c r="C86">
        <f t="shared" si="6"/>
        <v>33889</v>
      </c>
      <c r="D86">
        <f t="shared" si="7"/>
        <v>33793</v>
      </c>
      <c r="E86">
        <f t="shared" si="8"/>
        <v>33884</v>
      </c>
      <c r="F86">
        <f t="shared" si="9"/>
        <v>33383</v>
      </c>
      <c r="G86">
        <f t="shared" si="10"/>
        <v>33088</v>
      </c>
      <c r="H86">
        <f t="shared" si="11"/>
        <v>32779</v>
      </c>
      <c r="T86" s="4" t="s">
        <v>34</v>
      </c>
      <c r="U86" s="5">
        <v>45390</v>
      </c>
      <c r="V86" s="5">
        <v>45338</v>
      </c>
      <c r="W86" s="5">
        <v>45199</v>
      </c>
      <c r="X86" s="5">
        <v>44540</v>
      </c>
      <c r="Y86" s="5">
        <v>43889</v>
      </c>
      <c r="Z86" s="5">
        <v>43477</v>
      </c>
    </row>
    <row r="87" spans="1:26" x14ac:dyDescent="0.25">
      <c r="A87" t="s">
        <v>183</v>
      </c>
      <c r="B87" t="str">
        <f>IFERROR(VLOOKUP($A87,Classifications!$E$1:$F$326,2,FALSE),"")</f>
        <v>Urban with Significant Rural (rural including hub towns 26-49%)</v>
      </c>
      <c r="C87">
        <f t="shared" si="6"/>
        <v>111347</v>
      </c>
      <c r="D87">
        <f t="shared" si="7"/>
        <v>113097</v>
      </c>
      <c r="E87">
        <f t="shared" si="8"/>
        <v>114214</v>
      </c>
      <c r="F87">
        <f t="shared" si="9"/>
        <v>114620</v>
      </c>
      <c r="G87">
        <f t="shared" si="10"/>
        <v>114726</v>
      </c>
      <c r="H87">
        <f t="shared" si="11"/>
        <v>115950</v>
      </c>
      <c r="T87" s="4" t="s">
        <v>117</v>
      </c>
      <c r="U87" s="5">
        <v>38865</v>
      </c>
      <c r="V87" s="5">
        <v>39577</v>
      </c>
      <c r="W87" s="5">
        <v>40476</v>
      </c>
      <c r="X87" s="5">
        <v>41019</v>
      </c>
      <c r="Y87" s="5">
        <v>41616</v>
      </c>
      <c r="Z87" s="5">
        <v>42233</v>
      </c>
    </row>
    <row r="88" spans="1:26" x14ac:dyDescent="0.25">
      <c r="A88" t="s">
        <v>410</v>
      </c>
      <c r="B88" t="str">
        <f>IFERROR(VLOOKUP($A88,Classifications!$E$1:$F$326,2,FALSE),"")</f>
        <v/>
      </c>
      <c r="C88">
        <f t="shared" si="6"/>
        <v>67897</v>
      </c>
      <c r="D88">
        <f t="shared" si="7"/>
        <v>67621</v>
      </c>
      <c r="E88">
        <f t="shared" si="8"/>
        <v>67881</v>
      </c>
      <c r="F88">
        <f t="shared" si="9"/>
        <v>67285</v>
      </c>
      <c r="G88">
        <f t="shared" si="10"/>
        <v>67122</v>
      </c>
      <c r="H88">
        <f t="shared" si="11"/>
        <v>66910</v>
      </c>
      <c r="T88" s="4" t="s">
        <v>337</v>
      </c>
      <c r="U88" s="5">
        <v>325877</v>
      </c>
      <c r="V88" s="5">
        <v>326609</v>
      </c>
      <c r="W88" s="5">
        <v>327287</v>
      </c>
      <c r="X88" s="5">
        <v>325451</v>
      </c>
      <c r="Y88" s="5">
        <v>324579</v>
      </c>
      <c r="Z88" s="5">
        <v>324207</v>
      </c>
    </row>
    <row r="89" spans="1:26" x14ac:dyDescent="0.25">
      <c r="A89" t="s">
        <v>34</v>
      </c>
      <c r="B89" t="str">
        <f>IFERROR(VLOOKUP($A89,Classifications!$E$1:$F$326,2,FALSE),"")</f>
        <v xml:space="preserve">Mainly Rural (rural including hub towns &gt;=80%) </v>
      </c>
      <c r="C89">
        <f t="shared" si="6"/>
        <v>45390</v>
      </c>
      <c r="D89">
        <f t="shared" si="7"/>
        <v>45338</v>
      </c>
      <c r="E89">
        <f t="shared" si="8"/>
        <v>45199</v>
      </c>
      <c r="F89">
        <f t="shared" si="9"/>
        <v>44540</v>
      </c>
      <c r="G89">
        <f t="shared" si="10"/>
        <v>43889</v>
      </c>
      <c r="H89">
        <f t="shared" si="11"/>
        <v>43477</v>
      </c>
      <c r="T89" s="4" t="s">
        <v>358</v>
      </c>
      <c r="U89" s="5">
        <v>50882</v>
      </c>
      <c r="V89" s="5">
        <v>50555</v>
      </c>
      <c r="W89" s="5">
        <v>50690</v>
      </c>
      <c r="X89" s="5">
        <v>50201</v>
      </c>
      <c r="Y89" s="5">
        <v>50168</v>
      </c>
      <c r="Z89" s="5">
        <v>50147</v>
      </c>
    </row>
    <row r="90" spans="1:26" x14ac:dyDescent="0.25">
      <c r="A90" t="s">
        <v>117</v>
      </c>
      <c r="B90" t="str">
        <f>IFERROR(VLOOKUP($A90,Classifications!$E$1:$F$326,2,FALSE),"")</f>
        <v>Urban with City and Town</v>
      </c>
      <c r="C90">
        <f t="shared" si="6"/>
        <v>38865</v>
      </c>
      <c r="D90">
        <f t="shared" si="7"/>
        <v>39577</v>
      </c>
      <c r="E90">
        <f t="shared" si="8"/>
        <v>40476</v>
      </c>
      <c r="F90">
        <f t="shared" si="9"/>
        <v>41019</v>
      </c>
      <c r="G90">
        <f t="shared" si="10"/>
        <v>41616</v>
      </c>
      <c r="H90">
        <f t="shared" si="11"/>
        <v>42233</v>
      </c>
      <c r="T90" s="4" t="s">
        <v>11</v>
      </c>
      <c r="U90" s="5">
        <v>330368</v>
      </c>
      <c r="V90" s="5">
        <v>331665</v>
      </c>
      <c r="W90" s="5">
        <v>331820</v>
      </c>
      <c r="X90" s="5">
        <v>329307</v>
      </c>
      <c r="Y90" s="5">
        <v>328615</v>
      </c>
      <c r="Z90" s="5">
        <v>327841</v>
      </c>
    </row>
    <row r="91" spans="1:26" x14ac:dyDescent="0.25">
      <c r="A91" t="s">
        <v>337</v>
      </c>
      <c r="B91" t="str">
        <f>IFERROR(VLOOKUP($A91,Classifications!$E$1:$F$326,2,FALSE),"")</f>
        <v xml:space="preserve">Mainly Rural (rural including hub towns &gt;=80%) </v>
      </c>
      <c r="C91">
        <f t="shared" si="6"/>
        <v>325877</v>
      </c>
      <c r="D91">
        <f t="shared" si="7"/>
        <v>326609</v>
      </c>
      <c r="E91">
        <f t="shared" si="8"/>
        <v>327287</v>
      </c>
      <c r="F91">
        <f t="shared" si="9"/>
        <v>325451</v>
      </c>
      <c r="G91">
        <f t="shared" si="10"/>
        <v>324579</v>
      </c>
      <c r="H91">
        <f t="shared" si="11"/>
        <v>324207</v>
      </c>
      <c r="T91" s="4" t="s">
        <v>136</v>
      </c>
      <c r="U91" s="5">
        <v>200470</v>
      </c>
      <c r="V91" s="5">
        <v>203482</v>
      </c>
      <c r="W91" s="5">
        <v>207471</v>
      </c>
      <c r="X91" s="5">
        <v>211686</v>
      </c>
      <c r="Y91" s="5">
        <v>216355</v>
      </c>
      <c r="Z91" s="5">
        <v>222094</v>
      </c>
    </row>
    <row r="92" spans="1:26" x14ac:dyDescent="0.25">
      <c r="A92" t="s">
        <v>358</v>
      </c>
      <c r="B92" t="str">
        <f>IFERROR(VLOOKUP($A92,Classifications!$E$1:$F$326,2,FALSE),"")</f>
        <v xml:space="preserve">Mainly Rural (rural including hub towns &gt;=80%) </v>
      </c>
      <c r="C92">
        <f t="shared" si="6"/>
        <v>50882</v>
      </c>
      <c r="D92">
        <f t="shared" si="7"/>
        <v>50555</v>
      </c>
      <c r="E92">
        <f t="shared" si="8"/>
        <v>50690</v>
      </c>
      <c r="F92">
        <f t="shared" si="9"/>
        <v>50201</v>
      </c>
      <c r="G92">
        <f t="shared" si="10"/>
        <v>50168</v>
      </c>
      <c r="H92">
        <f t="shared" si="11"/>
        <v>50147</v>
      </c>
      <c r="T92" s="4" t="s">
        <v>77</v>
      </c>
      <c r="U92" s="5">
        <v>33834</v>
      </c>
      <c r="V92" s="5">
        <v>33700</v>
      </c>
      <c r="W92" s="5">
        <v>33507</v>
      </c>
      <c r="X92" s="5">
        <v>33060</v>
      </c>
      <c r="Y92" s="5">
        <v>32751</v>
      </c>
      <c r="Z92" s="5">
        <v>32618</v>
      </c>
    </row>
    <row r="93" spans="1:26" x14ac:dyDescent="0.25">
      <c r="A93" t="s">
        <v>11</v>
      </c>
      <c r="B93" t="str">
        <f>IFERROR(VLOOKUP($A93,Classifications!$E$1:$F$326,2,FALSE),"")</f>
        <v xml:space="preserve">Largely Rural (rural including hub towns 50-79%) </v>
      </c>
      <c r="C93">
        <f t="shared" si="6"/>
        <v>330368</v>
      </c>
      <c r="D93">
        <f t="shared" si="7"/>
        <v>331665</v>
      </c>
      <c r="E93">
        <f t="shared" si="8"/>
        <v>331820</v>
      </c>
      <c r="F93">
        <f t="shared" si="9"/>
        <v>329307</v>
      </c>
      <c r="G93">
        <f t="shared" si="10"/>
        <v>328615</v>
      </c>
      <c r="H93">
        <f t="shared" si="11"/>
        <v>327841</v>
      </c>
      <c r="T93" s="4" t="s">
        <v>326</v>
      </c>
      <c r="U93" s="5">
        <v>69347</v>
      </c>
      <c r="V93" s="5">
        <v>70448</v>
      </c>
      <c r="W93" s="5">
        <v>71302</v>
      </c>
      <c r="X93" s="5">
        <v>71674</v>
      </c>
      <c r="Y93" s="5">
        <v>71804</v>
      </c>
      <c r="Z93" s="5">
        <v>72079</v>
      </c>
    </row>
    <row r="94" spans="1:26" x14ac:dyDescent="0.25">
      <c r="A94" t="s">
        <v>136</v>
      </c>
      <c r="B94" t="str">
        <f>IFERROR(VLOOKUP($A94,Classifications!$E$1:$F$326,2,FALSE),"")</f>
        <v>Urban with City and Town</v>
      </c>
      <c r="C94">
        <f t="shared" si="6"/>
        <v>200470</v>
      </c>
      <c r="D94">
        <f t="shared" si="7"/>
        <v>203482</v>
      </c>
      <c r="E94">
        <f t="shared" si="8"/>
        <v>207471</v>
      </c>
      <c r="F94">
        <f t="shared" si="9"/>
        <v>211686</v>
      </c>
      <c r="G94">
        <f t="shared" si="10"/>
        <v>216355</v>
      </c>
      <c r="H94">
        <f t="shared" si="11"/>
        <v>222094</v>
      </c>
      <c r="T94" s="4" t="s">
        <v>242</v>
      </c>
      <c r="U94" s="5">
        <v>233756</v>
      </c>
      <c r="V94" s="5">
        <v>236687</v>
      </c>
      <c r="W94" s="5">
        <v>240851</v>
      </c>
      <c r="X94" s="5">
        <v>241891</v>
      </c>
      <c r="Y94" s="5">
        <v>243639</v>
      </c>
      <c r="Z94" s="5">
        <v>244825</v>
      </c>
    </row>
    <row r="95" spans="1:26" x14ac:dyDescent="0.25">
      <c r="A95" t="s">
        <v>77</v>
      </c>
      <c r="B95" t="str">
        <f>IFERROR(VLOOKUP($A95,Classifications!$E$1:$F$326,2,FALSE),"")</f>
        <v xml:space="preserve">Mainly Rural (rural including hub towns &gt;=80%) </v>
      </c>
      <c r="C95">
        <f t="shared" si="6"/>
        <v>33834</v>
      </c>
      <c r="D95">
        <f t="shared" si="7"/>
        <v>33700</v>
      </c>
      <c r="E95">
        <f t="shared" si="8"/>
        <v>33507</v>
      </c>
      <c r="F95">
        <f t="shared" si="9"/>
        <v>33060</v>
      </c>
      <c r="G95">
        <f t="shared" si="10"/>
        <v>32751</v>
      </c>
      <c r="H95">
        <f t="shared" si="11"/>
        <v>32618</v>
      </c>
      <c r="T95" s="4" t="s">
        <v>30</v>
      </c>
      <c r="U95" s="5">
        <v>315907</v>
      </c>
      <c r="V95" s="5">
        <v>314670</v>
      </c>
      <c r="W95" s="5">
        <v>312967</v>
      </c>
      <c r="X95" s="5">
        <v>308865</v>
      </c>
      <c r="Y95" s="5">
        <v>305572</v>
      </c>
      <c r="Z95" s="5">
        <v>303012</v>
      </c>
    </row>
    <row r="96" spans="1:26" x14ac:dyDescent="0.25">
      <c r="A96" t="s">
        <v>326</v>
      </c>
      <c r="B96" t="str">
        <f>IFERROR(VLOOKUP($A96,Classifications!$E$1:$F$326,2,FALSE),"")</f>
        <v>Urban with City and Town</v>
      </c>
      <c r="C96">
        <f t="shared" si="6"/>
        <v>69347</v>
      </c>
      <c r="D96">
        <f t="shared" si="7"/>
        <v>70448</v>
      </c>
      <c r="E96">
        <f t="shared" si="8"/>
        <v>71302</v>
      </c>
      <c r="F96">
        <f t="shared" si="9"/>
        <v>71674</v>
      </c>
      <c r="G96">
        <f t="shared" si="10"/>
        <v>71804</v>
      </c>
      <c r="H96">
        <f t="shared" si="11"/>
        <v>72079</v>
      </c>
      <c r="T96" s="4" t="s">
        <v>192</v>
      </c>
      <c r="U96" s="5">
        <v>91831</v>
      </c>
      <c r="V96" s="5">
        <v>92593</v>
      </c>
      <c r="W96" s="5">
        <v>93365</v>
      </c>
      <c r="X96" s="5">
        <v>93651</v>
      </c>
      <c r="Y96" s="5">
        <v>94329</v>
      </c>
      <c r="Z96" s="5">
        <v>95095</v>
      </c>
    </row>
    <row r="97" spans="1:26" x14ac:dyDescent="0.25">
      <c r="A97" t="s">
        <v>242</v>
      </c>
      <c r="B97" t="str">
        <f>IFERROR(VLOOKUP($A97,Classifications!$E$1:$F$326,2,FALSE),"")</f>
        <v>Urban with Major Conurbation</v>
      </c>
      <c r="C97">
        <f t="shared" si="6"/>
        <v>233756</v>
      </c>
      <c r="D97">
        <f t="shared" si="7"/>
        <v>236687</v>
      </c>
      <c r="E97">
        <f t="shared" si="8"/>
        <v>240851</v>
      </c>
      <c r="F97">
        <f t="shared" si="9"/>
        <v>241891</v>
      </c>
      <c r="G97">
        <f t="shared" si="10"/>
        <v>243639</v>
      </c>
      <c r="H97">
        <f t="shared" si="11"/>
        <v>244825</v>
      </c>
      <c r="T97" s="4" t="s">
        <v>10</v>
      </c>
      <c r="U97" s="5">
        <v>66576</v>
      </c>
      <c r="V97" s="5">
        <v>66743</v>
      </c>
      <c r="W97" s="5">
        <v>66806</v>
      </c>
      <c r="X97" s="5">
        <v>65893</v>
      </c>
      <c r="Y97" s="5">
        <v>65594</v>
      </c>
      <c r="Z97" s="5">
        <v>65113</v>
      </c>
    </row>
    <row r="98" spans="1:26" x14ac:dyDescent="0.25">
      <c r="A98" t="s">
        <v>30</v>
      </c>
      <c r="B98" t="str">
        <f>IFERROR(VLOOKUP($A98,Classifications!$E$1:$F$326,2,FALSE),"")</f>
        <v/>
      </c>
      <c r="C98">
        <f t="shared" si="6"/>
        <v>315907</v>
      </c>
      <c r="D98">
        <f t="shared" si="7"/>
        <v>314670</v>
      </c>
      <c r="E98">
        <f t="shared" si="8"/>
        <v>312967</v>
      </c>
      <c r="F98">
        <f t="shared" si="9"/>
        <v>308865</v>
      </c>
      <c r="G98">
        <f t="shared" si="10"/>
        <v>305572</v>
      </c>
      <c r="H98">
        <f t="shared" si="11"/>
        <v>303012</v>
      </c>
      <c r="T98" s="4" t="s">
        <v>287</v>
      </c>
      <c r="U98" s="5">
        <v>62300</v>
      </c>
      <c r="V98" s="5">
        <v>62903</v>
      </c>
      <c r="W98" s="5">
        <v>63533</v>
      </c>
      <c r="X98" s="5">
        <v>64146</v>
      </c>
      <c r="Y98" s="5">
        <v>64893</v>
      </c>
      <c r="Z98" s="5">
        <v>65803</v>
      </c>
    </row>
    <row r="99" spans="1:26" x14ac:dyDescent="0.25">
      <c r="A99" t="s">
        <v>192</v>
      </c>
      <c r="B99" t="str">
        <f>IFERROR(VLOOKUP($A99,Classifications!$E$1:$F$326,2,FALSE),"")</f>
        <v>Urban with Significant Rural (rural including hub towns 26-49%)</v>
      </c>
      <c r="C99">
        <f t="shared" si="6"/>
        <v>91831</v>
      </c>
      <c r="D99">
        <f t="shared" si="7"/>
        <v>92593</v>
      </c>
      <c r="E99">
        <f t="shared" si="8"/>
        <v>93365</v>
      </c>
      <c r="F99">
        <f t="shared" si="9"/>
        <v>93651</v>
      </c>
      <c r="G99">
        <f t="shared" si="10"/>
        <v>94329</v>
      </c>
      <c r="H99">
        <f t="shared" si="11"/>
        <v>95095</v>
      </c>
      <c r="T99" s="4" t="s">
        <v>118</v>
      </c>
      <c r="U99" s="5">
        <v>50222</v>
      </c>
      <c r="V99" s="5">
        <v>50027</v>
      </c>
      <c r="W99" s="5">
        <v>49949</v>
      </c>
      <c r="X99" s="5">
        <v>49469</v>
      </c>
      <c r="Y99" s="5">
        <v>49132</v>
      </c>
      <c r="Z99" s="5">
        <v>49121</v>
      </c>
    </row>
    <row r="100" spans="1:26" x14ac:dyDescent="0.25">
      <c r="A100" t="s">
        <v>10</v>
      </c>
      <c r="B100" t="str">
        <f>IFERROR(VLOOKUP($A100,Classifications!$E$1:$F$326,2,FALSE),"")</f>
        <v>Urban with City and Town</v>
      </c>
      <c r="C100">
        <f t="shared" si="6"/>
        <v>66576</v>
      </c>
      <c r="D100">
        <f t="shared" si="7"/>
        <v>66743</v>
      </c>
      <c r="E100">
        <f t="shared" si="8"/>
        <v>66806</v>
      </c>
      <c r="F100">
        <f t="shared" si="9"/>
        <v>65893</v>
      </c>
      <c r="G100">
        <f t="shared" si="10"/>
        <v>65594</v>
      </c>
      <c r="H100">
        <f t="shared" si="11"/>
        <v>65113</v>
      </c>
      <c r="T100" s="4" t="s">
        <v>411</v>
      </c>
      <c r="U100" s="5">
        <v>57724</v>
      </c>
      <c r="V100" s="5">
        <v>57437</v>
      </c>
      <c r="W100" s="5">
        <v>57044</v>
      </c>
      <c r="X100" s="5">
        <v>56558</v>
      </c>
      <c r="Y100" s="5">
        <v>56322</v>
      </c>
      <c r="Z100" s="5">
        <v>55937</v>
      </c>
    </row>
    <row r="101" spans="1:26" x14ac:dyDescent="0.25">
      <c r="A101" t="s">
        <v>287</v>
      </c>
      <c r="B101" t="str">
        <f>IFERROR(VLOOKUP($A101,Classifications!$E$1:$F$326,2,FALSE),"")</f>
        <v>Urban with Major Conurbation</v>
      </c>
      <c r="C101">
        <f t="shared" si="6"/>
        <v>62300</v>
      </c>
      <c r="D101">
        <f t="shared" si="7"/>
        <v>62903</v>
      </c>
      <c r="E101">
        <f t="shared" si="8"/>
        <v>63533</v>
      </c>
      <c r="F101">
        <f t="shared" si="9"/>
        <v>64146</v>
      </c>
      <c r="G101">
        <f t="shared" si="10"/>
        <v>64893</v>
      </c>
      <c r="H101">
        <f t="shared" si="11"/>
        <v>65803</v>
      </c>
      <c r="T101" s="4" t="s">
        <v>89</v>
      </c>
      <c r="U101" s="5">
        <v>157309</v>
      </c>
      <c r="V101" s="5">
        <v>159424</v>
      </c>
      <c r="W101" s="5">
        <v>160299</v>
      </c>
      <c r="X101" s="5">
        <v>160345</v>
      </c>
      <c r="Y101" s="5">
        <v>160121</v>
      </c>
      <c r="Z101" s="5">
        <v>159933</v>
      </c>
    </row>
    <row r="102" spans="1:26" x14ac:dyDescent="0.25">
      <c r="A102" t="s">
        <v>118</v>
      </c>
      <c r="B102" t="str">
        <f>IFERROR(VLOOKUP($A102,Classifications!$E$1:$F$326,2,FALSE),"")</f>
        <v xml:space="preserve">Mainly Rural (rural including hub towns &gt;=80%) </v>
      </c>
      <c r="C102">
        <f t="shared" si="6"/>
        <v>50222</v>
      </c>
      <c r="D102">
        <f t="shared" si="7"/>
        <v>50027</v>
      </c>
      <c r="E102">
        <f t="shared" si="8"/>
        <v>49949</v>
      </c>
      <c r="F102">
        <f t="shared" si="9"/>
        <v>49469</v>
      </c>
      <c r="G102">
        <f t="shared" si="10"/>
        <v>49132</v>
      </c>
      <c r="H102">
        <f t="shared" si="11"/>
        <v>49121</v>
      </c>
      <c r="T102" s="4" t="s">
        <v>90</v>
      </c>
      <c r="U102" s="5">
        <v>489106</v>
      </c>
      <c r="V102" s="5">
        <v>489837</v>
      </c>
      <c r="W102" s="5">
        <v>490087</v>
      </c>
      <c r="X102" s="5">
        <v>486909</v>
      </c>
      <c r="Y102" s="5">
        <v>485393</v>
      </c>
      <c r="Z102" s="5">
        <v>485287</v>
      </c>
    </row>
    <row r="103" spans="1:26" x14ac:dyDescent="0.25">
      <c r="A103" t="s">
        <v>411</v>
      </c>
      <c r="B103" t="str">
        <f>IFERROR(VLOOKUP($A103,Classifications!$E$1:$F$326,2,FALSE),"")</f>
        <v/>
      </c>
      <c r="C103">
        <f t="shared" si="6"/>
        <v>57724</v>
      </c>
      <c r="D103">
        <f t="shared" si="7"/>
        <v>57437</v>
      </c>
      <c r="E103">
        <f t="shared" si="8"/>
        <v>57044</v>
      </c>
      <c r="F103">
        <f t="shared" si="9"/>
        <v>56558</v>
      </c>
      <c r="G103">
        <f t="shared" si="10"/>
        <v>56322</v>
      </c>
      <c r="H103">
        <f t="shared" si="11"/>
        <v>55937</v>
      </c>
      <c r="T103" s="4" t="s">
        <v>94</v>
      </c>
      <c r="U103" s="5">
        <v>43546</v>
      </c>
      <c r="V103" s="5">
        <v>43590</v>
      </c>
      <c r="W103" s="5">
        <v>43414</v>
      </c>
      <c r="X103" s="5">
        <v>42919</v>
      </c>
      <c r="Y103" s="5">
        <v>42439</v>
      </c>
      <c r="Z103" s="5">
        <v>42288</v>
      </c>
    </row>
    <row r="104" spans="1:26" x14ac:dyDescent="0.25">
      <c r="A104" t="s">
        <v>89</v>
      </c>
      <c r="B104" t="str">
        <f>IFERROR(VLOOKUP($A104,Classifications!$E$1:$F$326,2,FALSE),"")</f>
        <v>Urban with City and Town</v>
      </c>
      <c r="C104">
        <f t="shared" si="6"/>
        <v>157309</v>
      </c>
      <c r="D104">
        <f t="shared" si="7"/>
        <v>159424</v>
      </c>
      <c r="E104">
        <f t="shared" si="8"/>
        <v>160299</v>
      </c>
      <c r="F104">
        <f t="shared" si="9"/>
        <v>160345</v>
      </c>
      <c r="G104">
        <f t="shared" si="10"/>
        <v>160121</v>
      </c>
      <c r="H104">
        <f t="shared" si="11"/>
        <v>159933</v>
      </c>
      <c r="T104" s="4" t="s">
        <v>466</v>
      </c>
      <c r="U104" s="5">
        <v>96519</v>
      </c>
      <c r="V104" s="5">
        <v>96376</v>
      </c>
      <c r="W104" s="5">
        <v>96185</v>
      </c>
      <c r="X104" s="5">
        <v>96242</v>
      </c>
      <c r="Y104" s="5">
        <v>96002</v>
      </c>
      <c r="Z104" s="5">
        <v>96087</v>
      </c>
    </row>
    <row r="105" spans="1:26" x14ac:dyDescent="0.25">
      <c r="A105" t="s">
        <v>90</v>
      </c>
      <c r="B105" t="str">
        <f>IFERROR(VLOOKUP($A105,Classifications!$E$1:$F$326,2,FALSE),"")</f>
        <v/>
      </c>
      <c r="C105">
        <f t="shared" si="6"/>
        <v>489106</v>
      </c>
      <c r="D105">
        <f t="shared" si="7"/>
        <v>489837</v>
      </c>
      <c r="E105">
        <f t="shared" si="8"/>
        <v>490087</v>
      </c>
      <c r="F105">
        <f t="shared" si="9"/>
        <v>486909</v>
      </c>
      <c r="G105">
        <f t="shared" si="10"/>
        <v>485393</v>
      </c>
      <c r="H105">
        <f t="shared" si="11"/>
        <v>485287</v>
      </c>
      <c r="T105" s="4" t="s">
        <v>340</v>
      </c>
      <c r="U105" s="5">
        <v>454620</v>
      </c>
      <c r="V105" s="5">
        <v>454702</v>
      </c>
      <c r="W105" s="5">
        <v>454791</v>
      </c>
      <c r="X105" s="5">
        <v>452957</v>
      </c>
      <c r="Y105" s="5">
        <v>452511</v>
      </c>
      <c r="Z105" s="5">
        <v>454396</v>
      </c>
    </row>
    <row r="106" spans="1:26" x14ac:dyDescent="0.25">
      <c r="A106" t="s">
        <v>94</v>
      </c>
      <c r="B106" t="str">
        <f>IFERROR(VLOOKUP($A106,Classifications!$E$1:$F$326,2,FALSE),"")</f>
        <v xml:space="preserve">Mainly Rural (rural including hub towns &gt;=80%) </v>
      </c>
      <c r="C106">
        <f t="shared" si="6"/>
        <v>43546</v>
      </c>
      <c r="D106">
        <f t="shared" si="7"/>
        <v>43590</v>
      </c>
      <c r="E106">
        <f t="shared" si="8"/>
        <v>43414</v>
      </c>
      <c r="F106">
        <f t="shared" si="9"/>
        <v>42919</v>
      </c>
      <c r="G106">
        <f t="shared" si="10"/>
        <v>42439</v>
      </c>
      <c r="H106">
        <f t="shared" si="11"/>
        <v>42288</v>
      </c>
      <c r="T106" s="4" t="s">
        <v>69</v>
      </c>
      <c r="U106" s="5">
        <v>193062</v>
      </c>
      <c r="V106" s="5">
        <v>193487</v>
      </c>
      <c r="W106" s="5">
        <v>193599</v>
      </c>
      <c r="X106" s="5">
        <v>192362</v>
      </c>
      <c r="Y106" s="5">
        <v>191802</v>
      </c>
      <c r="Z106" s="5">
        <v>190972</v>
      </c>
    </row>
    <row r="107" spans="1:26" x14ac:dyDescent="0.25">
      <c r="A107" t="s">
        <v>466</v>
      </c>
      <c r="B107" t="str">
        <f>IFERROR(VLOOKUP($A107,Classifications!$E$1:$F$326,2,FALSE),"")</f>
        <v/>
      </c>
      <c r="C107">
        <f t="shared" si="6"/>
        <v>96519</v>
      </c>
      <c r="D107">
        <f t="shared" si="7"/>
        <v>96376</v>
      </c>
      <c r="E107">
        <f t="shared" si="8"/>
        <v>96185</v>
      </c>
      <c r="F107">
        <f t="shared" si="9"/>
        <v>96242</v>
      </c>
      <c r="G107">
        <f t="shared" si="10"/>
        <v>96002</v>
      </c>
      <c r="H107">
        <f t="shared" si="11"/>
        <v>96087</v>
      </c>
      <c r="T107" s="4" t="s">
        <v>349</v>
      </c>
      <c r="U107" s="5">
        <v>242462</v>
      </c>
      <c r="V107" s="5">
        <v>241929</v>
      </c>
      <c r="W107" s="5">
        <v>241615</v>
      </c>
      <c r="X107" s="5">
        <v>238706</v>
      </c>
      <c r="Y107" s="5">
        <v>237280</v>
      </c>
      <c r="Z107" s="5">
        <v>235991</v>
      </c>
    </row>
    <row r="108" spans="1:26" x14ac:dyDescent="0.25">
      <c r="A108" t="s">
        <v>340</v>
      </c>
      <c r="B108" t="str">
        <f>IFERROR(VLOOKUP($A108,Classifications!$E$1:$F$326,2,FALSE),"")</f>
        <v/>
      </c>
      <c r="C108">
        <f t="shared" si="6"/>
        <v>454620</v>
      </c>
      <c r="D108">
        <f t="shared" si="7"/>
        <v>454702</v>
      </c>
      <c r="E108">
        <f t="shared" si="8"/>
        <v>454791</v>
      </c>
      <c r="F108">
        <f t="shared" si="9"/>
        <v>452957</v>
      </c>
      <c r="G108">
        <f t="shared" si="10"/>
        <v>452511</v>
      </c>
      <c r="H108">
        <f t="shared" si="11"/>
        <v>454396</v>
      </c>
      <c r="T108" s="4" t="s">
        <v>288</v>
      </c>
      <c r="U108" s="5">
        <v>68324</v>
      </c>
      <c r="V108" s="5">
        <v>68768</v>
      </c>
      <c r="W108" s="5">
        <v>68803</v>
      </c>
      <c r="X108" s="5">
        <v>67998</v>
      </c>
      <c r="Y108" s="5">
        <v>67685</v>
      </c>
      <c r="Z108" s="5">
        <v>67733</v>
      </c>
    </row>
    <row r="109" spans="1:26" x14ac:dyDescent="0.25">
      <c r="A109" t="s">
        <v>69</v>
      </c>
      <c r="B109" t="str">
        <f>IFERROR(VLOOKUP($A109,Classifications!$E$1:$F$326,2,FALSE),"")</f>
        <v>Urban with Minor Conurbation</v>
      </c>
      <c r="C109">
        <f t="shared" si="6"/>
        <v>193062</v>
      </c>
      <c r="D109">
        <f t="shared" si="7"/>
        <v>193487</v>
      </c>
      <c r="E109">
        <f t="shared" si="8"/>
        <v>193599</v>
      </c>
      <c r="F109">
        <f t="shared" si="9"/>
        <v>192362</v>
      </c>
      <c r="G109">
        <f t="shared" si="10"/>
        <v>191802</v>
      </c>
      <c r="H109">
        <f t="shared" si="11"/>
        <v>190972</v>
      </c>
      <c r="T109" s="4" t="s">
        <v>137</v>
      </c>
      <c r="U109" s="5">
        <v>195206</v>
      </c>
      <c r="V109" s="5">
        <v>195155</v>
      </c>
      <c r="W109" s="5">
        <v>195183</v>
      </c>
      <c r="X109" s="5">
        <v>193867</v>
      </c>
      <c r="Y109" s="5">
        <v>193429</v>
      </c>
      <c r="Z109" s="5">
        <v>193152</v>
      </c>
    </row>
    <row r="110" spans="1:26" x14ac:dyDescent="0.25">
      <c r="A110" t="s">
        <v>349</v>
      </c>
      <c r="B110" t="str">
        <f>IFERROR(VLOOKUP($A110,Classifications!$E$1:$F$326,2,FALSE),"")</f>
        <v/>
      </c>
      <c r="C110">
        <f t="shared" si="6"/>
        <v>242462</v>
      </c>
      <c r="D110">
        <f t="shared" si="7"/>
        <v>241929</v>
      </c>
      <c r="E110">
        <f t="shared" si="8"/>
        <v>241615</v>
      </c>
      <c r="F110">
        <f t="shared" si="9"/>
        <v>238706</v>
      </c>
      <c r="G110">
        <f t="shared" si="10"/>
        <v>237280</v>
      </c>
      <c r="H110">
        <f t="shared" si="11"/>
        <v>235991</v>
      </c>
      <c r="T110" s="4" t="s">
        <v>435</v>
      </c>
      <c r="U110" s="5">
        <v>93212</v>
      </c>
      <c r="V110" s="5">
        <v>93084</v>
      </c>
      <c r="W110" s="5">
        <v>93029</v>
      </c>
      <c r="X110" s="5">
        <v>91876</v>
      </c>
      <c r="Y110" s="5">
        <v>90978</v>
      </c>
      <c r="Z110" s="5">
        <v>90247</v>
      </c>
    </row>
    <row r="111" spans="1:26" x14ac:dyDescent="0.25">
      <c r="A111" t="s">
        <v>288</v>
      </c>
      <c r="B111" t="str">
        <f>IFERROR(VLOOKUP($A111,Classifications!$E$1:$F$326,2,FALSE),"")</f>
        <v>Urban with Significant Rural (rural including hub towns 26-49%)</v>
      </c>
      <c r="C111">
        <f t="shared" si="6"/>
        <v>68324</v>
      </c>
      <c r="D111">
        <f t="shared" si="7"/>
        <v>68768</v>
      </c>
      <c r="E111">
        <f t="shared" si="8"/>
        <v>68803</v>
      </c>
      <c r="F111">
        <f t="shared" si="9"/>
        <v>67998</v>
      </c>
      <c r="G111">
        <f t="shared" si="10"/>
        <v>67685</v>
      </c>
      <c r="H111">
        <f t="shared" si="11"/>
        <v>67733</v>
      </c>
      <c r="T111" s="4" t="s">
        <v>436</v>
      </c>
      <c r="U111" s="5">
        <v>96359</v>
      </c>
      <c r="V111" s="5">
        <v>97319</v>
      </c>
      <c r="W111" s="5">
        <v>98831</v>
      </c>
      <c r="X111" s="5">
        <v>98931</v>
      </c>
      <c r="Y111" s="5">
        <v>98958</v>
      </c>
      <c r="Z111" s="5">
        <v>98706</v>
      </c>
    </row>
    <row r="112" spans="1:26" x14ac:dyDescent="0.25">
      <c r="A112" t="s">
        <v>137</v>
      </c>
      <c r="B112" t="str">
        <f>IFERROR(VLOOKUP($A112,Classifications!$E$1:$F$326,2,FALSE),"")</f>
        <v>Urban with Major Conurbation</v>
      </c>
      <c r="C112">
        <f t="shared" si="6"/>
        <v>195206</v>
      </c>
      <c r="D112">
        <f t="shared" si="7"/>
        <v>195155</v>
      </c>
      <c r="E112">
        <f t="shared" si="8"/>
        <v>195183</v>
      </c>
      <c r="F112">
        <f t="shared" si="9"/>
        <v>193867</v>
      </c>
      <c r="G112">
        <f t="shared" si="10"/>
        <v>193429</v>
      </c>
      <c r="H112">
        <f t="shared" si="11"/>
        <v>193152</v>
      </c>
      <c r="T112" s="4" t="s">
        <v>243</v>
      </c>
      <c r="U112" s="5">
        <v>228430</v>
      </c>
      <c r="V112" s="5">
        <v>230591</v>
      </c>
      <c r="W112" s="5">
        <v>233700</v>
      </c>
      <c r="X112" s="5">
        <v>232941</v>
      </c>
      <c r="Y112" s="5">
        <v>232416</v>
      </c>
      <c r="Z112" s="5">
        <v>230018</v>
      </c>
    </row>
    <row r="113" spans="1:26" x14ac:dyDescent="0.25">
      <c r="A113" t="s">
        <v>435</v>
      </c>
      <c r="B113" t="str">
        <f>IFERROR(VLOOKUP($A113,Classifications!$E$1:$F$326,2,FALSE),"")</f>
        <v/>
      </c>
      <c r="C113">
        <f t="shared" si="6"/>
        <v>93212</v>
      </c>
      <c r="D113">
        <f t="shared" si="7"/>
        <v>93084</v>
      </c>
      <c r="E113">
        <f t="shared" si="8"/>
        <v>93029</v>
      </c>
      <c r="F113">
        <f t="shared" si="9"/>
        <v>91876</v>
      </c>
      <c r="G113">
        <f t="shared" si="10"/>
        <v>90978</v>
      </c>
      <c r="H113">
        <f t="shared" si="11"/>
        <v>90247</v>
      </c>
      <c r="T113" s="4" t="s">
        <v>437</v>
      </c>
      <c r="U113" s="5">
        <v>79517</v>
      </c>
      <c r="V113" s="5">
        <v>79592</v>
      </c>
      <c r="W113" s="5">
        <v>79707</v>
      </c>
      <c r="X113" s="5">
        <v>78916</v>
      </c>
      <c r="Y113" s="5">
        <v>78268</v>
      </c>
      <c r="Z113" s="5">
        <v>77783</v>
      </c>
    </row>
    <row r="114" spans="1:26" x14ac:dyDescent="0.25">
      <c r="A114" t="s">
        <v>436</v>
      </c>
      <c r="B114" t="str">
        <f>IFERROR(VLOOKUP($A114,Classifications!$E$1:$F$326,2,FALSE),"")</f>
        <v/>
      </c>
      <c r="C114">
        <f t="shared" si="6"/>
        <v>96359</v>
      </c>
      <c r="D114">
        <f t="shared" si="7"/>
        <v>97319</v>
      </c>
      <c r="E114">
        <f t="shared" si="8"/>
        <v>98831</v>
      </c>
      <c r="F114">
        <f t="shared" si="9"/>
        <v>98931</v>
      </c>
      <c r="G114">
        <f t="shared" si="10"/>
        <v>98958</v>
      </c>
      <c r="H114">
        <f t="shared" si="11"/>
        <v>98706</v>
      </c>
      <c r="T114" s="4" t="s">
        <v>172</v>
      </c>
      <c r="U114" s="5">
        <v>52610</v>
      </c>
      <c r="V114" s="5">
        <v>53013</v>
      </c>
      <c r="W114" s="5">
        <v>53324</v>
      </c>
      <c r="X114" s="5">
        <v>53164</v>
      </c>
      <c r="Y114" s="5">
        <v>53015</v>
      </c>
      <c r="Z114" s="5">
        <v>53199</v>
      </c>
    </row>
    <row r="115" spans="1:26" x14ac:dyDescent="0.25">
      <c r="A115" t="s">
        <v>243</v>
      </c>
      <c r="B115" t="str">
        <f>IFERROR(VLOOKUP($A115,Classifications!$E$1:$F$326,2,FALSE),"")</f>
        <v>Urban with Major Conurbation</v>
      </c>
      <c r="C115">
        <f t="shared" si="6"/>
        <v>228430</v>
      </c>
      <c r="D115">
        <f t="shared" si="7"/>
        <v>230591</v>
      </c>
      <c r="E115">
        <f t="shared" si="8"/>
        <v>233700</v>
      </c>
      <c r="F115">
        <f t="shared" si="9"/>
        <v>232941</v>
      </c>
      <c r="G115">
        <f t="shared" si="10"/>
        <v>232416</v>
      </c>
      <c r="H115">
        <f t="shared" si="11"/>
        <v>230018</v>
      </c>
      <c r="T115" s="4" t="s">
        <v>341</v>
      </c>
      <c r="U115" s="5">
        <v>75386</v>
      </c>
      <c r="V115" s="5">
        <v>75336</v>
      </c>
      <c r="W115" s="5">
        <v>75129</v>
      </c>
      <c r="X115" s="5">
        <v>74881</v>
      </c>
      <c r="Y115" s="5">
        <v>74393</v>
      </c>
      <c r="Z115" s="5">
        <v>74687</v>
      </c>
    </row>
    <row r="116" spans="1:26" x14ac:dyDescent="0.25">
      <c r="A116" t="s">
        <v>437</v>
      </c>
      <c r="B116" t="str">
        <f>IFERROR(VLOOKUP($A116,Classifications!$E$1:$F$326,2,FALSE),"")</f>
        <v/>
      </c>
      <c r="C116">
        <f t="shared" si="6"/>
        <v>79517</v>
      </c>
      <c r="D116">
        <f t="shared" si="7"/>
        <v>79592</v>
      </c>
      <c r="E116">
        <f t="shared" si="8"/>
        <v>79707</v>
      </c>
      <c r="F116">
        <f t="shared" si="9"/>
        <v>78916</v>
      </c>
      <c r="G116">
        <f t="shared" si="10"/>
        <v>78268</v>
      </c>
      <c r="H116">
        <f t="shared" si="11"/>
        <v>77783</v>
      </c>
      <c r="T116" s="4" t="s">
        <v>351</v>
      </c>
      <c r="U116" s="5">
        <v>49634</v>
      </c>
      <c r="V116" s="5">
        <v>49440</v>
      </c>
      <c r="W116" s="5">
        <v>49185</v>
      </c>
      <c r="X116" s="5">
        <v>48657</v>
      </c>
      <c r="Y116" s="5">
        <v>48129</v>
      </c>
      <c r="Z116" s="5">
        <v>47916</v>
      </c>
    </row>
    <row r="117" spans="1:26" x14ac:dyDescent="0.25">
      <c r="A117" t="s">
        <v>172</v>
      </c>
      <c r="B117" t="str">
        <f>IFERROR(VLOOKUP($A117,Classifications!$E$1:$F$326,2,FALSE),"")</f>
        <v xml:space="preserve">Mainly Rural (rural including hub towns &gt;=80%) </v>
      </c>
      <c r="C117">
        <f t="shared" si="6"/>
        <v>52610</v>
      </c>
      <c r="D117">
        <f t="shared" si="7"/>
        <v>53013</v>
      </c>
      <c r="E117">
        <f t="shared" si="8"/>
        <v>53324</v>
      </c>
      <c r="F117">
        <f t="shared" si="9"/>
        <v>53164</v>
      </c>
      <c r="G117">
        <f t="shared" si="10"/>
        <v>53015</v>
      </c>
      <c r="H117">
        <f t="shared" si="11"/>
        <v>53199</v>
      </c>
      <c r="T117" s="4" t="s">
        <v>438</v>
      </c>
      <c r="U117" s="5">
        <v>66234</v>
      </c>
      <c r="V117" s="5">
        <v>66023</v>
      </c>
      <c r="W117" s="5">
        <v>65761</v>
      </c>
      <c r="X117" s="5">
        <v>65934</v>
      </c>
      <c r="Y117" s="5">
        <v>65534</v>
      </c>
      <c r="Z117" s="5">
        <v>65720</v>
      </c>
    </row>
    <row r="118" spans="1:26" x14ac:dyDescent="0.25">
      <c r="A118" t="s">
        <v>341</v>
      </c>
      <c r="B118" t="str">
        <f>IFERROR(VLOOKUP($A118,Classifications!$E$1:$F$326,2,FALSE),"")</f>
        <v xml:space="preserve">Largely Rural (rural including hub towns 50-79%) </v>
      </c>
      <c r="C118">
        <f t="shared" si="6"/>
        <v>75386</v>
      </c>
      <c r="D118">
        <f t="shared" si="7"/>
        <v>75336</v>
      </c>
      <c r="E118">
        <f t="shared" si="8"/>
        <v>75129</v>
      </c>
      <c r="F118">
        <f t="shared" si="9"/>
        <v>74881</v>
      </c>
      <c r="G118">
        <f t="shared" si="10"/>
        <v>74393</v>
      </c>
      <c r="H118">
        <f t="shared" si="11"/>
        <v>74687</v>
      </c>
      <c r="T118" s="4" t="s">
        <v>273</v>
      </c>
      <c r="U118" s="5">
        <v>71471</v>
      </c>
      <c r="V118" s="5">
        <v>71922</v>
      </c>
      <c r="W118" s="5">
        <v>72007</v>
      </c>
      <c r="X118" s="5">
        <v>71248</v>
      </c>
      <c r="Y118" s="5">
        <v>71024</v>
      </c>
      <c r="Z118" s="5">
        <v>70597</v>
      </c>
    </row>
    <row r="119" spans="1:26" x14ac:dyDescent="0.25">
      <c r="A119" t="s">
        <v>351</v>
      </c>
      <c r="B119" t="str">
        <f>IFERROR(VLOOKUP($A119,Classifications!$E$1:$F$326,2,FALSE),"")</f>
        <v>Urban with Significant Rural (rural including hub towns 26-49%)</v>
      </c>
      <c r="C119">
        <f t="shared" si="6"/>
        <v>49634</v>
      </c>
      <c r="D119">
        <f t="shared" si="7"/>
        <v>49440</v>
      </c>
      <c r="E119">
        <f t="shared" si="8"/>
        <v>49185</v>
      </c>
      <c r="F119">
        <f t="shared" si="9"/>
        <v>48657</v>
      </c>
      <c r="G119">
        <f t="shared" si="10"/>
        <v>48129</v>
      </c>
      <c r="H119">
        <f t="shared" si="11"/>
        <v>47916</v>
      </c>
      <c r="T119" s="4" t="s">
        <v>193</v>
      </c>
      <c r="U119" s="5">
        <v>88197</v>
      </c>
      <c r="V119" s="5">
        <v>88597</v>
      </c>
      <c r="W119" s="5">
        <v>89130</v>
      </c>
      <c r="X119" s="5">
        <v>89084</v>
      </c>
      <c r="Y119" s="5">
        <v>89814</v>
      </c>
      <c r="Z119" s="5">
        <v>90541</v>
      </c>
    </row>
    <row r="120" spans="1:26" x14ac:dyDescent="0.25">
      <c r="A120" t="s">
        <v>438</v>
      </c>
      <c r="B120" t="str">
        <f>IFERROR(VLOOKUP($A120,Classifications!$E$1:$F$326,2,FALSE),"")</f>
        <v/>
      </c>
      <c r="C120">
        <f t="shared" si="6"/>
        <v>66234</v>
      </c>
      <c r="D120">
        <f t="shared" si="7"/>
        <v>66023</v>
      </c>
      <c r="E120">
        <f t="shared" si="8"/>
        <v>65761</v>
      </c>
      <c r="F120">
        <f t="shared" si="9"/>
        <v>65934</v>
      </c>
      <c r="G120">
        <f t="shared" si="10"/>
        <v>65534</v>
      </c>
      <c r="H120">
        <f t="shared" si="11"/>
        <v>65720</v>
      </c>
      <c r="T120" s="4" t="s">
        <v>110</v>
      </c>
      <c r="U120" s="5">
        <v>81730</v>
      </c>
      <c r="V120" s="5">
        <v>81038</v>
      </c>
      <c r="W120" s="5">
        <v>79898</v>
      </c>
      <c r="X120" s="5">
        <v>78670</v>
      </c>
      <c r="Y120" s="5">
        <v>77674</v>
      </c>
      <c r="Z120" s="5">
        <v>77636</v>
      </c>
    </row>
    <row r="121" spans="1:26" x14ac:dyDescent="0.25">
      <c r="A121" t="s">
        <v>273</v>
      </c>
      <c r="B121" t="str">
        <f>IFERROR(VLOOKUP($A121,Classifications!$E$1:$F$326,2,FALSE),"")</f>
        <v xml:space="preserve">Mainly Rural (rural including hub towns &gt;=80%) </v>
      </c>
      <c r="C121">
        <f t="shared" si="6"/>
        <v>71471</v>
      </c>
      <c r="D121">
        <f t="shared" si="7"/>
        <v>71922</v>
      </c>
      <c r="E121">
        <f t="shared" si="8"/>
        <v>72007</v>
      </c>
      <c r="F121">
        <f t="shared" si="9"/>
        <v>71248</v>
      </c>
      <c r="G121">
        <f t="shared" si="10"/>
        <v>71024</v>
      </c>
      <c r="H121">
        <f t="shared" si="11"/>
        <v>70597</v>
      </c>
      <c r="T121" s="4" t="s">
        <v>439</v>
      </c>
      <c r="U121" s="5">
        <v>62426</v>
      </c>
      <c r="V121" s="5">
        <v>63067</v>
      </c>
      <c r="W121" s="5">
        <v>63333</v>
      </c>
      <c r="X121" s="5">
        <v>63515</v>
      </c>
      <c r="Y121" s="5">
        <v>63530</v>
      </c>
      <c r="Z121" s="5">
        <v>63742</v>
      </c>
    </row>
    <row r="122" spans="1:26" x14ac:dyDescent="0.25">
      <c r="A122" t="s">
        <v>193</v>
      </c>
      <c r="B122" t="str">
        <f>IFERROR(VLOOKUP($A122,Classifications!$E$1:$F$326,2,FALSE),"")</f>
        <v>Urban with Significant Rural (rural including hub towns 26-49%)</v>
      </c>
      <c r="C122">
        <f t="shared" si="6"/>
        <v>88197</v>
      </c>
      <c r="D122">
        <f t="shared" si="7"/>
        <v>88597</v>
      </c>
      <c r="E122">
        <f t="shared" si="8"/>
        <v>89130</v>
      </c>
      <c r="F122">
        <f t="shared" si="9"/>
        <v>89084</v>
      </c>
      <c r="G122">
        <f t="shared" si="10"/>
        <v>89814</v>
      </c>
      <c r="H122">
        <f t="shared" si="11"/>
        <v>90541</v>
      </c>
      <c r="T122" s="4" t="s">
        <v>119</v>
      </c>
      <c r="U122" s="5">
        <v>55054</v>
      </c>
      <c r="V122" s="5">
        <v>54909</v>
      </c>
      <c r="W122" s="5">
        <v>54969</v>
      </c>
      <c r="X122" s="5">
        <v>54557</v>
      </c>
      <c r="Y122" s="5">
        <v>54415</v>
      </c>
      <c r="Z122" s="5">
        <v>54581</v>
      </c>
    </row>
    <row r="123" spans="1:26" x14ac:dyDescent="0.25">
      <c r="A123" t="s">
        <v>110</v>
      </c>
      <c r="B123" t="str">
        <f>IFERROR(VLOOKUP($A123,Classifications!$E$1:$F$326,2,FALSE),"")</f>
        <v xml:space="preserve">Mainly Rural (rural including hub towns &gt;=80%) </v>
      </c>
      <c r="C123">
        <f t="shared" si="6"/>
        <v>81730</v>
      </c>
      <c r="D123">
        <f t="shared" si="7"/>
        <v>81038</v>
      </c>
      <c r="E123">
        <f t="shared" si="8"/>
        <v>79898</v>
      </c>
      <c r="F123">
        <f t="shared" si="9"/>
        <v>78670</v>
      </c>
      <c r="G123">
        <f t="shared" si="10"/>
        <v>77674</v>
      </c>
      <c r="H123">
        <f t="shared" si="11"/>
        <v>77636</v>
      </c>
      <c r="T123" s="4" t="s">
        <v>440</v>
      </c>
      <c r="U123" s="5">
        <v>56154</v>
      </c>
      <c r="V123" s="5">
        <v>56423</v>
      </c>
      <c r="W123" s="5">
        <v>56523</v>
      </c>
      <c r="X123" s="5">
        <v>56267</v>
      </c>
      <c r="Y123" s="5">
        <v>56225</v>
      </c>
      <c r="Z123" s="5">
        <v>56482</v>
      </c>
    </row>
    <row r="124" spans="1:26" x14ac:dyDescent="0.25">
      <c r="A124" t="s">
        <v>439</v>
      </c>
      <c r="B124" t="str">
        <f>IFERROR(VLOOKUP($A124,Classifications!$E$1:$F$326,2,FALSE),"")</f>
        <v/>
      </c>
      <c r="C124">
        <f t="shared" si="6"/>
        <v>62426</v>
      </c>
      <c r="D124">
        <f t="shared" si="7"/>
        <v>63067</v>
      </c>
      <c r="E124">
        <f t="shared" si="8"/>
        <v>63333</v>
      </c>
      <c r="F124">
        <f t="shared" si="9"/>
        <v>63515</v>
      </c>
      <c r="G124">
        <f t="shared" si="10"/>
        <v>63530</v>
      </c>
      <c r="H124">
        <f t="shared" si="11"/>
        <v>63742</v>
      </c>
      <c r="T124" s="4" t="s">
        <v>70</v>
      </c>
      <c r="U124" s="5">
        <v>207663</v>
      </c>
      <c r="V124" s="5">
        <v>207166</v>
      </c>
      <c r="W124" s="5">
        <v>206623</v>
      </c>
      <c r="X124" s="5">
        <v>204412</v>
      </c>
      <c r="Y124" s="5">
        <v>202546</v>
      </c>
      <c r="Z124" s="5">
        <v>201327</v>
      </c>
    </row>
    <row r="125" spans="1:26" x14ac:dyDescent="0.25">
      <c r="A125" t="s">
        <v>119</v>
      </c>
      <c r="B125" t="str">
        <f>IFERROR(VLOOKUP($A125,Classifications!$E$1:$F$326,2,FALSE),"")</f>
        <v xml:space="preserve">Largely Rural (rural including hub towns 50-79%) </v>
      </c>
      <c r="C125">
        <f t="shared" si="6"/>
        <v>55054</v>
      </c>
      <c r="D125">
        <f t="shared" si="7"/>
        <v>54909</v>
      </c>
      <c r="E125">
        <f t="shared" si="8"/>
        <v>54969</v>
      </c>
      <c r="F125">
        <f t="shared" si="9"/>
        <v>54557</v>
      </c>
      <c r="G125">
        <f t="shared" si="10"/>
        <v>54415</v>
      </c>
      <c r="H125">
        <f t="shared" si="11"/>
        <v>54581</v>
      </c>
      <c r="T125" s="4" t="s">
        <v>144</v>
      </c>
      <c r="U125" s="5">
        <v>71761</v>
      </c>
      <c r="V125" s="5">
        <v>72256</v>
      </c>
      <c r="W125" s="5">
        <v>72819</v>
      </c>
      <c r="X125" s="5">
        <v>72342</v>
      </c>
      <c r="Y125" s="5">
        <v>72225</v>
      </c>
      <c r="Z125" s="5">
        <v>72346</v>
      </c>
    </row>
    <row r="126" spans="1:26" x14ac:dyDescent="0.25">
      <c r="A126" t="s">
        <v>440</v>
      </c>
      <c r="B126" t="str">
        <f>IFERROR(VLOOKUP($A126,Classifications!$E$1:$F$326,2,FALSE),"")</f>
        <v/>
      </c>
      <c r="C126">
        <f t="shared" si="6"/>
        <v>56154</v>
      </c>
      <c r="D126">
        <f t="shared" si="7"/>
        <v>56423</v>
      </c>
      <c r="E126">
        <f t="shared" si="8"/>
        <v>56523</v>
      </c>
      <c r="F126">
        <f t="shared" si="9"/>
        <v>56267</v>
      </c>
      <c r="G126">
        <f t="shared" si="10"/>
        <v>56225</v>
      </c>
      <c r="H126">
        <f t="shared" si="11"/>
        <v>56482</v>
      </c>
      <c r="T126" s="4" t="s">
        <v>265</v>
      </c>
      <c r="U126" s="5">
        <v>312447</v>
      </c>
      <c r="V126" s="5">
        <v>314016</v>
      </c>
      <c r="W126" s="5">
        <v>315412</v>
      </c>
      <c r="X126" s="5">
        <v>313575</v>
      </c>
      <c r="Y126" s="5">
        <v>312868</v>
      </c>
      <c r="Z126" s="5">
        <v>314291</v>
      </c>
    </row>
    <row r="127" spans="1:26" x14ac:dyDescent="0.25">
      <c r="A127" t="s">
        <v>70</v>
      </c>
      <c r="B127" t="str">
        <f>IFERROR(VLOOKUP($A127,Classifications!$E$1:$F$326,2,FALSE),"")</f>
        <v xml:space="preserve">Largely Rural (rural including hub towns 50-79%) </v>
      </c>
      <c r="C127">
        <f t="shared" si="6"/>
        <v>207663</v>
      </c>
      <c r="D127">
        <f t="shared" si="7"/>
        <v>207166</v>
      </c>
      <c r="E127">
        <f t="shared" si="8"/>
        <v>206623</v>
      </c>
      <c r="F127">
        <f t="shared" si="9"/>
        <v>204412</v>
      </c>
      <c r="G127">
        <f t="shared" si="10"/>
        <v>202546</v>
      </c>
      <c r="H127">
        <f t="shared" si="11"/>
        <v>201327</v>
      </c>
      <c r="T127" s="4" t="s">
        <v>266</v>
      </c>
      <c r="U127" s="5">
        <v>59399</v>
      </c>
      <c r="V127" s="5">
        <v>59671</v>
      </c>
      <c r="W127" s="5">
        <v>60170</v>
      </c>
      <c r="X127" s="5">
        <v>59777</v>
      </c>
      <c r="Y127" s="5">
        <v>59659</v>
      </c>
      <c r="Z127" s="5">
        <v>59882</v>
      </c>
    </row>
    <row r="128" spans="1:26" x14ac:dyDescent="0.25">
      <c r="A128" t="s">
        <v>144</v>
      </c>
      <c r="B128" t="str">
        <f>IFERROR(VLOOKUP($A128,Classifications!$E$1:$F$326,2,FALSE),"")</f>
        <v>Urban with Significant Rural (rural including hub towns 26-49%)</v>
      </c>
      <c r="C128">
        <f t="shared" si="6"/>
        <v>71761</v>
      </c>
      <c r="D128">
        <f t="shared" si="7"/>
        <v>72256</v>
      </c>
      <c r="E128">
        <f t="shared" si="8"/>
        <v>72819</v>
      </c>
      <c r="F128">
        <f t="shared" si="9"/>
        <v>72342</v>
      </c>
      <c r="G128">
        <f t="shared" si="10"/>
        <v>72225</v>
      </c>
      <c r="H128">
        <f t="shared" si="11"/>
        <v>72346</v>
      </c>
      <c r="T128" s="4" t="s">
        <v>274</v>
      </c>
      <c r="U128" s="5">
        <v>79398</v>
      </c>
      <c r="V128" s="5">
        <v>80222</v>
      </c>
      <c r="W128" s="5">
        <v>80872</v>
      </c>
      <c r="X128" s="5">
        <v>80619</v>
      </c>
      <c r="Y128" s="5">
        <v>80707</v>
      </c>
      <c r="Z128" s="5">
        <v>80802</v>
      </c>
    </row>
    <row r="129" spans="1:26" x14ac:dyDescent="0.25">
      <c r="A129" t="s">
        <v>265</v>
      </c>
      <c r="B129" t="str">
        <f>IFERROR(VLOOKUP($A129,Classifications!$E$1:$F$326,2,FALSE),"")</f>
        <v/>
      </c>
      <c r="C129">
        <f t="shared" si="6"/>
        <v>312447</v>
      </c>
      <c r="D129">
        <f t="shared" si="7"/>
        <v>314016</v>
      </c>
      <c r="E129">
        <f t="shared" si="8"/>
        <v>315412</v>
      </c>
      <c r="F129">
        <f t="shared" si="9"/>
        <v>313575</v>
      </c>
      <c r="G129">
        <f t="shared" si="10"/>
        <v>312868</v>
      </c>
      <c r="H129">
        <f t="shared" si="11"/>
        <v>314291</v>
      </c>
      <c r="T129" s="4" t="s">
        <v>35</v>
      </c>
      <c r="U129" s="5">
        <v>32813</v>
      </c>
      <c r="V129" s="5">
        <v>32697</v>
      </c>
      <c r="W129" s="5">
        <v>32381</v>
      </c>
      <c r="X129" s="5">
        <v>32158</v>
      </c>
      <c r="Y129" s="5">
        <v>31774</v>
      </c>
      <c r="Z129" s="5">
        <v>31567</v>
      </c>
    </row>
    <row r="130" spans="1:26" x14ac:dyDescent="0.25">
      <c r="A130" t="s">
        <v>266</v>
      </c>
      <c r="B130" t="str">
        <f>IFERROR(VLOOKUP($A130,Classifications!$E$1:$F$326,2,FALSE),"")</f>
        <v>Urban with City and Town</v>
      </c>
      <c r="C130">
        <f t="shared" si="6"/>
        <v>59399</v>
      </c>
      <c r="D130">
        <f t="shared" si="7"/>
        <v>59671</v>
      </c>
      <c r="E130">
        <f t="shared" si="8"/>
        <v>60170</v>
      </c>
      <c r="F130">
        <f t="shared" si="9"/>
        <v>59777</v>
      </c>
      <c r="G130">
        <f t="shared" si="10"/>
        <v>59659</v>
      </c>
      <c r="H130">
        <f t="shared" si="11"/>
        <v>59882</v>
      </c>
      <c r="T130" s="4" t="s">
        <v>441</v>
      </c>
      <c r="U130" s="5">
        <v>325029</v>
      </c>
      <c r="V130" s="5">
        <v>330307</v>
      </c>
      <c r="W130" s="5">
        <v>336611</v>
      </c>
      <c r="X130" s="5">
        <v>338331</v>
      </c>
      <c r="Y130" s="5">
        <v>340805</v>
      </c>
      <c r="Z130" s="5">
        <v>343513</v>
      </c>
    </row>
    <row r="131" spans="1:26" x14ac:dyDescent="0.25">
      <c r="A131" t="s">
        <v>274</v>
      </c>
      <c r="B131" t="str">
        <f>IFERROR(VLOOKUP($A131,Classifications!$E$1:$F$326,2,FALSE),"")</f>
        <v>Urban with City and Town</v>
      </c>
      <c r="C131">
        <f t="shared" si="6"/>
        <v>79398</v>
      </c>
      <c r="D131">
        <f t="shared" si="7"/>
        <v>80222</v>
      </c>
      <c r="E131">
        <f t="shared" si="8"/>
        <v>80872</v>
      </c>
      <c r="F131">
        <f t="shared" si="9"/>
        <v>80619</v>
      </c>
      <c r="G131">
        <f t="shared" si="10"/>
        <v>80707</v>
      </c>
      <c r="H131">
        <f t="shared" si="11"/>
        <v>80802</v>
      </c>
      <c r="T131" s="4" t="s">
        <v>442</v>
      </c>
      <c r="U131" s="5">
        <v>16877</v>
      </c>
      <c r="V131" s="5">
        <v>17041</v>
      </c>
      <c r="W131" s="5">
        <v>17014</v>
      </c>
      <c r="X131" s="5">
        <v>16810</v>
      </c>
      <c r="Y131" s="5">
        <v>16672</v>
      </c>
      <c r="Z131" s="5">
        <v>16367</v>
      </c>
    </row>
    <row r="132" spans="1:26" x14ac:dyDescent="0.25">
      <c r="A132" t="s">
        <v>35</v>
      </c>
      <c r="B132" t="str">
        <f>IFERROR(VLOOKUP($A132,Classifications!$E$1:$F$326,2,FALSE),"")</f>
        <v xml:space="preserve">Mainly Rural (rural including hub towns &gt;=80%) </v>
      </c>
      <c r="C132">
        <f t="shared" si="6"/>
        <v>32813</v>
      </c>
      <c r="D132">
        <f t="shared" si="7"/>
        <v>32697</v>
      </c>
      <c r="E132">
        <f t="shared" si="8"/>
        <v>32381</v>
      </c>
      <c r="F132">
        <f t="shared" si="9"/>
        <v>32158</v>
      </c>
      <c r="G132">
        <f t="shared" si="10"/>
        <v>31774</v>
      </c>
      <c r="H132">
        <f t="shared" si="11"/>
        <v>31567</v>
      </c>
      <c r="T132" s="4" t="s">
        <v>310</v>
      </c>
      <c r="U132" s="5">
        <v>81770</v>
      </c>
      <c r="V132" s="5">
        <v>81948</v>
      </c>
      <c r="W132" s="5">
        <v>81610</v>
      </c>
      <c r="X132" s="5">
        <v>80502</v>
      </c>
      <c r="Y132" s="5">
        <v>80016</v>
      </c>
      <c r="Z132" s="5">
        <v>79737</v>
      </c>
    </row>
    <row r="133" spans="1:26" x14ac:dyDescent="0.25">
      <c r="A133" t="s">
        <v>441</v>
      </c>
      <c r="B133" t="str">
        <f>IFERROR(VLOOKUP($A133,Classifications!$E$1:$F$326,2,FALSE),"")</f>
        <v/>
      </c>
      <c r="C133">
        <f t="shared" si="6"/>
        <v>325029</v>
      </c>
      <c r="D133">
        <f t="shared" si="7"/>
        <v>330307</v>
      </c>
      <c r="E133">
        <f t="shared" si="8"/>
        <v>336611</v>
      </c>
      <c r="F133">
        <f t="shared" si="9"/>
        <v>338331</v>
      </c>
      <c r="G133">
        <f t="shared" si="10"/>
        <v>340805</v>
      </c>
      <c r="H133">
        <f t="shared" si="11"/>
        <v>343513</v>
      </c>
      <c r="T133" s="4" t="s">
        <v>244</v>
      </c>
      <c r="U133" s="5">
        <v>196899</v>
      </c>
      <c r="V133" s="5">
        <v>200500</v>
      </c>
      <c r="W133" s="5">
        <v>204508</v>
      </c>
      <c r="X133" s="5">
        <v>205591</v>
      </c>
      <c r="Y133" s="5">
        <v>207310</v>
      </c>
      <c r="Z133" s="5">
        <v>209519</v>
      </c>
    </row>
    <row r="134" spans="1:26" x14ac:dyDescent="0.25">
      <c r="A134" t="s">
        <v>442</v>
      </c>
      <c r="B134" t="str">
        <f>IFERROR(VLOOKUP($A134,Classifications!$E$1:$F$326,2,FALSE),"")</f>
        <v/>
      </c>
      <c r="C134">
        <f t="shared" si="6"/>
        <v>16877</v>
      </c>
      <c r="D134">
        <f t="shared" si="7"/>
        <v>17041</v>
      </c>
      <c r="E134">
        <f t="shared" si="8"/>
        <v>17014</v>
      </c>
      <c r="F134">
        <f t="shared" si="9"/>
        <v>16810</v>
      </c>
      <c r="G134">
        <f t="shared" si="10"/>
        <v>16672</v>
      </c>
      <c r="H134">
        <f t="shared" si="11"/>
        <v>16367</v>
      </c>
      <c r="T134" s="4" t="s">
        <v>184</v>
      </c>
      <c r="U134" s="5">
        <v>79061</v>
      </c>
      <c r="V134" s="5">
        <v>78952</v>
      </c>
      <c r="W134" s="5">
        <v>79108</v>
      </c>
      <c r="X134" s="5">
        <v>78988</v>
      </c>
      <c r="Y134" s="5">
        <v>79186</v>
      </c>
      <c r="Z134" s="5">
        <v>80092</v>
      </c>
    </row>
    <row r="135" spans="1:26" x14ac:dyDescent="0.25">
      <c r="A135" t="s">
        <v>310</v>
      </c>
      <c r="B135" t="str">
        <f>IFERROR(VLOOKUP($A135,Classifications!$E$1:$F$326,2,FALSE),"")</f>
        <v>Urban with Major Conurbation</v>
      </c>
      <c r="C135">
        <f t="shared" si="6"/>
        <v>81770</v>
      </c>
      <c r="D135">
        <f t="shared" si="7"/>
        <v>81948</v>
      </c>
      <c r="E135">
        <f t="shared" si="8"/>
        <v>81610</v>
      </c>
      <c r="F135">
        <f t="shared" si="9"/>
        <v>80502</v>
      </c>
      <c r="G135">
        <f t="shared" si="10"/>
        <v>80016</v>
      </c>
      <c r="H135">
        <f t="shared" si="11"/>
        <v>79737</v>
      </c>
      <c r="T135" s="4" t="s">
        <v>311</v>
      </c>
      <c r="U135" s="5">
        <v>46738</v>
      </c>
      <c r="V135" s="5">
        <v>47357</v>
      </c>
      <c r="W135" s="5">
        <v>47786</v>
      </c>
      <c r="X135" s="5">
        <v>47878</v>
      </c>
      <c r="Y135" s="5">
        <v>48329</v>
      </c>
      <c r="Z135" s="5">
        <v>48850</v>
      </c>
    </row>
    <row r="136" spans="1:26" x14ac:dyDescent="0.25">
      <c r="A136" t="s">
        <v>244</v>
      </c>
      <c r="B136" t="str">
        <f>IFERROR(VLOOKUP($A136,Classifications!$E$1:$F$326,2,FALSE),"")</f>
        <v>Urban with Major Conurbation</v>
      </c>
      <c r="C136">
        <f t="shared" si="6"/>
        <v>196899</v>
      </c>
      <c r="D136">
        <f t="shared" si="7"/>
        <v>200500</v>
      </c>
      <c r="E136">
        <f t="shared" si="8"/>
        <v>204508</v>
      </c>
      <c r="F136">
        <f t="shared" si="9"/>
        <v>205591</v>
      </c>
      <c r="G136">
        <f t="shared" si="10"/>
        <v>207310</v>
      </c>
      <c r="H136">
        <f t="shared" si="11"/>
        <v>209519</v>
      </c>
      <c r="T136" s="4" t="s">
        <v>95</v>
      </c>
      <c r="U136" s="5">
        <v>71849</v>
      </c>
      <c r="V136" s="5">
        <v>71993</v>
      </c>
      <c r="W136" s="5">
        <v>72008</v>
      </c>
      <c r="X136" s="5">
        <v>71592</v>
      </c>
      <c r="Y136" s="5">
        <v>71296</v>
      </c>
      <c r="Z136" s="5">
        <v>71572</v>
      </c>
    </row>
    <row r="137" spans="1:26" x14ac:dyDescent="0.25">
      <c r="A137" t="s">
        <v>184</v>
      </c>
      <c r="B137" t="str">
        <f>IFERROR(VLOOKUP($A137,Classifications!$E$1:$F$326,2,FALSE),"")</f>
        <v>Urban with Significant Rural (rural including hub towns 26-49%)</v>
      </c>
      <c r="C137">
        <f t="shared" ref="C137:C200" si="12">VLOOKUP($A137,$T$5:$Z$422,2,FALSE)</f>
        <v>79061</v>
      </c>
      <c r="D137">
        <f t="shared" ref="D137:D200" si="13">VLOOKUP($A137,$T$5:$Z$422,3,FALSE)</f>
        <v>78952</v>
      </c>
      <c r="E137">
        <f t="shared" ref="E137:E200" si="14">VLOOKUP($A137,$T$5:$Z$422,4,FALSE)</f>
        <v>79108</v>
      </c>
      <c r="F137">
        <f t="shared" ref="F137:F200" si="15">VLOOKUP($A137,$T$5:$Z$422,5,FALSE)</f>
        <v>78988</v>
      </c>
      <c r="G137">
        <f t="shared" ref="G137:G200" si="16">VLOOKUP($A137,$T$5:$Z$422,6,FALSE)</f>
        <v>79186</v>
      </c>
      <c r="H137">
        <f t="shared" ref="H137:H200" si="17">VLOOKUP($A137,$T$5:$Z$422,7,FALSE)</f>
        <v>80092</v>
      </c>
      <c r="T137" s="4" t="s">
        <v>177</v>
      </c>
      <c r="U137" s="5">
        <v>873194</v>
      </c>
      <c r="V137" s="5">
        <v>876817</v>
      </c>
      <c r="W137" s="5">
        <v>878495</v>
      </c>
      <c r="X137" s="5">
        <v>874590</v>
      </c>
      <c r="Y137" s="5">
        <v>873675</v>
      </c>
      <c r="Z137" s="5">
        <v>879815</v>
      </c>
    </row>
    <row r="138" spans="1:26" x14ac:dyDescent="0.25">
      <c r="A138" t="s">
        <v>311</v>
      </c>
      <c r="B138" t="str">
        <f>IFERROR(VLOOKUP($A138,Classifications!$E$1:$F$326,2,FALSE),"")</f>
        <v>Urban with Major Conurbation</v>
      </c>
      <c r="C138">
        <f t="shared" si="12"/>
        <v>46738</v>
      </c>
      <c r="D138">
        <f t="shared" si="13"/>
        <v>47357</v>
      </c>
      <c r="E138">
        <f t="shared" si="14"/>
        <v>47786</v>
      </c>
      <c r="F138">
        <f t="shared" si="15"/>
        <v>47878</v>
      </c>
      <c r="G138">
        <f t="shared" si="16"/>
        <v>48329</v>
      </c>
      <c r="H138">
        <f t="shared" si="17"/>
        <v>48850</v>
      </c>
      <c r="T138" s="4" t="s">
        <v>342</v>
      </c>
      <c r="U138" s="5">
        <v>78242</v>
      </c>
      <c r="V138" s="5">
        <v>79023</v>
      </c>
      <c r="W138" s="5">
        <v>80034</v>
      </c>
      <c r="X138" s="5">
        <v>81437</v>
      </c>
      <c r="Y138" s="5">
        <v>83274</v>
      </c>
      <c r="Z138" s="5">
        <v>85224</v>
      </c>
    </row>
    <row r="139" spans="1:26" x14ac:dyDescent="0.25">
      <c r="A139" t="s">
        <v>95</v>
      </c>
      <c r="B139" t="str">
        <f>IFERROR(VLOOKUP($A139,Classifications!$E$1:$F$326,2,FALSE),"")</f>
        <v>Urban with Minor Conurbation</v>
      </c>
      <c r="C139">
        <f t="shared" si="12"/>
        <v>71849</v>
      </c>
      <c r="D139">
        <f t="shared" si="13"/>
        <v>71993</v>
      </c>
      <c r="E139">
        <f t="shared" si="14"/>
        <v>72008</v>
      </c>
      <c r="F139">
        <f t="shared" si="15"/>
        <v>71592</v>
      </c>
      <c r="G139">
        <f t="shared" si="16"/>
        <v>71296</v>
      </c>
      <c r="H139">
        <f t="shared" si="17"/>
        <v>71572</v>
      </c>
      <c r="T139" s="4" t="s">
        <v>443</v>
      </c>
      <c r="U139" s="5">
        <v>101306</v>
      </c>
      <c r="V139" s="5">
        <v>101550</v>
      </c>
      <c r="W139" s="5">
        <v>102375</v>
      </c>
      <c r="X139" s="5">
        <v>101917</v>
      </c>
      <c r="Y139" s="5">
        <v>101636</v>
      </c>
      <c r="Z139" s="5">
        <v>101401</v>
      </c>
    </row>
    <row r="140" spans="1:26" x14ac:dyDescent="0.25">
      <c r="A140" t="s">
        <v>177</v>
      </c>
      <c r="B140" t="str">
        <f>IFERROR(VLOOKUP($A140,Classifications!$E$1:$F$326,2,FALSE),"")</f>
        <v/>
      </c>
      <c r="C140">
        <f t="shared" si="12"/>
        <v>873194</v>
      </c>
      <c r="D140">
        <f t="shared" si="13"/>
        <v>876817</v>
      </c>
      <c r="E140">
        <f t="shared" si="14"/>
        <v>878495</v>
      </c>
      <c r="F140">
        <f t="shared" si="15"/>
        <v>874590</v>
      </c>
      <c r="G140">
        <f t="shared" si="16"/>
        <v>873675</v>
      </c>
      <c r="H140">
        <f t="shared" si="17"/>
        <v>879815</v>
      </c>
      <c r="T140" s="4" t="s">
        <v>275</v>
      </c>
      <c r="U140" s="5">
        <v>69210</v>
      </c>
      <c r="V140" s="5">
        <v>69384</v>
      </c>
      <c r="W140" s="5">
        <v>69448</v>
      </c>
      <c r="X140" s="5">
        <v>69187</v>
      </c>
      <c r="Y140" s="5">
        <v>69295</v>
      </c>
      <c r="Z140" s="5">
        <v>69362</v>
      </c>
    </row>
    <row r="141" spans="1:26" x14ac:dyDescent="0.25">
      <c r="A141" t="s">
        <v>342</v>
      </c>
      <c r="B141" t="str">
        <f>IFERROR(VLOOKUP($A141,Classifications!$E$1:$F$326,2,FALSE),"")</f>
        <v>Urban with City and Town</v>
      </c>
      <c r="C141">
        <f t="shared" si="12"/>
        <v>78242</v>
      </c>
      <c r="D141">
        <f t="shared" si="13"/>
        <v>79023</v>
      </c>
      <c r="E141">
        <f t="shared" si="14"/>
        <v>80034</v>
      </c>
      <c r="F141">
        <f t="shared" si="15"/>
        <v>81437</v>
      </c>
      <c r="G141">
        <f t="shared" si="16"/>
        <v>83274</v>
      </c>
      <c r="H141">
        <f t="shared" si="17"/>
        <v>85224</v>
      </c>
      <c r="T141" s="4" t="s">
        <v>173</v>
      </c>
      <c r="U141" s="5">
        <v>58736</v>
      </c>
      <c r="V141" s="5">
        <v>59145</v>
      </c>
      <c r="W141" s="5">
        <v>59221</v>
      </c>
      <c r="X141" s="5">
        <v>59025</v>
      </c>
      <c r="Y141" s="5">
        <v>59029</v>
      </c>
      <c r="Z141" s="5">
        <v>59233</v>
      </c>
    </row>
    <row r="142" spans="1:26" x14ac:dyDescent="0.25">
      <c r="A142" t="s">
        <v>443</v>
      </c>
      <c r="B142" t="str">
        <f>IFERROR(VLOOKUP($A142,Classifications!$E$1:$F$326,2,FALSE),"")</f>
        <v/>
      </c>
      <c r="C142">
        <f t="shared" si="12"/>
        <v>101306</v>
      </c>
      <c r="D142">
        <f t="shared" si="13"/>
        <v>101550</v>
      </c>
      <c r="E142">
        <f t="shared" si="14"/>
        <v>102375</v>
      </c>
      <c r="F142">
        <f t="shared" si="15"/>
        <v>101917</v>
      </c>
      <c r="G142">
        <f t="shared" si="16"/>
        <v>101636</v>
      </c>
      <c r="H142">
        <f t="shared" si="17"/>
        <v>101401</v>
      </c>
      <c r="T142" s="4" t="s">
        <v>467</v>
      </c>
      <c r="U142" s="5">
        <v>71854</v>
      </c>
      <c r="V142" s="5">
        <v>72281</v>
      </c>
      <c r="W142" s="5">
        <v>72482</v>
      </c>
      <c r="X142" s="5">
        <v>72563</v>
      </c>
      <c r="Y142" s="5">
        <v>72265</v>
      </c>
      <c r="Z142" s="5">
        <v>72404</v>
      </c>
    </row>
    <row r="143" spans="1:26" x14ac:dyDescent="0.25">
      <c r="A143" t="s">
        <v>275</v>
      </c>
      <c r="B143" t="str">
        <f>IFERROR(VLOOKUP($A143,Classifications!$E$1:$F$326,2,FALSE),"")</f>
        <v>Urban with City and Town</v>
      </c>
      <c r="C143">
        <f t="shared" si="12"/>
        <v>69210</v>
      </c>
      <c r="D143">
        <f t="shared" si="13"/>
        <v>69384</v>
      </c>
      <c r="E143">
        <f t="shared" si="14"/>
        <v>69448</v>
      </c>
      <c r="F143">
        <f t="shared" si="15"/>
        <v>69187</v>
      </c>
      <c r="G143">
        <f t="shared" si="16"/>
        <v>69295</v>
      </c>
      <c r="H143">
        <f t="shared" si="17"/>
        <v>69362</v>
      </c>
      <c r="T143" s="4" t="s">
        <v>444</v>
      </c>
      <c r="U143" s="5">
        <v>234625</v>
      </c>
      <c r="V143" s="5">
        <v>234750</v>
      </c>
      <c r="W143" s="5">
        <v>236218</v>
      </c>
      <c r="X143" s="5">
        <v>234693</v>
      </c>
      <c r="Y143" s="5">
        <v>233701</v>
      </c>
      <c r="Z143" s="5">
        <v>232113</v>
      </c>
    </row>
    <row r="144" spans="1:26" x14ac:dyDescent="0.25">
      <c r="A144" t="s">
        <v>173</v>
      </c>
      <c r="B144" t="str">
        <f>IFERROR(VLOOKUP($A144,Classifications!$E$1:$F$326,2,FALSE),"")</f>
        <v xml:space="preserve">Largely Rural (rural including hub towns 50-79%) </v>
      </c>
      <c r="C144">
        <f t="shared" si="12"/>
        <v>58736</v>
      </c>
      <c r="D144">
        <f t="shared" si="13"/>
        <v>59145</v>
      </c>
      <c r="E144">
        <f t="shared" si="14"/>
        <v>59221</v>
      </c>
      <c r="F144">
        <f t="shared" si="15"/>
        <v>59025</v>
      </c>
      <c r="G144">
        <f t="shared" si="16"/>
        <v>59029</v>
      </c>
      <c r="H144">
        <f t="shared" si="17"/>
        <v>59233</v>
      </c>
      <c r="T144" s="4" t="s">
        <v>412</v>
      </c>
      <c r="U144" s="5">
        <v>97464</v>
      </c>
      <c r="V144" s="5">
        <v>97004</v>
      </c>
      <c r="W144" s="5">
        <v>96973</v>
      </c>
      <c r="X144" s="5">
        <v>95863</v>
      </c>
      <c r="Y144" s="5">
        <v>95489</v>
      </c>
      <c r="Z144" s="5">
        <v>95079</v>
      </c>
    </row>
    <row r="145" spans="1:26" x14ac:dyDescent="0.25">
      <c r="A145" t="s">
        <v>467</v>
      </c>
      <c r="B145" t="str">
        <f>IFERROR(VLOOKUP($A145,Classifications!$E$1:$F$326,2,FALSE),"")</f>
        <v/>
      </c>
      <c r="C145">
        <f t="shared" si="12"/>
        <v>71854</v>
      </c>
      <c r="D145">
        <f t="shared" si="13"/>
        <v>72281</v>
      </c>
      <c r="E145">
        <f t="shared" si="14"/>
        <v>72482</v>
      </c>
      <c r="F145">
        <f t="shared" si="15"/>
        <v>72563</v>
      </c>
      <c r="G145">
        <f t="shared" si="16"/>
        <v>72265</v>
      </c>
      <c r="H145">
        <f t="shared" si="17"/>
        <v>72404</v>
      </c>
      <c r="T145" s="4" t="s">
        <v>214</v>
      </c>
      <c r="U145" s="5">
        <v>37555</v>
      </c>
      <c r="V145" s="5">
        <v>37966</v>
      </c>
      <c r="W145" s="5">
        <v>39073</v>
      </c>
      <c r="X145" s="5">
        <v>38872</v>
      </c>
      <c r="Y145" s="5">
        <v>38953</v>
      </c>
      <c r="Z145" s="5">
        <v>39483</v>
      </c>
    </row>
    <row r="146" spans="1:26" x14ac:dyDescent="0.25">
      <c r="A146" t="s">
        <v>444</v>
      </c>
      <c r="B146" t="str">
        <f>IFERROR(VLOOKUP($A146,Classifications!$E$1:$F$326,2,FALSE),"")</f>
        <v/>
      </c>
      <c r="C146">
        <f t="shared" si="12"/>
        <v>234625</v>
      </c>
      <c r="D146">
        <f t="shared" si="13"/>
        <v>234750</v>
      </c>
      <c r="E146">
        <f t="shared" si="14"/>
        <v>236218</v>
      </c>
      <c r="F146">
        <f t="shared" si="15"/>
        <v>234693</v>
      </c>
      <c r="G146">
        <f t="shared" si="16"/>
        <v>233701</v>
      </c>
      <c r="H146">
        <f t="shared" si="17"/>
        <v>232113</v>
      </c>
      <c r="T146" s="4" t="s">
        <v>359</v>
      </c>
      <c r="U146" s="5">
        <v>51247</v>
      </c>
      <c r="V146" s="5">
        <v>51068</v>
      </c>
      <c r="W146" s="5">
        <v>51000</v>
      </c>
      <c r="X146" s="5">
        <v>50774</v>
      </c>
      <c r="Y146" s="5">
        <v>50697</v>
      </c>
      <c r="Z146" s="5">
        <v>50697</v>
      </c>
    </row>
    <row r="147" spans="1:26" x14ac:dyDescent="0.25">
      <c r="A147" t="s">
        <v>412</v>
      </c>
      <c r="B147" t="str">
        <f>IFERROR(VLOOKUP($A147,Classifications!$E$1:$F$326,2,FALSE),"")</f>
        <v/>
      </c>
      <c r="C147">
        <f t="shared" si="12"/>
        <v>97464</v>
      </c>
      <c r="D147">
        <f t="shared" si="13"/>
        <v>97004</v>
      </c>
      <c r="E147">
        <f t="shared" si="14"/>
        <v>96973</v>
      </c>
      <c r="F147">
        <f t="shared" si="15"/>
        <v>95863</v>
      </c>
      <c r="G147">
        <f t="shared" si="16"/>
        <v>95489</v>
      </c>
      <c r="H147">
        <f t="shared" si="17"/>
        <v>95079</v>
      </c>
      <c r="T147" s="4" t="s">
        <v>42</v>
      </c>
      <c r="U147" s="5">
        <v>45778</v>
      </c>
      <c r="V147" s="5">
        <v>45659</v>
      </c>
      <c r="W147" s="5">
        <v>45517</v>
      </c>
      <c r="X147" s="5">
        <v>44886</v>
      </c>
      <c r="Y147" s="5">
        <v>44770</v>
      </c>
      <c r="Z147" s="5">
        <v>44797</v>
      </c>
    </row>
    <row r="148" spans="1:26" x14ac:dyDescent="0.25">
      <c r="A148" t="s">
        <v>214</v>
      </c>
      <c r="B148" t="str">
        <f>IFERROR(VLOOKUP($A148,Classifications!$E$1:$F$326,2,FALSE),"")</f>
        <v xml:space="preserve">Mainly Rural (rural including hub towns &gt;=80%) </v>
      </c>
      <c r="C148">
        <f t="shared" si="12"/>
        <v>37555</v>
      </c>
      <c r="D148">
        <f t="shared" si="13"/>
        <v>37966</v>
      </c>
      <c r="E148">
        <f t="shared" si="14"/>
        <v>39073</v>
      </c>
      <c r="F148">
        <f t="shared" si="15"/>
        <v>38872</v>
      </c>
      <c r="G148">
        <f t="shared" si="16"/>
        <v>38953</v>
      </c>
      <c r="H148">
        <f t="shared" si="17"/>
        <v>39483</v>
      </c>
      <c r="T148" s="4" t="s">
        <v>12</v>
      </c>
      <c r="U148" s="5">
        <v>128218</v>
      </c>
      <c r="V148" s="5">
        <v>128814</v>
      </c>
      <c r="W148" s="5">
        <v>129423</v>
      </c>
      <c r="X148" s="5">
        <v>128332</v>
      </c>
      <c r="Y148" s="5">
        <v>127660</v>
      </c>
      <c r="Z148" s="5">
        <v>127401</v>
      </c>
    </row>
    <row r="149" spans="1:26" x14ac:dyDescent="0.25">
      <c r="A149" t="s">
        <v>359</v>
      </c>
      <c r="B149" t="str">
        <f>IFERROR(VLOOKUP($A149,Classifications!$E$1:$F$326,2,FALSE),"")</f>
        <v xml:space="preserve">Mainly Rural (rural including hub towns &gt;=80%) </v>
      </c>
      <c r="C149">
        <f t="shared" si="12"/>
        <v>51247</v>
      </c>
      <c r="D149">
        <f t="shared" si="13"/>
        <v>51068</v>
      </c>
      <c r="E149">
        <f t="shared" si="14"/>
        <v>51000</v>
      </c>
      <c r="F149">
        <f t="shared" si="15"/>
        <v>50774</v>
      </c>
      <c r="G149">
        <f t="shared" si="16"/>
        <v>50697</v>
      </c>
      <c r="H149">
        <f t="shared" si="17"/>
        <v>50697</v>
      </c>
      <c r="T149" s="4" t="s">
        <v>129</v>
      </c>
      <c r="U149" s="5">
        <v>71988</v>
      </c>
      <c r="V149" s="5">
        <v>72072</v>
      </c>
      <c r="W149" s="5">
        <v>72258</v>
      </c>
      <c r="X149" s="5">
        <v>71726</v>
      </c>
      <c r="Y149" s="5">
        <v>71784</v>
      </c>
      <c r="Z149" s="5">
        <v>71949</v>
      </c>
    </row>
    <row r="150" spans="1:26" x14ac:dyDescent="0.25">
      <c r="A150" t="s">
        <v>42</v>
      </c>
      <c r="B150" t="str">
        <f>IFERROR(VLOOKUP($A150,Classifications!$E$1:$F$326,2,FALSE),"")</f>
        <v>Urban with City and Town</v>
      </c>
      <c r="C150">
        <f t="shared" si="12"/>
        <v>45778</v>
      </c>
      <c r="D150">
        <f t="shared" si="13"/>
        <v>45659</v>
      </c>
      <c r="E150">
        <f t="shared" si="14"/>
        <v>45517</v>
      </c>
      <c r="F150">
        <f t="shared" si="15"/>
        <v>44886</v>
      </c>
      <c r="G150">
        <f t="shared" si="16"/>
        <v>44770</v>
      </c>
      <c r="H150">
        <f t="shared" si="17"/>
        <v>44797</v>
      </c>
      <c r="T150" s="4" t="s">
        <v>445</v>
      </c>
      <c r="U150" s="5">
        <v>402316</v>
      </c>
      <c r="V150" s="5">
        <v>407872</v>
      </c>
      <c r="W150" s="5">
        <v>414985</v>
      </c>
      <c r="X150" s="5">
        <v>415859</v>
      </c>
      <c r="Y150" s="5">
        <v>416902</v>
      </c>
      <c r="Z150" s="5">
        <v>419406</v>
      </c>
    </row>
    <row r="151" spans="1:26" x14ac:dyDescent="0.25">
      <c r="A151" t="s">
        <v>12</v>
      </c>
      <c r="B151" t="str">
        <f>IFERROR(VLOOKUP($A151,Classifications!$E$1:$F$326,2,FALSE),"")</f>
        <v>Urban with Major Conurbation</v>
      </c>
      <c r="C151">
        <f t="shared" si="12"/>
        <v>128218</v>
      </c>
      <c r="D151">
        <f t="shared" si="13"/>
        <v>128814</v>
      </c>
      <c r="E151">
        <f t="shared" si="14"/>
        <v>129423</v>
      </c>
      <c r="F151">
        <f t="shared" si="15"/>
        <v>128332</v>
      </c>
      <c r="G151">
        <f t="shared" si="16"/>
        <v>127660</v>
      </c>
      <c r="H151">
        <f t="shared" si="17"/>
        <v>127401</v>
      </c>
      <c r="T151" s="4" t="s">
        <v>360</v>
      </c>
      <c r="U151" s="5">
        <v>78034</v>
      </c>
      <c r="V151" s="5">
        <v>78858</v>
      </c>
      <c r="W151" s="5">
        <v>79502</v>
      </c>
      <c r="X151" s="5">
        <v>80004</v>
      </c>
      <c r="Y151" s="5">
        <v>80257</v>
      </c>
      <c r="Z151" s="5">
        <v>80594</v>
      </c>
    </row>
    <row r="152" spans="1:26" x14ac:dyDescent="0.25">
      <c r="A152" t="s">
        <v>129</v>
      </c>
      <c r="B152" t="str">
        <f>IFERROR(VLOOKUP($A152,Classifications!$E$1:$F$326,2,FALSE),"")</f>
        <v>Urban with Minor Conurbation</v>
      </c>
      <c r="C152">
        <f t="shared" si="12"/>
        <v>71988</v>
      </c>
      <c r="D152">
        <f t="shared" si="13"/>
        <v>72072</v>
      </c>
      <c r="E152">
        <f t="shared" si="14"/>
        <v>72258</v>
      </c>
      <c r="F152">
        <f t="shared" si="15"/>
        <v>71726</v>
      </c>
      <c r="G152">
        <f t="shared" si="16"/>
        <v>71784</v>
      </c>
      <c r="H152">
        <f t="shared" si="17"/>
        <v>71949</v>
      </c>
      <c r="T152" s="4" t="s">
        <v>356</v>
      </c>
      <c r="U152" s="5">
        <v>375708</v>
      </c>
      <c r="V152" s="5">
        <v>377488</v>
      </c>
      <c r="W152" s="5">
        <v>379078</v>
      </c>
      <c r="X152" s="5">
        <v>377596</v>
      </c>
      <c r="Y152" s="5">
        <v>377379</v>
      </c>
      <c r="Z152" s="5">
        <v>378480</v>
      </c>
    </row>
    <row r="153" spans="1:26" x14ac:dyDescent="0.25">
      <c r="A153" t="s">
        <v>445</v>
      </c>
      <c r="B153" t="str">
        <f>IFERROR(VLOOKUP($A153,Classifications!$E$1:$F$326,2,FALSE),"")</f>
        <v/>
      </c>
      <c r="C153">
        <f t="shared" si="12"/>
        <v>402316</v>
      </c>
      <c r="D153">
        <f t="shared" si="13"/>
        <v>407872</v>
      </c>
      <c r="E153">
        <f t="shared" si="14"/>
        <v>414985</v>
      </c>
      <c r="F153">
        <f t="shared" si="15"/>
        <v>415859</v>
      </c>
      <c r="G153">
        <f t="shared" si="16"/>
        <v>416902</v>
      </c>
      <c r="H153">
        <f t="shared" si="17"/>
        <v>419406</v>
      </c>
      <c r="T153" s="4" t="s">
        <v>276</v>
      </c>
      <c r="U153" s="5">
        <v>52485</v>
      </c>
      <c r="V153" s="5">
        <v>52288</v>
      </c>
      <c r="W153" s="5">
        <v>52290</v>
      </c>
      <c r="X153" s="5">
        <v>52259</v>
      </c>
      <c r="Y153" s="5">
        <v>52085</v>
      </c>
      <c r="Z153" s="5">
        <v>52247</v>
      </c>
    </row>
    <row r="154" spans="1:26" x14ac:dyDescent="0.25">
      <c r="A154" t="s">
        <v>360</v>
      </c>
      <c r="B154" t="str">
        <f>IFERROR(VLOOKUP($A154,Classifications!$E$1:$F$326,2,FALSE),"")</f>
        <v>Urban with City and Town</v>
      </c>
      <c r="C154">
        <f t="shared" si="12"/>
        <v>78034</v>
      </c>
      <c r="D154">
        <f t="shared" si="13"/>
        <v>78858</v>
      </c>
      <c r="E154">
        <f t="shared" si="14"/>
        <v>79502</v>
      </c>
      <c r="F154">
        <f t="shared" si="15"/>
        <v>80004</v>
      </c>
      <c r="G154">
        <f t="shared" si="16"/>
        <v>80257</v>
      </c>
      <c r="H154">
        <f t="shared" si="17"/>
        <v>80594</v>
      </c>
      <c r="T154" s="4" t="s">
        <v>289</v>
      </c>
      <c r="U154" s="5">
        <v>63903</v>
      </c>
      <c r="V154" s="5">
        <v>64349</v>
      </c>
      <c r="W154" s="5">
        <v>64629</v>
      </c>
      <c r="X154" s="5">
        <v>64566</v>
      </c>
      <c r="Y154" s="5">
        <v>65090</v>
      </c>
      <c r="Z154" s="5">
        <v>65907</v>
      </c>
    </row>
    <row r="155" spans="1:26" x14ac:dyDescent="0.25">
      <c r="A155" t="s">
        <v>356</v>
      </c>
      <c r="B155" t="str">
        <f>IFERROR(VLOOKUP($A155,Classifications!$E$1:$F$326,2,FALSE),"")</f>
        <v/>
      </c>
      <c r="C155">
        <f t="shared" si="12"/>
        <v>375708</v>
      </c>
      <c r="D155">
        <f t="shared" si="13"/>
        <v>377488</v>
      </c>
      <c r="E155">
        <f t="shared" si="14"/>
        <v>379078</v>
      </c>
      <c r="F155">
        <f t="shared" si="15"/>
        <v>377596</v>
      </c>
      <c r="G155">
        <f t="shared" si="16"/>
        <v>377379</v>
      </c>
      <c r="H155">
        <f t="shared" si="17"/>
        <v>378480</v>
      </c>
      <c r="T155" s="4" t="s">
        <v>205</v>
      </c>
      <c r="U155" s="5">
        <v>59239</v>
      </c>
      <c r="V155" s="5">
        <v>59459</v>
      </c>
      <c r="W155" s="5">
        <v>59442</v>
      </c>
      <c r="X155" s="5">
        <v>58843</v>
      </c>
      <c r="Y155" s="5">
        <v>58631</v>
      </c>
      <c r="Z155" s="5">
        <v>58398</v>
      </c>
    </row>
    <row r="156" spans="1:26" x14ac:dyDescent="0.25">
      <c r="A156" t="s">
        <v>276</v>
      </c>
      <c r="B156" t="str">
        <f>IFERROR(VLOOKUP($A156,Classifications!$E$1:$F$326,2,FALSE),"")</f>
        <v>Urban with City and Town</v>
      </c>
      <c r="C156">
        <f t="shared" si="12"/>
        <v>52485</v>
      </c>
      <c r="D156">
        <f t="shared" si="13"/>
        <v>52288</v>
      </c>
      <c r="E156">
        <f t="shared" si="14"/>
        <v>52290</v>
      </c>
      <c r="F156">
        <f t="shared" si="15"/>
        <v>52259</v>
      </c>
      <c r="G156">
        <f t="shared" si="16"/>
        <v>52085</v>
      </c>
      <c r="H156">
        <f t="shared" si="17"/>
        <v>52247</v>
      </c>
      <c r="T156" s="4" t="s">
        <v>245</v>
      </c>
      <c r="U156" s="5">
        <v>165065</v>
      </c>
      <c r="V156" s="5">
        <v>169077</v>
      </c>
      <c r="W156" s="5">
        <v>173696</v>
      </c>
      <c r="X156" s="5">
        <v>176513</v>
      </c>
      <c r="Y156" s="5">
        <v>178820</v>
      </c>
      <c r="Z156" s="5">
        <v>181830</v>
      </c>
    </row>
    <row r="157" spans="1:26" x14ac:dyDescent="0.25">
      <c r="A157" t="s">
        <v>289</v>
      </c>
      <c r="B157" t="str">
        <f>IFERROR(VLOOKUP($A157,Classifications!$E$1:$F$326,2,FALSE),"")</f>
        <v>Urban with Major Conurbation</v>
      </c>
      <c r="C157">
        <f t="shared" si="12"/>
        <v>63903</v>
      </c>
      <c r="D157">
        <f t="shared" si="13"/>
        <v>64349</v>
      </c>
      <c r="E157">
        <f t="shared" si="14"/>
        <v>64629</v>
      </c>
      <c r="F157">
        <f t="shared" si="15"/>
        <v>64566</v>
      </c>
      <c r="G157">
        <f t="shared" si="16"/>
        <v>65090</v>
      </c>
      <c r="H157">
        <f t="shared" si="17"/>
        <v>65907</v>
      </c>
      <c r="T157" s="4" t="s">
        <v>312</v>
      </c>
      <c r="U157" s="5">
        <v>89101</v>
      </c>
      <c r="V157" s="5">
        <v>90240</v>
      </c>
      <c r="W157" s="5">
        <v>91390</v>
      </c>
      <c r="X157" s="5">
        <v>92132</v>
      </c>
      <c r="Y157" s="5">
        <v>92495</v>
      </c>
      <c r="Z157" s="5">
        <v>93603</v>
      </c>
    </row>
    <row r="158" spans="1:26" x14ac:dyDescent="0.25">
      <c r="A158" t="s">
        <v>205</v>
      </c>
      <c r="B158" t="str">
        <f>IFERROR(VLOOKUP($A158,Classifications!$E$1:$F$326,2,FALSE),"")</f>
        <v>Urban with Significant Rural (rural including hub towns 26-49%)</v>
      </c>
      <c r="C158">
        <f t="shared" si="12"/>
        <v>59239</v>
      </c>
      <c r="D158">
        <f t="shared" si="13"/>
        <v>59459</v>
      </c>
      <c r="E158">
        <f t="shared" si="14"/>
        <v>59442</v>
      </c>
      <c r="F158">
        <f t="shared" si="15"/>
        <v>58843</v>
      </c>
      <c r="G158">
        <f t="shared" si="16"/>
        <v>58631</v>
      </c>
      <c r="H158">
        <f t="shared" si="17"/>
        <v>58398</v>
      </c>
      <c r="T158" s="4" t="s">
        <v>409</v>
      </c>
      <c r="U158" s="5">
        <v>74891</v>
      </c>
      <c r="V158" s="5">
        <v>75409</v>
      </c>
      <c r="W158" s="5">
        <v>75336</v>
      </c>
      <c r="X158" s="5">
        <v>74921</v>
      </c>
      <c r="Y158" s="5">
        <v>74299</v>
      </c>
      <c r="Z158" s="5">
        <v>74076</v>
      </c>
    </row>
    <row r="159" spans="1:26" x14ac:dyDescent="0.25">
      <c r="A159" t="s">
        <v>245</v>
      </c>
      <c r="B159" t="str">
        <f>IFERROR(VLOOKUP($A159,Classifications!$E$1:$F$326,2,FALSE),"")</f>
        <v>Urban with Major Conurbation</v>
      </c>
      <c r="C159">
        <f t="shared" si="12"/>
        <v>165065</v>
      </c>
      <c r="D159">
        <f t="shared" si="13"/>
        <v>169077</v>
      </c>
      <c r="E159">
        <f t="shared" si="14"/>
        <v>173696</v>
      </c>
      <c r="F159">
        <f t="shared" si="15"/>
        <v>176513</v>
      </c>
      <c r="G159">
        <f t="shared" si="16"/>
        <v>178820</v>
      </c>
      <c r="H159">
        <f t="shared" si="17"/>
        <v>181830</v>
      </c>
      <c r="T159" s="4" t="s">
        <v>224</v>
      </c>
      <c r="U159" s="5">
        <v>169139</v>
      </c>
      <c r="V159" s="5">
        <v>173504</v>
      </c>
      <c r="W159" s="5">
        <v>178569</v>
      </c>
      <c r="X159" s="5">
        <v>181863</v>
      </c>
      <c r="Y159" s="5">
        <v>185479</v>
      </c>
      <c r="Z159" s="5">
        <v>189806</v>
      </c>
    </row>
    <row r="160" spans="1:26" x14ac:dyDescent="0.25">
      <c r="A160" t="s">
        <v>312</v>
      </c>
      <c r="B160" t="str">
        <f>IFERROR(VLOOKUP($A160,Classifications!$E$1:$F$326,2,FALSE),"")</f>
        <v>Urban with City and Town</v>
      </c>
      <c r="C160">
        <f t="shared" si="12"/>
        <v>89101</v>
      </c>
      <c r="D160">
        <f t="shared" si="13"/>
        <v>90240</v>
      </c>
      <c r="E160">
        <f t="shared" si="14"/>
        <v>91390</v>
      </c>
      <c r="F160">
        <f t="shared" si="15"/>
        <v>92132</v>
      </c>
      <c r="G160">
        <f t="shared" si="16"/>
        <v>92495</v>
      </c>
      <c r="H160">
        <f t="shared" si="17"/>
        <v>93603</v>
      </c>
      <c r="T160" s="4" t="s">
        <v>37</v>
      </c>
      <c r="U160" s="5">
        <v>81281</v>
      </c>
      <c r="V160" s="5">
        <v>81908</v>
      </c>
      <c r="W160" s="5">
        <v>82222</v>
      </c>
      <c r="X160" s="5">
        <v>81211</v>
      </c>
      <c r="Y160" s="5">
        <v>80567</v>
      </c>
      <c r="Z160" s="5">
        <v>80179</v>
      </c>
    </row>
    <row r="161" spans="1:26" x14ac:dyDescent="0.25">
      <c r="A161" t="s">
        <v>409</v>
      </c>
      <c r="B161" t="str">
        <f>IFERROR(VLOOKUP($A161,Classifications!$E$1:$F$326,2,FALSE),"")</f>
        <v/>
      </c>
      <c r="C161">
        <f t="shared" si="12"/>
        <v>74891</v>
      </c>
      <c r="D161">
        <f t="shared" si="13"/>
        <v>75409</v>
      </c>
      <c r="E161">
        <f t="shared" si="14"/>
        <v>75336</v>
      </c>
      <c r="F161">
        <f t="shared" si="15"/>
        <v>74921</v>
      </c>
      <c r="G161">
        <f t="shared" si="16"/>
        <v>74299</v>
      </c>
      <c r="H161">
        <f t="shared" si="17"/>
        <v>74076</v>
      </c>
      <c r="T161" s="4" t="s">
        <v>78</v>
      </c>
      <c r="U161" s="5">
        <v>55102</v>
      </c>
      <c r="V161" s="5">
        <v>54956</v>
      </c>
      <c r="W161" s="5">
        <v>55082</v>
      </c>
      <c r="X161" s="5">
        <v>54378</v>
      </c>
      <c r="Y161" s="5">
        <v>54034</v>
      </c>
      <c r="Z161" s="5">
        <v>53314</v>
      </c>
    </row>
    <row r="162" spans="1:26" x14ac:dyDescent="0.25">
      <c r="A162" t="s">
        <v>224</v>
      </c>
      <c r="B162" t="str">
        <f>IFERROR(VLOOKUP($A162,Classifications!$E$1:$F$326,2,FALSE),"")</f>
        <v>Urban with Major Conurbation</v>
      </c>
      <c r="C162">
        <f t="shared" si="12"/>
        <v>169139</v>
      </c>
      <c r="D162">
        <f t="shared" si="13"/>
        <v>173504</v>
      </c>
      <c r="E162">
        <f t="shared" si="14"/>
        <v>178569</v>
      </c>
      <c r="F162">
        <f t="shared" si="15"/>
        <v>181863</v>
      </c>
      <c r="G162">
        <f t="shared" si="16"/>
        <v>185479</v>
      </c>
      <c r="H162">
        <f t="shared" si="17"/>
        <v>189806</v>
      </c>
      <c r="T162" s="4" t="s">
        <v>225</v>
      </c>
      <c r="U162" s="5">
        <v>134791</v>
      </c>
      <c r="V162" s="5">
        <v>135103</v>
      </c>
      <c r="W162" s="5">
        <v>136275</v>
      </c>
      <c r="X162" s="5">
        <v>132933</v>
      </c>
      <c r="Y162" s="5">
        <v>130808</v>
      </c>
      <c r="Z162" s="5">
        <v>129419</v>
      </c>
    </row>
    <row r="163" spans="1:26" x14ac:dyDescent="0.25">
      <c r="A163" t="s">
        <v>37</v>
      </c>
      <c r="B163" t="str">
        <f>IFERROR(VLOOKUP($A163,Classifications!$E$1:$F$326,2,FALSE),"")</f>
        <v>Urban with City and Town</v>
      </c>
      <c r="C163">
        <f t="shared" si="12"/>
        <v>81281</v>
      </c>
      <c r="D163">
        <f t="shared" si="13"/>
        <v>81908</v>
      </c>
      <c r="E163">
        <f t="shared" si="14"/>
        <v>82222</v>
      </c>
      <c r="F163">
        <f t="shared" si="15"/>
        <v>81211</v>
      </c>
      <c r="G163">
        <f t="shared" si="16"/>
        <v>80567</v>
      </c>
      <c r="H163">
        <f t="shared" si="17"/>
        <v>80179</v>
      </c>
      <c r="T163" s="4" t="s">
        <v>271</v>
      </c>
      <c r="U163" s="5">
        <v>825186</v>
      </c>
      <c r="V163" s="5">
        <v>827860</v>
      </c>
      <c r="W163" s="5">
        <v>829792</v>
      </c>
      <c r="X163" s="5">
        <v>824981</v>
      </c>
      <c r="Y163" s="5">
        <v>823577</v>
      </c>
      <c r="Z163" s="5">
        <v>823490</v>
      </c>
    </row>
    <row r="164" spans="1:26" x14ac:dyDescent="0.25">
      <c r="A164" t="s">
        <v>78</v>
      </c>
      <c r="B164" t="str">
        <f>IFERROR(VLOOKUP($A164,Classifications!$E$1:$F$326,2,FALSE),"")</f>
        <v xml:space="preserve">Mainly Rural (rural including hub towns &gt;=80%) </v>
      </c>
      <c r="C164">
        <f t="shared" si="12"/>
        <v>55102</v>
      </c>
      <c r="D164">
        <f t="shared" si="13"/>
        <v>54956</v>
      </c>
      <c r="E164">
        <f t="shared" si="14"/>
        <v>55082</v>
      </c>
      <c r="F164">
        <f t="shared" si="15"/>
        <v>54378</v>
      </c>
      <c r="G164">
        <f t="shared" si="16"/>
        <v>54034</v>
      </c>
      <c r="H164">
        <f t="shared" si="17"/>
        <v>53314</v>
      </c>
      <c r="T164" s="4" t="s">
        <v>103</v>
      </c>
      <c r="U164" s="5">
        <v>52942</v>
      </c>
      <c r="V164" s="5">
        <v>53153</v>
      </c>
      <c r="W164" s="5">
        <v>53611</v>
      </c>
      <c r="X164" s="5">
        <v>53449</v>
      </c>
      <c r="Y164" s="5">
        <v>53740</v>
      </c>
      <c r="Z164" s="5">
        <v>53644</v>
      </c>
    </row>
    <row r="165" spans="1:26" x14ac:dyDescent="0.25">
      <c r="A165" t="s">
        <v>225</v>
      </c>
      <c r="B165" t="str">
        <f>IFERROR(VLOOKUP($A165,Classifications!$E$1:$F$326,2,FALSE),"")</f>
        <v>Urban with Major Conurbation</v>
      </c>
      <c r="C165">
        <f t="shared" si="12"/>
        <v>134791</v>
      </c>
      <c r="D165">
        <f t="shared" si="13"/>
        <v>135103</v>
      </c>
      <c r="E165">
        <f t="shared" si="14"/>
        <v>136275</v>
      </c>
      <c r="F165">
        <f t="shared" si="15"/>
        <v>132933</v>
      </c>
      <c r="G165">
        <f t="shared" si="16"/>
        <v>130808</v>
      </c>
      <c r="H165">
        <f t="shared" si="17"/>
        <v>129419</v>
      </c>
      <c r="T165" s="4" t="s">
        <v>226</v>
      </c>
      <c r="U165" s="5">
        <v>176894</v>
      </c>
      <c r="V165" s="5">
        <v>178843</v>
      </c>
      <c r="W165" s="5">
        <v>181136</v>
      </c>
      <c r="X165" s="5">
        <v>183333</v>
      </c>
      <c r="Y165" s="5">
        <v>186654</v>
      </c>
      <c r="Z165" s="5">
        <v>189243</v>
      </c>
    </row>
    <row r="166" spans="1:26" x14ac:dyDescent="0.25">
      <c r="A166" t="s">
        <v>271</v>
      </c>
      <c r="B166" t="str">
        <f>IFERROR(VLOOKUP($A166,Classifications!$E$1:$F$326,2,FALSE),"")</f>
        <v/>
      </c>
      <c r="C166">
        <f t="shared" si="12"/>
        <v>825186</v>
      </c>
      <c r="D166">
        <f t="shared" si="13"/>
        <v>827860</v>
      </c>
      <c r="E166">
        <f t="shared" si="14"/>
        <v>829792</v>
      </c>
      <c r="F166">
        <f t="shared" si="15"/>
        <v>824981</v>
      </c>
      <c r="G166">
        <f t="shared" si="16"/>
        <v>823577</v>
      </c>
      <c r="H166">
        <f t="shared" si="17"/>
        <v>823490</v>
      </c>
      <c r="T166" s="4" t="s">
        <v>185</v>
      </c>
      <c r="U166" s="5">
        <v>51950</v>
      </c>
      <c r="V166" s="5">
        <v>52427</v>
      </c>
      <c r="W166" s="5">
        <v>52824</v>
      </c>
      <c r="X166" s="5">
        <v>52771</v>
      </c>
      <c r="Y166" s="5">
        <v>52809</v>
      </c>
      <c r="Z166" s="5">
        <v>53528</v>
      </c>
    </row>
    <row r="167" spans="1:26" x14ac:dyDescent="0.25">
      <c r="A167" t="s">
        <v>103</v>
      </c>
      <c r="B167" t="str">
        <f>IFERROR(VLOOKUP($A167,Classifications!$E$1:$F$326,2,FALSE),"")</f>
        <v xml:space="preserve">Mainly Rural (rural including hub towns &gt;=80%) </v>
      </c>
      <c r="C167">
        <f t="shared" si="12"/>
        <v>52942</v>
      </c>
      <c r="D167">
        <f t="shared" si="13"/>
        <v>53153</v>
      </c>
      <c r="E167">
        <f t="shared" si="14"/>
        <v>53611</v>
      </c>
      <c r="F167">
        <f t="shared" si="15"/>
        <v>53449</v>
      </c>
      <c r="G167">
        <f t="shared" si="16"/>
        <v>53740</v>
      </c>
      <c r="H167">
        <f t="shared" si="17"/>
        <v>53644</v>
      </c>
      <c r="T167" s="4" t="s">
        <v>79</v>
      </c>
      <c r="U167" s="5">
        <v>98429</v>
      </c>
      <c r="V167" s="5">
        <v>98637</v>
      </c>
      <c r="W167" s="5">
        <v>98722</v>
      </c>
      <c r="X167" s="5">
        <v>97298</v>
      </c>
      <c r="Y167" s="5">
        <v>96126</v>
      </c>
      <c r="Z167" s="5">
        <v>94436</v>
      </c>
    </row>
    <row r="168" spans="1:26" x14ac:dyDescent="0.25">
      <c r="A168" t="s">
        <v>226</v>
      </c>
      <c r="B168" t="str">
        <f>IFERROR(VLOOKUP($A168,Classifications!$E$1:$F$326,2,FALSE),"")</f>
        <v>Urban with Major Conurbation</v>
      </c>
      <c r="C168">
        <f t="shared" si="12"/>
        <v>176894</v>
      </c>
      <c r="D168">
        <f t="shared" si="13"/>
        <v>178843</v>
      </c>
      <c r="E168">
        <f t="shared" si="14"/>
        <v>181136</v>
      </c>
      <c r="F168">
        <f t="shared" si="15"/>
        <v>183333</v>
      </c>
      <c r="G168">
        <f t="shared" si="16"/>
        <v>186654</v>
      </c>
      <c r="H168">
        <f t="shared" si="17"/>
        <v>189243</v>
      </c>
      <c r="T168" s="4" t="s">
        <v>246</v>
      </c>
      <c r="U168" s="5">
        <v>154243</v>
      </c>
      <c r="V168" s="5">
        <v>156689</v>
      </c>
      <c r="W168" s="5">
        <v>158438</v>
      </c>
      <c r="X168" s="5">
        <v>158766</v>
      </c>
      <c r="Y168" s="5">
        <v>158338</v>
      </c>
      <c r="Z168" s="5">
        <v>159312</v>
      </c>
    </row>
    <row r="169" spans="1:26" x14ac:dyDescent="0.25">
      <c r="A169" t="s">
        <v>185</v>
      </c>
      <c r="B169" t="str">
        <f>IFERROR(VLOOKUP($A169,Classifications!$E$1:$F$326,2,FALSE),"")</f>
        <v>Urban with City and Town</v>
      </c>
      <c r="C169">
        <f t="shared" si="12"/>
        <v>51950</v>
      </c>
      <c r="D169">
        <f t="shared" si="13"/>
        <v>52427</v>
      </c>
      <c r="E169">
        <f t="shared" si="14"/>
        <v>52824</v>
      </c>
      <c r="F169">
        <f t="shared" si="15"/>
        <v>52771</v>
      </c>
      <c r="G169">
        <f t="shared" si="16"/>
        <v>52809</v>
      </c>
      <c r="H169">
        <f t="shared" si="17"/>
        <v>53528</v>
      </c>
      <c r="T169" s="4" t="s">
        <v>277</v>
      </c>
      <c r="U169" s="5">
        <v>58707</v>
      </c>
      <c r="V169" s="5">
        <v>58345</v>
      </c>
      <c r="W169" s="5">
        <v>58060</v>
      </c>
      <c r="X169" s="5">
        <v>57503</v>
      </c>
      <c r="Y169" s="5">
        <v>57318</v>
      </c>
      <c r="Z169" s="5">
        <v>57335</v>
      </c>
    </row>
    <row r="170" spans="1:26" x14ac:dyDescent="0.25">
      <c r="A170" t="s">
        <v>79</v>
      </c>
      <c r="B170" t="str">
        <f>IFERROR(VLOOKUP($A170,Classifications!$E$1:$F$326,2,FALSE),"")</f>
        <v>Urban with Significant Rural (rural including hub towns 26-49%)</v>
      </c>
      <c r="C170">
        <f t="shared" si="12"/>
        <v>98429</v>
      </c>
      <c r="D170">
        <f t="shared" si="13"/>
        <v>98637</v>
      </c>
      <c r="E170">
        <f t="shared" si="14"/>
        <v>98722</v>
      </c>
      <c r="F170">
        <f t="shared" si="15"/>
        <v>97298</v>
      </c>
      <c r="G170">
        <f t="shared" si="16"/>
        <v>96126</v>
      </c>
      <c r="H170">
        <f t="shared" si="17"/>
        <v>94436</v>
      </c>
      <c r="T170" s="4" t="s">
        <v>13</v>
      </c>
      <c r="U170" s="5">
        <v>58287</v>
      </c>
      <c r="V170" s="5">
        <v>58384</v>
      </c>
      <c r="W170" s="5">
        <v>58643</v>
      </c>
      <c r="X170" s="5">
        <v>58266</v>
      </c>
      <c r="Y170" s="5">
        <v>58285</v>
      </c>
      <c r="Z170" s="5">
        <v>57807</v>
      </c>
    </row>
    <row r="171" spans="1:26" x14ac:dyDescent="0.25">
      <c r="A171" t="s">
        <v>246</v>
      </c>
      <c r="B171" t="str">
        <f>IFERROR(VLOOKUP($A171,Classifications!$E$1:$F$326,2,FALSE),"")</f>
        <v>Urban with Major Conurbation</v>
      </c>
      <c r="C171">
        <f t="shared" si="12"/>
        <v>154243</v>
      </c>
      <c r="D171">
        <f t="shared" si="13"/>
        <v>156689</v>
      </c>
      <c r="E171">
        <f t="shared" si="14"/>
        <v>158438</v>
      </c>
      <c r="F171">
        <f t="shared" si="15"/>
        <v>158766</v>
      </c>
      <c r="G171">
        <f t="shared" si="16"/>
        <v>158338</v>
      </c>
      <c r="H171">
        <f t="shared" si="17"/>
        <v>159312</v>
      </c>
      <c r="T171" s="4" t="s">
        <v>267</v>
      </c>
      <c r="U171" s="5">
        <v>57331</v>
      </c>
      <c r="V171" s="5">
        <v>57589</v>
      </c>
      <c r="W171" s="5">
        <v>57936</v>
      </c>
      <c r="X171" s="5">
        <v>57402</v>
      </c>
      <c r="Y171" s="5">
        <v>57152</v>
      </c>
      <c r="Z171" s="5">
        <v>56935</v>
      </c>
    </row>
    <row r="172" spans="1:26" x14ac:dyDescent="0.25">
      <c r="A172" t="s">
        <v>277</v>
      </c>
      <c r="B172" t="str">
        <f>IFERROR(VLOOKUP($A172,Classifications!$E$1:$F$326,2,FALSE),"")</f>
        <v>Urban with Significant Rural (rural including hub towns 26-49%)</v>
      </c>
      <c r="C172">
        <f t="shared" si="12"/>
        <v>58707</v>
      </c>
      <c r="D172">
        <f t="shared" si="13"/>
        <v>58345</v>
      </c>
      <c r="E172">
        <f t="shared" si="14"/>
        <v>58060</v>
      </c>
      <c r="F172">
        <f t="shared" si="15"/>
        <v>57503</v>
      </c>
      <c r="G172">
        <f t="shared" si="16"/>
        <v>57318</v>
      </c>
      <c r="H172">
        <f t="shared" si="17"/>
        <v>57335</v>
      </c>
      <c r="T172" s="4" t="s">
        <v>278</v>
      </c>
      <c r="U172" s="5">
        <v>73020</v>
      </c>
      <c r="V172" s="5">
        <v>73177</v>
      </c>
      <c r="W172" s="5">
        <v>73274</v>
      </c>
      <c r="X172" s="5">
        <v>72854</v>
      </c>
      <c r="Y172" s="5">
        <v>72638</v>
      </c>
      <c r="Z172" s="5">
        <v>72620</v>
      </c>
    </row>
    <row r="173" spans="1:26" x14ac:dyDescent="0.25">
      <c r="A173" t="s">
        <v>13</v>
      </c>
      <c r="B173" t="str">
        <f>IFERROR(VLOOKUP($A173,Classifications!$E$1:$F$326,2,FALSE),"")</f>
        <v>Urban with City and Town</v>
      </c>
      <c r="C173">
        <f t="shared" si="12"/>
        <v>58287</v>
      </c>
      <c r="D173">
        <f t="shared" si="13"/>
        <v>58384</v>
      </c>
      <c r="E173">
        <f t="shared" si="14"/>
        <v>58643</v>
      </c>
      <c r="F173">
        <f t="shared" si="15"/>
        <v>58266</v>
      </c>
      <c r="G173">
        <f t="shared" si="16"/>
        <v>58285</v>
      </c>
      <c r="H173">
        <f t="shared" si="17"/>
        <v>57807</v>
      </c>
      <c r="T173" s="4" t="s">
        <v>247</v>
      </c>
      <c r="U173" s="5">
        <v>148498</v>
      </c>
      <c r="V173" s="5">
        <v>149852</v>
      </c>
      <c r="W173" s="5">
        <v>150839</v>
      </c>
      <c r="X173" s="5">
        <v>150737</v>
      </c>
      <c r="Y173" s="5">
        <v>151429</v>
      </c>
      <c r="Z173" s="5">
        <v>153220</v>
      </c>
    </row>
    <row r="174" spans="1:26" x14ac:dyDescent="0.25">
      <c r="A174" t="s">
        <v>267</v>
      </c>
      <c r="B174" t="str">
        <f>IFERROR(VLOOKUP($A174,Classifications!$E$1:$F$326,2,FALSE),"")</f>
        <v>Urban with City and Town</v>
      </c>
      <c r="C174">
        <f t="shared" si="12"/>
        <v>57331</v>
      </c>
      <c r="D174">
        <f t="shared" si="13"/>
        <v>57589</v>
      </c>
      <c r="E174">
        <f t="shared" si="14"/>
        <v>57936</v>
      </c>
      <c r="F174">
        <f t="shared" si="15"/>
        <v>57402</v>
      </c>
      <c r="G174">
        <f t="shared" si="16"/>
        <v>57152</v>
      </c>
      <c r="H174">
        <f t="shared" si="17"/>
        <v>56935</v>
      </c>
      <c r="T174" s="4" t="s">
        <v>138</v>
      </c>
      <c r="U174" s="5">
        <v>113111</v>
      </c>
      <c r="V174" s="5">
        <v>112891</v>
      </c>
      <c r="W174" s="5">
        <v>112890</v>
      </c>
      <c r="X174" s="5">
        <v>112586</v>
      </c>
      <c r="Y174" s="5">
        <v>112405</v>
      </c>
      <c r="Z174" s="5">
        <v>112308</v>
      </c>
    </row>
    <row r="175" spans="1:26" x14ac:dyDescent="0.25">
      <c r="A175" t="s">
        <v>278</v>
      </c>
      <c r="B175" t="str">
        <f>IFERROR(VLOOKUP($A175,Classifications!$E$1:$F$326,2,FALSE),"")</f>
        <v>Urban with City and Town</v>
      </c>
      <c r="C175">
        <f t="shared" si="12"/>
        <v>73020</v>
      </c>
      <c r="D175">
        <f t="shared" si="13"/>
        <v>73177</v>
      </c>
      <c r="E175">
        <f t="shared" si="14"/>
        <v>73274</v>
      </c>
      <c r="F175">
        <f t="shared" si="15"/>
        <v>72854</v>
      </c>
      <c r="G175">
        <f t="shared" si="16"/>
        <v>72638</v>
      </c>
      <c r="H175">
        <f t="shared" si="17"/>
        <v>72620</v>
      </c>
      <c r="T175" s="4" t="s">
        <v>190</v>
      </c>
      <c r="U175" s="5">
        <v>708136</v>
      </c>
      <c r="V175" s="5">
        <v>714260</v>
      </c>
      <c r="W175" s="5">
        <v>720473</v>
      </c>
      <c r="X175" s="5">
        <v>719884</v>
      </c>
      <c r="Y175" s="5">
        <v>724179</v>
      </c>
      <c r="Z175" s="5">
        <v>730237</v>
      </c>
    </row>
    <row r="176" spans="1:26" x14ac:dyDescent="0.25">
      <c r="A176" t="s">
        <v>247</v>
      </c>
      <c r="B176" t="str">
        <f>IFERROR(VLOOKUP($A176,Classifications!$E$1:$F$326,2,FALSE),"")</f>
        <v>Urban with Major Conurbation</v>
      </c>
      <c r="C176">
        <f t="shared" si="12"/>
        <v>148498</v>
      </c>
      <c r="D176">
        <f t="shared" si="13"/>
        <v>149852</v>
      </c>
      <c r="E176">
        <f t="shared" si="14"/>
        <v>150839</v>
      </c>
      <c r="F176">
        <f t="shared" si="15"/>
        <v>150737</v>
      </c>
      <c r="G176">
        <f t="shared" si="16"/>
        <v>151429</v>
      </c>
      <c r="H176">
        <f t="shared" si="17"/>
        <v>153220</v>
      </c>
      <c r="T176" s="4" t="s">
        <v>194</v>
      </c>
      <c r="U176" s="5">
        <v>62782</v>
      </c>
      <c r="V176" s="5">
        <v>63242</v>
      </c>
      <c r="W176" s="5">
        <v>63610</v>
      </c>
      <c r="X176" s="5">
        <v>63105</v>
      </c>
      <c r="Y176" s="5">
        <v>63118</v>
      </c>
      <c r="Z176" s="5">
        <v>63341</v>
      </c>
    </row>
    <row r="177" spans="1:26" x14ac:dyDescent="0.25">
      <c r="A177" t="s">
        <v>138</v>
      </c>
      <c r="B177" t="str">
        <f>IFERROR(VLOOKUP($A177,Classifications!$E$1:$F$326,2,FALSE),"")</f>
        <v xml:space="preserve">Largely Rural (rural including hub towns 50-79%) </v>
      </c>
      <c r="C177">
        <f t="shared" si="12"/>
        <v>113111</v>
      </c>
      <c r="D177">
        <f t="shared" si="13"/>
        <v>112891</v>
      </c>
      <c r="E177">
        <f t="shared" si="14"/>
        <v>112890</v>
      </c>
      <c r="F177">
        <f t="shared" si="15"/>
        <v>112586</v>
      </c>
      <c r="G177">
        <f t="shared" si="16"/>
        <v>112405</v>
      </c>
      <c r="H177">
        <f t="shared" si="17"/>
        <v>112308</v>
      </c>
      <c r="T177" s="4" t="s">
        <v>96</v>
      </c>
      <c r="U177" s="5">
        <v>58981</v>
      </c>
      <c r="V177" s="5">
        <v>58877</v>
      </c>
      <c r="W177" s="5">
        <v>58694</v>
      </c>
      <c r="X177" s="5">
        <v>58238</v>
      </c>
      <c r="Y177" s="5">
        <v>57854</v>
      </c>
      <c r="Z177" s="5">
        <v>57717</v>
      </c>
    </row>
    <row r="178" spans="1:26" x14ac:dyDescent="0.25">
      <c r="A178" t="s">
        <v>190</v>
      </c>
      <c r="B178" t="str">
        <f>IFERROR(VLOOKUP($A178,Classifications!$E$1:$F$326,2,FALSE),"")</f>
        <v/>
      </c>
      <c r="C178">
        <f t="shared" si="12"/>
        <v>708136</v>
      </c>
      <c r="D178">
        <f t="shared" si="13"/>
        <v>714260</v>
      </c>
      <c r="E178">
        <f t="shared" si="14"/>
        <v>720473</v>
      </c>
      <c r="F178">
        <f t="shared" si="15"/>
        <v>719884</v>
      </c>
      <c r="G178">
        <f t="shared" si="16"/>
        <v>724179</v>
      </c>
      <c r="H178">
        <f t="shared" si="17"/>
        <v>730237</v>
      </c>
      <c r="T178" s="4" t="s">
        <v>446</v>
      </c>
      <c r="U178" s="5">
        <v>145925</v>
      </c>
      <c r="V178" s="5">
        <v>147068</v>
      </c>
      <c r="W178" s="5">
        <v>147972</v>
      </c>
      <c r="X178" s="5">
        <v>146981</v>
      </c>
      <c r="Y178" s="5">
        <v>145877</v>
      </c>
      <c r="Z178" s="5">
        <v>144949</v>
      </c>
    </row>
    <row r="179" spans="1:26" x14ac:dyDescent="0.25">
      <c r="A179" t="s">
        <v>194</v>
      </c>
      <c r="B179" t="str">
        <f>IFERROR(VLOOKUP($A179,Classifications!$E$1:$F$326,2,FALSE),"")</f>
        <v>Urban with Major Conurbation</v>
      </c>
      <c r="C179">
        <f t="shared" si="12"/>
        <v>62782</v>
      </c>
      <c r="D179">
        <f t="shared" si="13"/>
        <v>63242</v>
      </c>
      <c r="E179">
        <f t="shared" si="14"/>
        <v>63610</v>
      </c>
      <c r="F179">
        <f t="shared" si="15"/>
        <v>63105</v>
      </c>
      <c r="G179">
        <f t="shared" si="16"/>
        <v>63118</v>
      </c>
      <c r="H179">
        <f t="shared" si="17"/>
        <v>63341</v>
      </c>
      <c r="T179" s="4" t="s">
        <v>248</v>
      </c>
      <c r="U179" s="5">
        <v>175658</v>
      </c>
      <c r="V179" s="5">
        <v>178204</v>
      </c>
      <c r="W179" s="5">
        <v>182832</v>
      </c>
      <c r="X179" s="5">
        <v>186017</v>
      </c>
      <c r="Y179" s="5">
        <v>188601</v>
      </c>
      <c r="Z179" s="5">
        <v>192168</v>
      </c>
    </row>
    <row r="180" spans="1:26" x14ac:dyDescent="0.25">
      <c r="A180" t="s">
        <v>96</v>
      </c>
      <c r="B180" t="str">
        <f>IFERROR(VLOOKUP($A180,Classifications!$E$1:$F$326,2,FALSE),"")</f>
        <v xml:space="preserve">Largely Rural (rural including hub towns 50-79%) </v>
      </c>
      <c r="C180">
        <f t="shared" si="12"/>
        <v>58981</v>
      </c>
      <c r="D180">
        <f t="shared" si="13"/>
        <v>58877</v>
      </c>
      <c r="E180">
        <f t="shared" si="14"/>
        <v>58694</v>
      </c>
      <c r="F180">
        <f t="shared" si="15"/>
        <v>58238</v>
      </c>
      <c r="G180">
        <f t="shared" si="16"/>
        <v>57854</v>
      </c>
      <c r="H180">
        <f t="shared" si="17"/>
        <v>57717</v>
      </c>
      <c r="T180" s="4" t="s">
        <v>104</v>
      </c>
      <c r="U180" s="5">
        <v>67401</v>
      </c>
      <c r="V180" s="5">
        <v>67229</v>
      </c>
      <c r="W180" s="5">
        <v>67255</v>
      </c>
      <c r="X180" s="5">
        <v>66861</v>
      </c>
      <c r="Y180" s="5">
        <v>66564</v>
      </c>
      <c r="Z180" s="5">
        <v>66626</v>
      </c>
    </row>
    <row r="181" spans="1:26" x14ac:dyDescent="0.25">
      <c r="A181" t="s">
        <v>446</v>
      </c>
      <c r="B181" t="str">
        <f>IFERROR(VLOOKUP($A181,Classifications!$E$1:$F$326,2,FALSE),"")</f>
        <v/>
      </c>
      <c r="C181">
        <f t="shared" si="12"/>
        <v>145925</v>
      </c>
      <c r="D181">
        <f t="shared" si="13"/>
        <v>147068</v>
      </c>
      <c r="E181">
        <f t="shared" si="14"/>
        <v>147972</v>
      </c>
      <c r="F181">
        <f t="shared" si="15"/>
        <v>146981</v>
      </c>
      <c r="G181">
        <f t="shared" si="16"/>
        <v>145877</v>
      </c>
      <c r="H181">
        <f t="shared" si="17"/>
        <v>144949</v>
      </c>
      <c r="T181" s="4" t="s">
        <v>327</v>
      </c>
      <c r="U181" s="5">
        <v>80919</v>
      </c>
      <c r="V181" s="5">
        <v>81350</v>
      </c>
      <c r="W181" s="5">
        <v>81105</v>
      </c>
      <c r="X181" s="5">
        <v>80375</v>
      </c>
      <c r="Y181" s="5">
        <v>80100</v>
      </c>
      <c r="Z181" s="5">
        <v>80435</v>
      </c>
    </row>
    <row r="182" spans="1:26" x14ac:dyDescent="0.25">
      <c r="A182" t="s">
        <v>248</v>
      </c>
      <c r="B182" t="str">
        <f>IFERROR(VLOOKUP($A182,Classifications!$E$1:$F$326,2,FALSE),"")</f>
        <v>Urban with Major Conurbation</v>
      </c>
      <c r="C182">
        <f t="shared" si="12"/>
        <v>175658</v>
      </c>
      <c r="D182">
        <f t="shared" si="13"/>
        <v>178204</v>
      </c>
      <c r="E182">
        <f t="shared" si="14"/>
        <v>182832</v>
      </c>
      <c r="F182">
        <f t="shared" si="15"/>
        <v>186017</v>
      </c>
      <c r="G182">
        <f t="shared" si="16"/>
        <v>188601</v>
      </c>
      <c r="H182">
        <f t="shared" si="17"/>
        <v>192168</v>
      </c>
      <c r="T182" s="4" t="s">
        <v>249</v>
      </c>
      <c r="U182" s="5">
        <v>168428</v>
      </c>
      <c r="V182" s="5">
        <v>172266</v>
      </c>
      <c r="W182" s="5">
        <v>176220</v>
      </c>
      <c r="X182" s="5">
        <v>177890</v>
      </c>
      <c r="Y182" s="5">
        <v>179167</v>
      </c>
      <c r="Z182" s="5">
        <v>180400</v>
      </c>
    </row>
    <row r="183" spans="1:26" x14ac:dyDescent="0.25">
      <c r="A183" t="s">
        <v>104</v>
      </c>
      <c r="B183" t="str">
        <f>IFERROR(VLOOKUP($A183,Classifications!$E$1:$F$326,2,FALSE),"")</f>
        <v xml:space="preserve">Largely Rural (rural including hub towns 50-79%) </v>
      </c>
      <c r="C183">
        <f t="shared" si="12"/>
        <v>67401</v>
      </c>
      <c r="D183">
        <f t="shared" si="13"/>
        <v>67229</v>
      </c>
      <c r="E183">
        <f t="shared" si="14"/>
        <v>67255</v>
      </c>
      <c r="F183">
        <f t="shared" si="15"/>
        <v>66861</v>
      </c>
      <c r="G183">
        <f t="shared" si="16"/>
        <v>66564</v>
      </c>
      <c r="H183">
        <f t="shared" si="17"/>
        <v>66626</v>
      </c>
      <c r="T183" s="4" t="s">
        <v>174</v>
      </c>
      <c r="U183" s="5">
        <v>109009</v>
      </c>
      <c r="V183" s="5">
        <v>109348</v>
      </c>
      <c r="W183" s="5">
        <v>110000</v>
      </c>
      <c r="X183" s="5">
        <v>109192</v>
      </c>
      <c r="Y183" s="5">
        <v>108871</v>
      </c>
      <c r="Z183" s="5">
        <v>109003</v>
      </c>
    </row>
    <row r="184" spans="1:26" x14ac:dyDescent="0.25">
      <c r="A184" t="s">
        <v>327</v>
      </c>
      <c r="B184" t="str">
        <f>IFERROR(VLOOKUP($A184,Classifications!$E$1:$F$326,2,FALSE),"")</f>
        <v xml:space="preserve">Largely Rural (rural including hub towns 50-79%) </v>
      </c>
      <c r="C184">
        <f t="shared" si="12"/>
        <v>80919</v>
      </c>
      <c r="D184">
        <f t="shared" si="13"/>
        <v>81350</v>
      </c>
      <c r="E184">
        <f t="shared" si="14"/>
        <v>81105</v>
      </c>
      <c r="F184">
        <f t="shared" si="15"/>
        <v>80375</v>
      </c>
      <c r="G184">
        <f t="shared" si="16"/>
        <v>80100</v>
      </c>
      <c r="H184">
        <f t="shared" si="17"/>
        <v>80435</v>
      </c>
      <c r="T184" s="4" t="s">
        <v>43</v>
      </c>
      <c r="U184" s="5">
        <v>51556</v>
      </c>
      <c r="V184" s="5">
        <v>51364</v>
      </c>
      <c r="W184" s="5">
        <v>51071</v>
      </c>
      <c r="X184" s="5">
        <v>50390</v>
      </c>
      <c r="Y184" s="5">
        <v>49871</v>
      </c>
      <c r="Z184" s="5">
        <v>49690</v>
      </c>
    </row>
    <row r="185" spans="1:26" x14ac:dyDescent="0.25">
      <c r="A185" t="s">
        <v>249</v>
      </c>
      <c r="B185" t="str">
        <f>IFERROR(VLOOKUP($A185,Classifications!$E$1:$F$326,2,FALSE),"")</f>
        <v>Urban with Major Conurbation</v>
      </c>
      <c r="C185">
        <f t="shared" si="12"/>
        <v>168428</v>
      </c>
      <c r="D185">
        <f t="shared" si="13"/>
        <v>172266</v>
      </c>
      <c r="E185">
        <f t="shared" si="14"/>
        <v>176220</v>
      </c>
      <c r="F185">
        <f t="shared" si="15"/>
        <v>177890</v>
      </c>
      <c r="G185">
        <f t="shared" si="16"/>
        <v>179167</v>
      </c>
      <c r="H185">
        <f t="shared" si="17"/>
        <v>180400</v>
      </c>
      <c r="T185" s="4" t="s">
        <v>447</v>
      </c>
      <c r="U185" s="5">
        <v>53051</v>
      </c>
      <c r="V185" s="5">
        <v>52969</v>
      </c>
      <c r="W185" s="5">
        <v>52709</v>
      </c>
      <c r="X185" s="5">
        <v>52076</v>
      </c>
      <c r="Y185" s="5">
        <v>51636</v>
      </c>
      <c r="Z185" s="5">
        <v>51026</v>
      </c>
    </row>
    <row r="186" spans="1:26" x14ac:dyDescent="0.25">
      <c r="A186" t="s">
        <v>174</v>
      </c>
      <c r="B186" t="str">
        <f>IFERROR(VLOOKUP($A186,Classifications!$E$1:$F$326,2,FALSE),"")</f>
        <v xml:space="preserve">Mainly Rural (rural including hub towns &gt;=80%) </v>
      </c>
      <c r="C186">
        <f t="shared" si="12"/>
        <v>109009</v>
      </c>
      <c r="D186">
        <f t="shared" si="13"/>
        <v>109348</v>
      </c>
      <c r="E186">
        <f t="shared" si="14"/>
        <v>110000</v>
      </c>
      <c r="F186">
        <f t="shared" si="15"/>
        <v>109192</v>
      </c>
      <c r="G186">
        <f t="shared" si="16"/>
        <v>108871</v>
      </c>
      <c r="H186">
        <f t="shared" si="17"/>
        <v>109003</v>
      </c>
      <c r="T186" s="4" t="s">
        <v>215</v>
      </c>
      <c r="U186" s="5">
        <v>84805</v>
      </c>
      <c r="V186" s="5">
        <v>86417</v>
      </c>
      <c r="W186" s="5">
        <v>87715</v>
      </c>
      <c r="X186" s="5">
        <v>87460</v>
      </c>
      <c r="Y186" s="5">
        <v>87172</v>
      </c>
      <c r="Z186" s="5">
        <v>86740</v>
      </c>
    </row>
    <row r="187" spans="1:26" x14ac:dyDescent="0.25">
      <c r="A187" t="s">
        <v>43</v>
      </c>
      <c r="B187" t="str">
        <f>IFERROR(VLOOKUP($A187,Classifications!$E$1:$F$326,2,FALSE),"")</f>
        <v>Urban with City and Town</v>
      </c>
      <c r="C187">
        <f t="shared" si="12"/>
        <v>51556</v>
      </c>
      <c r="D187">
        <f t="shared" si="13"/>
        <v>51364</v>
      </c>
      <c r="E187">
        <f t="shared" si="14"/>
        <v>51071</v>
      </c>
      <c r="F187">
        <f t="shared" si="15"/>
        <v>50390</v>
      </c>
      <c r="G187">
        <f t="shared" si="16"/>
        <v>49871</v>
      </c>
      <c r="H187">
        <f t="shared" si="17"/>
        <v>49690</v>
      </c>
      <c r="T187" s="4" t="s">
        <v>283</v>
      </c>
      <c r="U187" s="5">
        <v>83174</v>
      </c>
      <c r="V187" s="5">
        <v>82811</v>
      </c>
      <c r="W187" s="5">
        <v>82516</v>
      </c>
      <c r="X187" s="5">
        <v>81702</v>
      </c>
      <c r="Y187" s="5">
        <v>80824</v>
      </c>
      <c r="Z187" s="5">
        <v>80579</v>
      </c>
    </row>
    <row r="188" spans="1:26" x14ac:dyDescent="0.25">
      <c r="A188" t="s">
        <v>447</v>
      </c>
      <c r="B188" t="str">
        <f>IFERROR(VLOOKUP($A188,Classifications!$E$1:$F$326,2,FALSE),"")</f>
        <v/>
      </c>
      <c r="C188">
        <f t="shared" si="12"/>
        <v>53051</v>
      </c>
      <c r="D188">
        <f t="shared" si="13"/>
        <v>52969</v>
      </c>
      <c r="E188">
        <f t="shared" si="14"/>
        <v>52709</v>
      </c>
      <c r="F188">
        <f t="shared" si="15"/>
        <v>52076</v>
      </c>
      <c r="G188">
        <f t="shared" si="16"/>
        <v>51636</v>
      </c>
      <c r="H188">
        <f t="shared" si="17"/>
        <v>51026</v>
      </c>
      <c r="T188" s="4" t="s">
        <v>338</v>
      </c>
      <c r="U188" s="5">
        <v>1439</v>
      </c>
      <c r="V188" s="5">
        <v>1396</v>
      </c>
      <c r="W188" s="5">
        <v>1366</v>
      </c>
      <c r="X188" s="5">
        <v>1375</v>
      </c>
      <c r="Y188" s="5">
        <v>1358</v>
      </c>
      <c r="Z188" s="5">
        <v>1362</v>
      </c>
    </row>
    <row r="189" spans="1:26" x14ac:dyDescent="0.25">
      <c r="A189" t="s">
        <v>215</v>
      </c>
      <c r="B189" t="str">
        <f>IFERROR(VLOOKUP($A189,Classifications!$E$1:$F$326,2,FALSE),"")</f>
        <v>Urban with City and Town</v>
      </c>
      <c r="C189">
        <f t="shared" si="12"/>
        <v>84805</v>
      </c>
      <c r="D189">
        <f t="shared" si="13"/>
        <v>86417</v>
      </c>
      <c r="E189">
        <f t="shared" si="14"/>
        <v>87715</v>
      </c>
      <c r="F189">
        <f t="shared" si="15"/>
        <v>87460</v>
      </c>
      <c r="G189">
        <f t="shared" si="16"/>
        <v>87172</v>
      </c>
      <c r="H189">
        <f t="shared" si="17"/>
        <v>86740</v>
      </c>
      <c r="T189" s="4" t="s">
        <v>227</v>
      </c>
      <c r="U189" s="5">
        <v>147081</v>
      </c>
      <c r="V189" s="5">
        <v>149751</v>
      </c>
      <c r="W189" s="5">
        <v>155402</v>
      </c>
      <c r="X189" s="5">
        <v>158643</v>
      </c>
      <c r="Y189" s="5">
        <v>161871</v>
      </c>
      <c r="Z189" s="5">
        <v>166149</v>
      </c>
    </row>
    <row r="190" spans="1:26" x14ac:dyDescent="0.25">
      <c r="A190" t="s">
        <v>283</v>
      </c>
      <c r="B190" t="str">
        <f>IFERROR(VLOOKUP($A190,Classifications!$E$1:$F$326,2,FALSE),"")</f>
        <v xml:space="preserve">Mainly Rural (rural including hub towns &gt;=80%) </v>
      </c>
      <c r="C190">
        <f t="shared" si="12"/>
        <v>83174</v>
      </c>
      <c r="D190">
        <f t="shared" si="13"/>
        <v>82811</v>
      </c>
      <c r="E190">
        <f t="shared" si="14"/>
        <v>82516</v>
      </c>
      <c r="F190">
        <f t="shared" si="15"/>
        <v>81702</v>
      </c>
      <c r="G190">
        <f t="shared" si="16"/>
        <v>80824</v>
      </c>
      <c r="H190">
        <f t="shared" si="17"/>
        <v>80579</v>
      </c>
      <c r="T190" s="4" t="s">
        <v>228</v>
      </c>
      <c r="U190" s="5">
        <v>117773</v>
      </c>
      <c r="V190" s="5">
        <v>116310</v>
      </c>
      <c r="W190" s="5">
        <v>114461</v>
      </c>
      <c r="X190" s="5">
        <v>110977</v>
      </c>
      <c r="Y190" s="5">
        <v>109508</v>
      </c>
      <c r="Z190" s="5">
        <v>108961</v>
      </c>
    </row>
    <row r="191" spans="1:26" x14ac:dyDescent="0.25">
      <c r="A191" t="s">
        <v>338</v>
      </c>
      <c r="B191" t="str">
        <f>IFERROR(VLOOKUP($A191,Classifications!$E$1:$F$326,2,FALSE),"")</f>
        <v xml:space="preserve">Mainly Rural (rural including hub towns &gt;=80%) </v>
      </c>
      <c r="C191">
        <f t="shared" si="12"/>
        <v>1439</v>
      </c>
      <c r="D191">
        <f t="shared" si="13"/>
        <v>1396</v>
      </c>
      <c r="E191">
        <f t="shared" si="14"/>
        <v>1366</v>
      </c>
      <c r="F191">
        <f t="shared" si="15"/>
        <v>1375</v>
      </c>
      <c r="G191">
        <f t="shared" si="16"/>
        <v>1358</v>
      </c>
      <c r="H191">
        <f t="shared" si="17"/>
        <v>1362</v>
      </c>
      <c r="T191" s="4" t="s">
        <v>284</v>
      </c>
      <c r="U191" s="5">
        <v>903273</v>
      </c>
      <c r="V191" s="5">
        <v>912390</v>
      </c>
      <c r="W191" s="5">
        <v>917814</v>
      </c>
      <c r="X191" s="5">
        <v>916867</v>
      </c>
      <c r="Y191" s="5">
        <v>919534</v>
      </c>
      <c r="Z191" s="5">
        <v>926498</v>
      </c>
    </row>
    <row r="192" spans="1:26" x14ac:dyDescent="0.25">
      <c r="A192" t="s">
        <v>227</v>
      </c>
      <c r="B192" t="str">
        <f>IFERROR(VLOOKUP($A192,Classifications!$E$1:$F$326,2,FALSE),"")</f>
        <v>Urban with Major Conurbation</v>
      </c>
      <c r="C192">
        <f t="shared" si="12"/>
        <v>147081</v>
      </c>
      <c r="D192">
        <f t="shared" si="13"/>
        <v>149751</v>
      </c>
      <c r="E192">
        <f t="shared" si="14"/>
        <v>155402</v>
      </c>
      <c r="F192">
        <f t="shared" si="15"/>
        <v>158643</v>
      </c>
      <c r="G192">
        <f t="shared" si="16"/>
        <v>161871</v>
      </c>
      <c r="H192">
        <f t="shared" si="17"/>
        <v>166149</v>
      </c>
      <c r="T192" s="4" t="s">
        <v>120</v>
      </c>
      <c r="U192" s="5">
        <v>59574</v>
      </c>
      <c r="V192" s="5">
        <v>59625</v>
      </c>
      <c r="W192" s="5">
        <v>59880</v>
      </c>
      <c r="X192" s="5">
        <v>59875</v>
      </c>
      <c r="Y192" s="5">
        <v>59988</v>
      </c>
      <c r="Z192" s="5">
        <v>60154</v>
      </c>
    </row>
    <row r="193" spans="1:26" x14ac:dyDescent="0.25">
      <c r="A193" t="s">
        <v>228</v>
      </c>
      <c r="B193" t="str">
        <f>IFERROR(VLOOKUP($A193,Classifications!$E$1:$F$326,2,FALSE),"")</f>
        <v>Urban with Major Conurbation</v>
      </c>
      <c r="C193">
        <f t="shared" si="12"/>
        <v>117773</v>
      </c>
      <c r="D193">
        <f t="shared" si="13"/>
        <v>116310</v>
      </c>
      <c r="E193">
        <f t="shared" si="14"/>
        <v>114461</v>
      </c>
      <c r="F193">
        <f t="shared" si="15"/>
        <v>110977</v>
      </c>
      <c r="G193">
        <f t="shared" si="16"/>
        <v>109508</v>
      </c>
      <c r="H193">
        <f t="shared" si="17"/>
        <v>108961</v>
      </c>
      <c r="T193" s="4" t="s">
        <v>206</v>
      </c>
      <c r="U193" s="5">
        <v>88532</v>
      </c>
      <c r="V193" s="5">
        <v>88730</v>
      </c>
      <c r="W193" s="5">
        <v>89036</v>
      </c>
      <c r="X193" s="5">
        <v>88154</v>
      </c>
      <c r="Y193" s="5">
        <v>87569</v>
      </c>
      <c r="Z193" s="5">
        <v>87536</v>
      </c>
    </row>
    <row r="194" spans="1:26" x14ac:dyDescent="0.25">
      <c r="A194" t="s">
        <v>284</v>
      </c>
      <c r="B194" t="str">
        <f>IFERROR(VLOOKUP($A194,Classifications!$E$1:$F$326,2,FALSE),"")</f>
        <v/>
      </c>
      <c r="C194">
        <f t="shared" si="12"/>
        <v>903273</v>
      </c>
      <c r="D194">
        <f t="shared" si="13"/>
        <v>912390</v>
      </c>
      <c r="E194">
        <f t="shared" si="14"/>
        <v>917814</v>
      </c>
      <c r="F194">
        <f t="shared" si="15"/>
        <v>916867</v>
      </c>
      <c r="G194">
        <f t="shared" si="16"/>
        <v>919534</v>
      </c>
      <c r="H194">
        <f t="shared" si="17"/>
        <v>926498</v>
      </c>
      <c r="T194" s="4" t="s">
        <v>71</v>
      </c>
      <c r="U194" s="5">
        <v>172310</v>
      </c>
      <c r="V194" s="5">
        <v>172553</v>
      </c>
      <c r="W194" s="5">
        <v>171876</v>
      </c>
      <c r="X194" s="5">
        <v>171583</v>
      </c>
      <c r="Y194" s="5">
        <v>170781</v>
      </c>
      <c r="Z194" s="5">
        <v>170182</v>
      </c>
    </row>
    <row r="195" spans="1:26" x14ac:dyDescent="0.25">
      <c r="A195" t="s">
        <v>120</v>
      </c>
      <c r="B195" t="str">
        <f>IFERROR(VLOOKUP($A195,Classifications!$E$1:$F$326,2,FALSE),"")</f>
        <v>Urban with City and Town</v>
      </c>
      <c r="C195">
        <f t="shared" si="12"/>
        <v>59574</v>
      </c>
      <c r="D195">
        <f t="shared" si="13"/>
        <v>59625</v>
      </c>
      <c r="E195">
        <f t="shared" si="14"/>
        <v>59880</v>
      </c>
      <c r="F195">
        <f t="shared" si="15"/>
        <v>59875</v>
      </c>
      <c r="G195">
        <f t="shared" si="16"/>
        <v>59988</v>
      </c>
      <c r="H195">
        <f t="shared" si="17"/>
        <v>60154</v>
      </c>
      <c r="T195" s="4" t="s">
        <v>394</v>
      </c>
      <c r="U195" s="5">
        <v>108350</v>
      </c>
      <c r="V195" s="5">
        <v>108694</v>
      </c>
      <c r="W195" s="5">
        <v>109526</v>
      </c>
      <c r="X195" s="5">
        <v>111270</v>
      </c>
      <c r="Y195" s="5">
        <v>112845</v>
      </c>
      <c r="Z195" s="5">
        <v>114261</v>
      </c>
    </row>
    <row r="196" spans="1:26" x14ac:dyDescent="0.25">
      <c r="A196" t="s">
        <v>206</v>
      </c>
      <c r="B196" t="str">
        <f>IFERROR(VLOOKUP($A196,Classifications!$E$1:$F$326,2,FALSE),"")</f>
        <v xml:space="preserve">Largely Rural (rural including hub towns 50-79%) </v>
      </c>
      <c r="C196">
        <f t="shared" si="12"/>
        <v>88532</v>
      </c>
      <c r="D196">
        <f t="shared" si="13"/>
        <v>88730</v>
      </c>
      <c r="E196">
        <f t="shared" si="14"/>
        <v>89036</v>
      </c>
      <c r="F196">
        <f t="shared" si="15"/>
        <v>88154</v>
      </c>
      <c r="G196">
        <f t="shared" si="16"/>
        <v>87569</v>
      </c>
      <c r="H196">
        <f t="shared" si="17"/>
        <v>87536</v>
      </c>
      <c r="T196" s="4" t="s">
        <v>72</v>
      </c>
      <c r="U196" s="5">
        <v>268067</v>
      </c>
      <c r="V196" s="5">
        <v>269871</v>
      </c>
      <c r="W196" s="5">
        <v>272007</v>
      </c>
      <c r="X196" s="5">
        <v>271467</v>
      </c>
      <c r="Y196" s="5">
        <v>271676</v>
      </c>
      <c r="Z196" s="5">
        <v>271899</v>
      </c>
    </row>
    <row r="197" spans="1:26" x14ac:dyDescent="0.25">
      <c r="A197" t="s">
        <v>71</v>
      </c>
      <c r="B197" t="str">
        <f>IFERROR(VLOOKUP($A197,Classifications!$E$1:$F$326,2,FALSE),"")</f>
        <v>Urban with City and Town</v>
      </c>
      <c r="C197">
        <f t="shared" si="12"/>
        <v>172310</v>
      </c>
      <c r="D197">
        <f t="shared" si="13"/>
        <v>172553</v>
      </c>
      <c r="E197">
        <f t="shared" si="14"/>
        <v>171876</v>
      </c>
      <c r="F197">
        <f t="shared" si="15"/>
        <v>171583</v>
      </c>
      <c r="G197">
        <f t="shared" si="16"/>
        <v>170781</v>
      </c>
      <c r="H197">
        <f t="shared" si="17"/>
        <v>170182</v>
      </c>
      <c r="T197" s="4" t="s">
        <v>38</v>
      </c>
      <c r="U197" s="5">
        <v>94700</v>
      </c>
      <c r="V197" s="5">
        <v>94518</v>
      </c>
      <c r="W197" s="5">
        <v>94219</v>
      </c>
      <c r="X197" s="5">
        <v>93781</v>
      </c>
      <c r="Y197" s="5">
        <v>93651</v>
      </c>
      <c r="Z197" s="5">
        <v>93667</v>
      </c>
    </row>
    <row r="198" spans="1:26" x14ac:dyDescent="0.25">
      <c r="A198" t="s">
        <v>394</v>
      </c>
      <c r="B198" t="str">
        <f>IFERROR(VLOOKUP($A198,Classifications!$E$1:$F$326,2,FALSE),"")</f>
        <v>Urban with Major Conurbation</v>
      </c>
      <c r="C198">
        <f t="shared" si="12"/>
        <v>108350</v>
      </c>
      <c r="D198">
        <f t="shared" si="13"/>
        <v>108694</v>
      </c>
      <c r="E198">
        <f t="shared" si="14"/>
        <v>109526</v>
      </c>
      <c r="F198">
        <f t="shared" si="15"/>
        <v>111270</v>
      </c>
      <c r="G198">
        <f t="shared" si="16"/>
        <v>112845</v>
      </c>
      <c r="H198">
        <f t="shared" si="17"/>
        <v>114261</v>
      </c>
      <c r="T198" s="4" t="s">
        <v>229</v>
      </c>
      <c r="U198" s="5">
        <v>217530</v>
      </c>
      <c r="V198" s="5">
        <v>220206</v>
      </c>
      <c r="W198" s="5">
        <v>226412</v>
      </c>
      <c r="X198" s="5">
        <v>230879</v>
      </c>
      <c r="Y198" s="5">
        <v>233796</v>
      </c>
      <c r="Z198" s="5">
        <v>237080</v>
      </c>
    </row>
    <row r="199" spans="1:26" x14ac:dyDescent="0.25">
      <c r="A199" t="s">
        <v>72</v>
      </c>
      <c r="B199" t="str">
        <f>IFERROR(VLOOKUP($A199,Classifications!$E$1:$F$326,2,FALSE),"")</f>
        <v>Urban with Major Conurbation</v>
      </c>
      <c r="C199">
        <f t="shared" si="12"/>
        <v>268067</v>
      </c>
      <c r="D199">
        <f t="shared" si="13"/>
        <v>269871</v>
      </c>
      <c r="E199">
        <f t="shared" si="14"/>
        <v>272007</v>
      </c>
      <c r="F199">
        <f t="shared" si="15"/>
        <v>271467</v>
      </c>
      <c r="G199">
        <f t="shared" si="16"/>
        <v>271676</v>
      </c>
      <c r="H199">
        <f t="shared" si="17"/>
        <v>271899</v>
      </c>
      <c r="T199" s="4" t="s">
        <v>39</v>
      </c>
      <c r="U199" s="5">
        <v>744519</v>
      </c>
      <c r="V199" s="5">
        <v>744809</v>
      </c>
      <c r="W199" s="5">
        <v>744442</v>
      </c>
      <c r="X199" s="5">
        <v>740175</v>
      </c>
      <c r="Y199" s="5">
        <v>737663</v>
      </c>
      <c r="Z199" s="5">
        <v>735600</v>
      </c>
    </row>
    <row r="200" spans="1:26" x14ac:dyDescent="0.25">
      <c r="A200" t="s">
        <v>38</v>
      </c>
      <c r="B200" t="str">
        <f>IFERROR(VLOOKUP($A200,Classifications!$E$1:$F$326,2,FALSE),"")</f>
        <v>Urban with Major Conurbation</v>
      </c>
      <c r="C200">
        <f t="shared" si="12"/>
        <v>94700</v>
      </c>
      <c r="D200">
        <f t="shared" si="13"/>
        <v>94518</v>
      </c>
      <c r="E200">
        <f t="shared" si="14"/>
        <v>94219</v>
      </c>
      <c r="F200">
        <f t="shared" si="15"/>
        <v>93781</v>
      </c>
      <c r="G200">
        <f t="shared" si="16"/>
        <v>93651</v>
      </c>
      <c r="H200">
        <f t="shared" si="17"/>
        <v>93667</v>
      </c>
      <c r="T200" s="4" t="s">
        <v>44</v>
      </c>
      <c r="U200" s="5">
        <v>88169</v>
      </c>
      <c r="V200" s="5">
        <v>89097</v>
      </c>
      <c r="W200" s="5">
        <v>89428</v>
      </c>
      <c r="X200" s="5">
        <v>90170</v>
      </c>
      <c r="Y200" s="5">
        <v>90366</v>
      </c>
      <c r="Z200" s="5">
        <v>90380</v>
      </c>
    </row>
    <row r="201" spans="1:26" x14ac:dyDescent="0.25">
      <c r="A201" t="s">
        <v>229</v>
      </c>
      <c r="B201" t="str">
        <f>IFERROR(VLOOKUP($A201,Classifications!$E$1:$F$326,2,FALSE),"")</f>
        <v>Urban with Major Conurbation</v>
      </c>
      <c r="C201">
        <f t="shared" ref="C201:C264" si="18">VLOOKUP($A201,$T$5:$Z$422,2,FALSE)</f>
        <v>217530</v>
      </c>
      <c r="D201">
        <f t="shared" ref="D201:D264" si="19">VLOOKUP($A201,$T$5:$Z$422,3,FALSE)</f>
        <v>220206</v>
      </c>
      <c r="E201">
        <f t="shared" ref="E201:E264" si="20">VLOOKUP($A201,$T$5:$Z$422,4,FALSE)</f>
        <v>226412</v>
      </c>
      <c r="F201">
        <f t="shared" ref="F201:F264" si="21">VLOOKUP($A201,$T$5:$Z$422,5,FALSE)</f>
        <v>230879</v>
      </c>
      <c r="G201">
        <f t="shared" ref="G201:G264" si="22">VLOOKUP($A201,$T$5:$Z$422,6,FALSE)</f>
        <v>233796</v>
      </c>
      <c r="H201">
        <f t="shared" ref="H201:H264" si="23">VLOOKUP($A201,$T$5:$Z$422,7,FALSE)</f>
        <v>237080</v>
      </c>
      <c r="T201" s="4" t="s">
        <v>73</v>
      </c>
      <c r="U201" s="5">
        <v>500178</v>
      </c>
      <c r="V201" s="5">
        <v>501746</v>
      </c>
      <c r="W201" s="5">
        <v>502741</v>
      </c>
      <c r="X201" s="5">
        <v>504958</v>
      </c>
      <c r="Y201" s="5">
        <v>504739</v>
      </c>
      <c r="Z201" s="5">
        <v>505207</v>
      </c>
    </row>
    <row r="202" spans="1:26" x14ac:dyDescent="0.25">
      <c r="A202" t="s">
        <v>39</v>
      </c>
      <c r="B202" t="str">
        <f>IFERROR(VLOOKUP($A202,Classifications!$E$1:$F$326,2,FALSE),"")</f>
        <v/>
      </c>
      <c r="C202">
        <f t="shared" si="18"/>
        <v>744519</v>
      </c>
      <c r="D202">
        <f t="shared" si="19"/>
        <v>744809</v>
      </c>
      <c r="E202">
        <f t="shared" si="20"/>
        <v>744442</v>
      </c>
      <c r="F202">
        <f t="shared" si="21"/>
        <v>740175</v>
      </c>
      <c r="G202">
        <f t="shared" si="22"/>
        <v>737663</v>
      </c>
      <c r="H202">
        <f t="shared" si="23"/>
        <v>735600</v>
      </c>
      <c r="T202" s="4" t="s">
        <v>99</v>
      </c>
      <c r="U202" s="5">
        <v>215358</v>
      </c>
      <c r="V202" s="5">
        <v>219540</v>
      </c>
      <c r="W202" s="5">
        <v>222820</v>
      </c>
      <c r="X202" s="5">
        <v>223239</v>
      </c>
      <c r="Y202" s="5">
        <v>223910</v>
      </c>
      <c r="Z202" s="5">
        <v>225739</v>
      </c>
    </row>
    <row r="203" spans="1:26" x14ac:dyDescent="0.25">
      <c r="A203" t="s">
        <v>44</v>
      </c>
      <c r="B203" t="str">
        <f>IFERROR(VLOOKUP($A203,Classifications!$E$1:$F$326,2,FALSE),"")</f>
        <v>Urban with Significant Rural (rural including hub towns 26-49%)</v>
      </c>
      <c r="C203">
        <f t="shared" si="18"/>
        <v>88169</v>
      </c>
      <c r="D203">
        <f t="shared" si="19"/>
        <v>89097</v>
      </c>
      <c r="E203">
        <f t="shared" si="20"/>
        <v>89428</v>
      </c>
      <c r="F203">
        <f t="shared" si="21"/>
        <v>90170</v>
      </c>
      <c r="G203">
        <f t="shared" si="22"/>
        <v>90366</v>
      </c>
      <c r="H203">
        <f t="shared" si="23"/>
        <v>90380</v>
      </c>
      <c r="T203" s="4" t="s">
        <v>100</v>
      </c>
      <c r="U203" s="5">
        <v>414475</v>
      </c>
      <c r="V203" s="5">
        <v>415292</v>
      </c>
      <c r="W203" s="5">
        <v>417422</v>
      </c>
      <c r="X203" s="5">
        <v>416865</v>
      </c>
      <c r="Y203" s="5">
        <v>416892</v>
      </c>
      <c r="Z203" s="5">
        <v>418922</v>
      </c>
    </row>
    <row r="204" spans="1:26" x14ac:dyDescent="0.25">
      <c r="A204" t="s">
        <v>73</v>
      </c>
      <c r="B204" t="str">
        <f>IFERROR(VLOOKUP($A204,Classifications!$E$1:$F$326,2,FALSE),"")</f>
        <v>Urban with Major Conurbation</v>
      </c>
      <c r="C204">
        <f t="shared" si="18"/>
        <v>500178</v>
      </c>
      <c r="D204">
        <f t="shared" si="19"/>
        <v>501746</v>
      </c>
      <c r="E204">
        <f t="shared" si="20"/>
        <v>502741</v>
      </c>
      <c r="F204">
        <f t="shared" si="21"/>
        <v>504958</v>
      </c>
      <c r="G204">
        <f t="shared" si="22"/>
        <v>504739</v>
      </c>
      <c r="H204">
        <f t="shared" si="23"/>
        <v>505207</v>
      </c>
      <c r="T204" s="4" t="s">
        <v>268</v>
      </c>
      <c r="U204" s="5">
        <v>57781</v>
      </c>
      <c r="V204" s="5">
        <v>58215</v>
      </c>
      <c r="W204" s="5">
        <v>58364</v>
      </c>
      <c r="X204" s="5">
        <v>58179</v>
      </c>
      <c r="Y204" s="5">
        <v>58252</v>
      </c>
      <c r="Z204" s="5">
        <v>58397</v>
      </c>
    </row>
    <row r="205" spans="1:26" x14ac:dyDescent="0.25">
      <c r="A205" t="s">
        <v>99</v>
      </c>
      <c r="B205" t="str">
        <f>IFERROR(VLOOKUP($A205,Classifications!$E$1:$F$326,2,FALSE),"")</f>
        <v>Urban with City and Town</v>
      </c>
      <c r="C205">
        <f t="shared" si="18"/>
        <v>215358</v>
      </c>
      <c r="D205">
        <f t="shared" si="19"/>
        <v>219540</v>
      </c>
      <c r="E205">
        <f t="shared" si="20"/>
        <v>222820</v>
      </c>
      <c r="F205">
        <f t="shared" si="21"/>
        <v>223239</v>
      </c>
      <c r="G205">
        <f t="shared" si="22"/>
        <v>223910</v>
      </c>
      <c r="H205">
        <f t="shared" si="23"/>
        <v>225739</v>
      </c>
      <c r="T205" s="4" t="s">
        <v>230</v>
      </c>
      <c r="U205" s="5">
        <v>189202</v>
      </c>
      <c r="V205" s="5">
        <v>190031</v>
      </c>
      <c r="W205" s="5">
        <v>193427</v>
      </c>
      <c r="X205" s="5">
        <v>196562</v>
      </c>
      <c r="Y205" s="5">
        <v>199618</v>
      </c>
      <c r="Z205" s="5">
        <v>204011</v>
      </c>
    </row>
    <row r="206" spans="1:26" x14ac:dyDescent="0.25">
      <c r="A206" t="s">
        <v>100</v>
      </c>
      <c r="B206" t="str">
        <f>IFERROR(VLOOKUP($A206,Classifications!$E$1:$F$326,2,FALSE),"")</f>
        <v/>
      </c>
      <c r="C206">
        <f t="shared" si="18"/>
        <v>414475</v>
      </c>
      <c r="D206">
        <f t="shared" si="19"/>
        <v>415292</v>
      </c>
      <c r="E206">
        <f t="shared" si="20"/>
        <v>417422</v>
      </c>
      <c r="F206">
        <f t="shared" si="21"/>
        <v>416865</v>
      </c>
      <c r="G206">
        <f t="shared" si="22"/>
        <v>416892</v>
      </c>
      <c r="H206">
        <f t="shared" si="23"/>
        <v>418922</v>
      </c>
      <c r="T206" s="4" t="s">
        <v>145</v>
      </c>
      <c r="U206" s="5">
        <v>63233</v>
      </c>
      <c r="V206" s="5">
        <v>62980</v>
      </c>
      <c r="W206" s="5">
        <v>62863</v>
      </c>
      <c r="X206" s="5">
        <v>61919</v>
      </c>
      <c r="Y206" s="5">
        <v>61699</v>
      </c>
      <c r="Z206" s="5">
        <v>61521</v>
      </c>
    </row>
    <row r="207" spans="1:26" x14ac:dyDescent="0.25">
      <c r="A207" t="s">
        <v>268</v>
      </c>
      <c r="B207" t="str">
        <f>IFERROR(VLOOKUP($A207,Classifications!$E$1:$F$326,2,FALSE),"")</f>
        <v>Urban with Significant Rural (rural including hub towns 26-49%)</v>
      </c>
      <c r="C207">
        <f t="shared" si="18"/>
        <v>57781</v>
      </c>
      <c r="D207">
        <f t="shared" si="19"/>
        <v>58215</v>
      </c>
      <c r="E207">
        <f t="shared" si="20"/>
        <v>58364</v>
      </c>
      <c r="F207">
        <f t="shared" si="21"/>
        <v>58179</v>
      </c>
      <c r="G207">
        <f t="shared" si="22"/>
        <v>58252</v>
      </c>
      <c r="H207">
        <f t="shared" si="23"/>
        <v>58397</v>
      </c>
      <c r="T207" s="4" t="s">
        <v>111</v>
      </c>
      <c r="U207" s="5">
        <v>62443</v>
      </c>
      <c r="V207" s="5">
        <v>63637</v>
      </c>
      <c r="W207" s="5">
        <v>64318</v>
      </c>
      <c r="X207" s="5">
        <v>65291</v>
      </c>
      <c r="Y207" s="5">
        <v>65641</v>
      </c>
      <c r="Z207" s="5">
        <v>65978</v>
      </c>
    </row>
    <row r="208" spans="1:26" x14ac:dyDescent="0.25">
      <c r="A208" t="s">
        <v>230</v>
      </c>
      <c r="B208" t="str">
        <f>IFERROR(VLOOKUP($A208,Classifications!$E$1:$F$326,2,FALSE),"")</f>
        <v>Urban with Major Conurbation</v>
      </c>
      <c r="C208">
        <f t="shared" si="18"/>
        <v>189202</v>
      </c>
      <c r="D208">
        <f t="shared" si="19"/>
        <v>190031</v>
      </c>
      <c r="E208">
        <f t="shared" si="20"/>
        <v>193427</v>
      </c>
      <c r="F208">
        <f t="shared" si="21"/>
        <v>196562</v>
      </c>
      <c r="G208">
        <f t="shared" si="22"/>
        <v>199618</v>
      </c>
      <c r="H208">
        <f t="shared" si="23"/>
        <v>204011</v>
      </c>
      <c r="T208" s="4" t="s">
        <v>108</v>
      </c>
      <c r="U208" s="5">
        <v>441732</v>
      </c>
      <c r="V208" s="5">
        <v>444031</v>
      </c>
      <c r="W208" s="5">
        <v>443761</v>
      </c>
      <c r="X208" s="5">
        <v>441471</v>
      </c>
      <c r="Y208" s="5">
        <v>441154</v>
      </c>
      <c r="Z208" s="5">
        <v>443129</v>
      </c>
    </row>
    <row r="209" spans="1:26" x14ac:dyDescent="0.25">
      <c r="A209" t="s">
        <v>145</v>
      </c>
      <c r="B209" t="str">
        <f>IFERROR(VLOOKUP($A209,Classifications!$E$1:$F$326,2,FALSE),"")</f>
        <v>Urban with Significant Rural (rural including hub towns 26-49%)</v>
      </c>
      <c r="C209">
        <f t="shared" si="18"/>
        <v>63233</v>
      </c>
      <c r="D209">
        <f t="shared" si="19"/>
        <v>62980</v>
      </c>
      <c r="E209">
        <f t="shared" si="20"/>
        <v>62863</v>
      </c>
      <c r="F209">
        <f t="shared" si="21"/>
        <v>61919</v>
      </c>
      <c r="G209">
        <f t="shared" si="22"/>
        <v>61699</v>
      </c>
      <c r="H209">
        <f t="shared" si="23"/>
        <v>61521</v>
      </c>
      <c r="T209" s="4" t="s">
        <v>468</v>
      </c>
      <c r="U209" s="5">
        <v>85027</v>
      </c>
      <c r="V209" s="5">
        <v>85763</v>
      </c>
      <c r="W209" s="5">
        <v>86422</v>
      </c>
      <c r="X209" s="5">
        <v>86746</v>
      </c>
      <c r="Y209" s="5">
        <v>86779</v>
      </c>
      <c r="Z209" s="5">
        <v>87791</v>
      </c>
    </row>
    <row r="210" spans="1:26" x14ac:dyDescent="0.25">
      <c r="A210" t="s">
        <v>111</v>
      </c>
      <c r="B210" t="str">
        <f>IFERROR(VLOOKUP($A210,Classifications!$E$1:$F$326,2,FALSE),"")</f>
        <v>Urban with City and Town</v>
      </c>
      <c r="C210">
        <f t="shared" si="18"/>
        <v>62443</v>
      </c>
      <c r="D210">
        <f t="shared" si="19"/>
        <v>63637</v>
      </c>
      <c r="E210">
        <f t="shared" si="20"/>
        <v>64318</v>
      </c>
      <c r="F210">
        <f t="shared" si="21"/>
        <v>65291</v>
      </c>
      <c r="G210">
        <f t="shared" si="22"/>
        <v>65641</v>
      </c>
      <c r="H210">
        <f t="shared" si="23"/>
        <v>65978</v>
      </c>
      <c r="T210" s="4" t="s">
        <v>52</v>
      </c>
      <c r="U210" s="5">
        <v>314111</v>
      </c>
      <c r="V210" s="5">
        <v>318076</v>
      </c>
      <c r="W210" s="5">
        <v>321952</v>
      </c>
      <c r="X210" s="5">
        <v>323703</v>
      </c>
      <c r="Y210" s="5">
        <v>323719</v>
      </c>
      <c r="Z210" s="5">
        <v>324063</v>
      </c>
    </row>
    <row r="211" spans="1:26" x14ac:dyDescent="0.25">
      <c r="A211" t="s">
        <v>108</v>
      </c>
      <c r="B211" t="str">
        <f>IFERROR(VLOOKUP($A211,Classifications!$E$1:$F$326,2,FALSE),"")</f>
        <v/>
      </c>
      <c r="C211">
        <f t="shared" si="18"/>
        <v>441732</v>
      </c>
      <c r="D211">
        <f t="shared" si="19"/>
        <v>444031</v>
      </c>
      <c r="E211">
        <f t="shared" si="20"/>
        <v>443761</v>
      </c>
      <c r="F211">
        <f t="shared" si="21"/>
        <v>441471</v>
      </c>
      <c r="G211">
        <f t="shared" si="22"/>
        <v>441154</v>
      </c>
      <c r="H211">
        <f t="shared" si="23"/>
        <v>443129</v>
      </c>
      <c r="T211" s="4" t="s">
        <v>201</v>
      </c>
      <c r="U211" s="5">
        <v>126571</v>
      </c>
      <c r="V211" s="5">
        <v>129755</v>
      </c>
      <c r="W211" s="5">
        <v>132812</v>
      </c>
      <c r="X211" s="5">
        <v>133827</v>
      </c>
      <c r="Y211" s="5">
        <v>134729</v>
      </c>
      <c r="Z211" s="5">
        <v>136180</v>
      </c>
    </row>
    <row r="212" spans="1:26" x14ac:dyDescent="0.25">
      <c r="A212" t="s">
        <v>468</v>
      </c>
      <c r="B212" t="str">
        <f>IFERROR(VLOOKUP($A212,Classifications!$E$1:$F$326,2,FALSE),"")</f>
        <v/>
      </c>
      <c r="C212">
        <f t="shared" si="18"/>
        <v>85027</v>
      </c>
      <c r="D212">
        <f t="shared" si="19"/>
        <v>85763</v>
      </c>
      <c r="E212">
        <f t="shared" si="20"/>
        <v>86422</v>
      </c>
      <c r="F212">
        <f t="shared" si="21"/>
        <v>86746</v>
      </c>
      <c r="G212">
        <f t="shared" si="22"/>
        <v>86779</v>
      </c>
      <c r="H212">
        <f t="shared" si="23"/>
        <v>87791</v>
      </c>
      <c r="T212" s="4" t="s">
        <v>290</v>
      </c>
      <c r="U212" s="5">
        <v>97449</v>
      </c>
      <c r="V212" s="5">
        <v>98585</v>
      </c>
      <c r="W212" s="5">
        <v>99101</v>
      </c>
      <c r="X212" s="5">
        <v>98820</v>
      </c>
      <c r="Y212" s="5">
        <v>99350</v>
      </c>
      <c r="Z212" s="5">
        <v>100556</v>
      </c>
    </row>
    <row r="213" spans="1:26" x14ac:dyDescent="0.25">
      <c r="A213" t="s">
        <v>52</v>
      </c>
      <c r="B213" t="str">
        <f>IFERROR(VLOOKUP($A213,Classifications!$E$1:$F$326,2,FALSE),"")</f>
        <v>Urban with Major Conurbation</v>
      </c>
      <c r="C213">
        <f t="shared" si="18"/>
        <v>314111</v>
      </c>
      <c r="D213">
        <f t="shared" si="19"/>
        <v>318076</v>
      </c>
      <c r="E213">
        <f t="shared" si="20"/>
        <v>321952</v>
      </c>
      <c r="F213">
        <f t="shared" si="21"/>
        <v>323703</v>
      </c>
      <c r="G213">
        <f t="shared" si="22"/>
        <v>323719</v>
      </c>
      <c r="H213">
        <f t="shared" si="23"/>
        <v>324063</v>
      </c>
      <c r="T213" s="4" t="s">
        <v>186</v>
      </c>
      <c r="U213" s="5">
        <v>38969</v>
      </c>
      <c r="V213" s="5">
        <v>38770</v>
      </c>
      <c r="W213" s="5">
        <v>38366</v>
      </c>
      <c r="X213" s="5">
        <v>37905</v>
      </c>
      <c r="Y213" s="5">
        <v>37638</v>
      </c>
      <c r="Z213" s="5">
        <v>37730</v>
      </c>
    </row>
    <row r="214" spans="1:26" x14ac:dyDescent="0.25">
      <c r="A214" t="s">
        <v>201</v>
      </c>
      <c r="B214" t="str">
        <f>IFERROR(VLOOKUP($A214,Classifications!$E$1:$F$326,2,FALSE),"")</f>
        <v>Urban with City and Town</v>
      </c>
      <c r="C214">
        <f t="shared" si="18"/>
        <v>126571</v>
      </c>
      <c r="D214">
        <f t="shared" si="19"/>
        <v>129755</v>
      </c>
      <c r="E214">
        <f t="shared" si="20"/>
        <v>132812</v>
      </c>
      <c r="F214">
        <f t="shared" si="21"/>
        <v>133827</v>
      </c>
      <c r="G214">
        <f t="shared" si="22"/>
        <v>134729</v>
      </c>
      <c r="H214">
        <f t="shared" si="23"/>
        <v>136180</v>
      </c>
      <c r="T214" s="4" t="s">
        <v>163</v>
      </c>
      <c r="U214" s="5">
        <v>44062</v>
      </c>
      <c r="V214" s="5">
        <v>44198</v>
      </c>
      <c r="W214" s="5">
        <v>44210</v>
      </c>
      <c r="X214" s="5">
        <v>43818</v>
      </c>
      <c r="Y214" s="5">
        <v>43663</v>
      </c>
      <c r="Z214" s="5">
        <v>43587</v>
      </c>
    </row>
    <row r="215" spans="1:26" x14ac:dyDescent="0.25">
      <c r="A215" t="s">
        <v>290</v>
      </c>
      <c r="B215" t="str">
        <f>IFERROR(VLOOKUP($A215,Classifications!$E$1:$F$326,2,FALSE),"")</f>
        <v>Urban with Significant Rural (rural including hub towns 26-49%)</v>
      </c>
      <c r="C215">
        <f t="shared" si="18"/>
        <v>97449</v>
      </c>
      <c r="D215">
        <f t="shared" si="19"/>
        <v>98585</v>
      </c>
      <c r="E215">
        <f t="shared" si="20"/>
        <v>99101</v>
      </c>
      <c r="F215">
        <f t="shared" si="21"/>
        <v>98820</v>
      </c>
      <c r="G215">
        <f t="shared" si="22"/>
        <v>99350</v>
      </c>
      <c r="H215">
        <f t="shared" si="23"/>
        <v>100556</v>
      </c>
      <c r="T215" s="4" t="s">
        <v>53</v>
      </c>
      <c r="U215" s="5">
        <v>342691</v>
      </c>
      <c r="V215" s="5">
        <v>349497</v>
      </c>
      <c r="W215" s="5">
        <v>357549</v>
      </c>
      <c r="X215" s="5">
        <v>362475</v>
      </c>
      <c r="Y215" s="5">
        <v>363760</v>
      </c>
      <c r="Z215" s="5">
        <v>367261</v>
      </c>
    </row>
    <row r="216" spans="1:26" x14ac:dyDescent="0.25">
      <c r="A216" t="s">
        <v>186</v>
      </c>
      <c r="B216" t="str">
        <f>IFERROR(VLOOKUP($A216,Classifications!$E$1:$F$326,2,FALSE),"")</f>
        <v xml:space="preserve">Mainly Rural (rural including hub towns &gt;=80%) </v>
      </c>
      <c r="C216">
        <f t="shared" si="18"/>
        <v>38969</v>
      </c>
      <c r="D216">
        <f t="shared" si="19"/>
        <v>38770</v>
      </c>
      <c r="E216">
        <f t="shared" si="20"/>
        <v>38366</v>
      </c>
      <c r="F216">
        <f t="shared" si="21"/>
        <v>37905</v>
      </c>
      <c r="G216">
        <f t="shared" si="22"/>
        <v>37638</v>
      </c>
      <c r="H216">
        <f t="shared" si="23"/>
        <v>37730</v>
      </c>
      <c r="T216" s="4" t="s">
        <v>130</v>
      </c>
      <c r="U216" s="5">
        <v>67370</v>
      </c>
      <c r="V216" s="5">
        <v>67506</v>
      </c>
      <c r="W216" s="5">
        <v>67511</v>
      </c>
      <c r="X216" s="5">
        <v>67118</v>
      </c>
      <c r="Y216" s="5">
        <v>67145</v>
      </c>
      <c r="Z216" s="5">
        <v>67075</v>
      </c>
    </row>
    <row r="217" spans="1:26" x14ac:dyDescent="0.25">
      <c r="A217" t="s">
        <v>163</v>
      </c>
      <c r="B217" t="str">
        <f>IFERROR(VLOOKUP($A217,Classifications!$E$1:$F$326,2,FALSE),"")</f>
        <v xml:space="preserve">Largely Rural (rural including hub towns 50-79%) </v>
      </c>
      <c r="C217">
        <f t="shared" si="18"/>
        <v>44062</v>
      </c>
      <c r="D217">
        <f t="shared" si="19"/>
        <v>44198</v>
      </c>
      <c r="E217">
        <f t="shared" si="20"/>
        <v>44210</v>
      </c>
      <c r="F217">
        <f t="shared" si="21"/>
        <v>43818</v>
      </c>
      <c r="G217">
        <f t="shared" si="22"/>
        <v>43663</v>
      </c>
      <c r="H217">
        <f t="shared" si="23"/>
        <v>43587</v>
      </c>
      <c r="T217" s="4" t="s">
        <v>297</v>
      </c>
      <c r="U217" s="5">
        <v>171524</v>
      </c>
      <c r="V217" s="5">
        <v>173024</v>
      </c>
      <c r="W217" s="5">
        <v>174007</v>
      </c>
      <c r="X217" s="5">
        <v>174831</v>
      </c>
      <c r="Y217" s="5">
        <v>175880</v>
      </c>
      <c r="Z217" s="5">
        <v>176808</v>
      </c>
    </row>
    <row r="218" spans="1:26" x14ac:dyDescent="0.25">
      <c r="A218" t="s">
        <v>53</v>
      </c>
      <c r="B218" t="str">
        <f>IFERROR(VLOOKUP($A218,Classifications!$E$1:$F$326,2,FALSE),"")</f>
        <v>Urban with Major Conurbation</v>
      </c>
      <c r="C218">
        <f t="shared" si="18"/>
        <v>342691</v>
      </c>
      <c r="D218">
        <f t="shared" si="19"/>
        <v>349497</v>
      </c>
      <c r="E218">
        <f t="shared" si="20"/>
        <v>357549</v>
      </c>
      <c r="F218">
        <f t="shared" si="21"/>
        <v>362475</v>
      </c>
      <c r="G218">
        <f t="shared" si="22"/>
        <v>363760</v>
      </c>
      <c r="H218">
        <f t="shared" si="23"/>
        <v>367261</v>
      </c>
      <c r="T218" s="4" t="s">
        <v>105</v>
      </c>
      <c r="U218" s="5">
        <v>31582</v>
      </c>
      <c r="V218" s="5">
        <v>31848</v>
      </c>
      <c r="W218" s="5">
        <v>32059</v>
      </c>
      <c r="X218" s="5">
        <v>31810</v>
      </c>
      <c r="Y218" s="5">
        <v>31521</v>
      </c>
      <c r="Z218" s="5">
        <v>31455</v>
      </c>
    </row>
    <row r="219" spans="1:26" x14ac:dyDescent="0.25">
      <c r="A219" t="s">
        <v>130</v>
      </c>
      <c r="B219" t="str">
        <f>IFERROR(VLOOKUP($A219,Classifications!$E$1:$F$326,2,FALSE),"")</f>
        <v>Urban with City and Town</v>
      </c>
      <c r="C219">
        <f t="shared" si="18"/>
        <v>67370</v>
      </c>
      <c r="D219">
        <f t="shared" si="19"/>
        <v>67506</v>
      </c>
      <c r="E219">
        <f t="shared" si="20"/>
        <v>67511</v>
      </c>
      <c r="F219">
        <f t="shared" si="21"/>
        <v>67118</v>
      </c>
      <c r="G219">
        <f t="shared" si="22"/>
        <v>67145</v>
      </c>
      <c r="H219">
        <f t="shared" si="23"/>
        <v>67075</v>
      </c>
      <c r="T219" s="4" t="s">
        <v>367</v>
      </c>
      <c r="U219" s="5">
        <v>67507</v>
      </c>
      <c r="V219" s="5">
        <v>67573</v>
      </c>
      <c r="W219" s="5">
        <v>67588</v>
      </c>
      <c r="X219" s="5">
        <v>67217</v>
      </c>
      <c r="Y219" s="5">
        <v>66837</v>
      </c>
      <c r="Z219" s="5">
        <v>66899</v>
      </c>
    </row>
    <row r="220" spans="1:26" x14ac:dyDescent="0.25">
      <c r="A220" t="s">
        <v>297</v>
      </c>
      <c r="B220" t="str">
        <f>IFERROR(VLOOKUP($A220,Classifications!$E$1:$F$326,2,FALSE),"")</f>
        <v>Urban with City and Town</v>
      </c>
      <c r="C220">
        <f t="shared" si="18"/>
        <v>171524</v>
      </c>
      <c r="D220">
        <f t="shared" si="19"/>
        <v>173024</v>
      </c>
      <c r="E220">
        <f t="shared" si="20"/>
        <v>174007</v>
      </c>
      <c r="F220">
        <f t="shared" si="21"/>
        <v>174831</v>
      </c>
      <c r="G220">
        <f t="shared" si="22"/>
        <v>175880</v>
      </c>
      <c r="H220">
        <f t="shared" si="23"/>
        <v>176808</v>
      </c>
      <c r="T220" s="4" t="s">
        <v>424</v>
      </c>
      <c r="U220" s="5">
        <v>37493</v>
      </c>
      <c r="V220" s="5">
        <v>37777</v>
      </c>
      <c r="W220" s="5">
        <v>38026</v>
      </c>
      <c r="X220" s="5">
        <v>37749</v>
      </c>
      <c r="Y220" s="5">
        <v>37687</v>
      </c>
      <c r="Z220" s="5">
        <v>37473</v>
      </c>
    </row>
    <row r="221" spans="1:26" x14ac:dyDescent="0.25">
      <c r="A221" t="s">
        <v>105</v>
      </c>
      <c r="B221" t="str">
        <f>IFERROR(VLOOKUP($A221,Classifications!$E$1:$F$326,2,FALSE),"")</f>
        <v xml:space="preserve">Mainly Rural (rural including hub towns &gt;=80%) </v>
      </c>
      <c r="C221">
        <f t="shared" si="18"/>
        <v>31582</v>
      </c>
      <c r="D221">
        <f t="shared" si="19"/>
        <v>31848</v>
      </c>
      <c r="E221">
        <f t="shared" si="20"/>
        <v>32059</v>
      </c>
      <c r="F221">
        <f t="shared" si="21"/>
        <v>31810</v>
      </c>
      <c r="G221">
        <f t="shared" si="22"/>
        <v>31521</v>
      </c>
      <c r="H221">
        <f t="shared" si="23"/>
        <v>31455</v>
      </c>
      <c r="T221" s="4" t="s">
        <v>251</v>
      </c>
      <c r="U221" s="5">
        <v>137188</v>
      </c>
      <c r="V221" s="5">
        <v>137362</v>
      </c>
      <c r="W221" s="5">
        <v>138315</v>
      </c>
      <c r="X221" s="5">
        <v>138268</v>
      </c>
      <c r="Y221" s="5">
        <v>138168</v>
      </c>
      <c r="Z221" s="5">
        <v>137504</v>
      </c>
    </row>
    <row r="222" spans="1:26" x14ac:dyDescent="0.25">
      <c r="A222" t="s">
        <v>367</v>
      </c>
      <c r="B222" t="str">
        <f>IFERROR(VLOOKUP($A222,Classifications!$E$1:$F$326,2,FALSE),"")</f>
        <v xml:space="preserve">Mainly Rural (rural including hub towns &gt;=80%) </v>
      </c>
      <c r="C222">
        <f t="shared" si="18"/>
        <v>67507</v>
      </c>
      <c r="D222">
        <f t="shared" si="19"/>
        <v>67573</v>
      </c>
      <c r="E222">
        <f t="shared" si="20"/>
        <v>67588</v>
      </c>
      <c r="F222">
        <f t="shared" si="21"/>
        <v>67217</v>
      </c>
      <c r="G222">
        <f t="shared" si="22"/>
        <v>66837</v>
      </c>
      <c r="H222">
        <f t="shared" si="23"/>
        <v>66899</v>
      </c>
      <c r="T222" s="4" t="s">
        <v>469</v>
      </c>
      <c r="U222" s="5">
        <v>86432</v>
      </c>
      <c r="V222" s="5">
        <v>86424</v>
      </c>
      <c r="W222" s="5">
        <v>86187</v>
      </c>
      <c r="X222" s="5">
        <v>86076</v>
      </c>
      <c r="Y222" s="5">
        <v>85892</v>
      </c>
      <c r="Z222" s="5">
        <v>85998</v>
      </c>
    </row>
    <row r="223" spans="1:26" x14ac:dyDescent="0.25">
      <c r="A223" t="s">
        <v>424</v>
      </c>
      <c r="B223" t="str">
        <f>IFERROR(VLOOKUP($A223,Classifications!$E$1:$F$326,2,FALSE),"")</f>
        <v/>
      </c>
      <c r="C223">
        <f t="shared" si="18"/>
        <v>37493</v>
      </c>
      <c r="D223">
        <f t="shared" si="19"/>
        <v>37777</v>
      </c>
      <c r="E223">
        <f t="shared" si="20"/>
        <v>38026</v>
      </c>
      <c r="F223">
        <f t="shared" si="21"/>
        <v>37749</v>
      </c>
      <c r="G223">
        <f t="shared" si="22"/>
        <v>37687</v>
      </c>
      <c r="H223">
        <f t="shared" si="23"/>
        <v>37473</v>
      </c>
      <c r="T223" s="4" t="s">
        <v>343</v>
      </c>
      <c r="U223" s="5">
        <v>47269</v>
      </c>
      <c r="V223" s="5">
        <v>47237</v>
      </c>
      <c r="W223" s="5">
        <v>47378</v>
      </c>
      <c r="X223" s="5">
        <v>47091</v>
      </c>
      <c r="Y223" s="5">
        <v>46872</v>
      </c>
      <c r="Z223" s="5">
        <v>46866</v>
      </c>
    </row>
    <row r="224" spans="1:26" x14ac:dyDescent="0.25">
      <c r="A224" t="s">
        <v>251</v>
      </c>
      <c r="B224" t="str">
        <f>IFERROR(VLOOKUP($A224,Classifications!$E$1:$F$326,2,FALSE),"")</f>
        <v>Urban with Major Conurbation</v>
      </c>
      <c r="C224">
        <f t="shared" si="18"/>
        <v>137188</v>
      </c>
      <c r="D224">
        <f t="shared" si="19"/>
        <v>137362</v>
      </c>
      <c r="E224">
        <f t="shared" si="20"/>
        <v>138315</v>
      </c>
      <c r="F224">
        <f t="shared" si="21"/>
        <v>138268</v>
      </c>
      <c r="G224">
        <f t="shared" si="22"/>
        <v>138168</v>
      </c>
      <c r="H224">
        <f t="shared" si="23"/>
        <v>137504</v>
      </c>
      <c r="T224" s="4" t="s">
        <v>216</v>
      </c>
      <c r="U224" s="5">
        <v>59160</v>
      </c>
      <c r="V224" s="5">
        <v>59430</v>
      </c>
      <c r="W224" s="5">
        <v>59638</v>
      </c>
      <c r="X224" s="5">
        <v>59160</v>
      </c>
      <c r="Y224" s="5">
        <v>58901</v>
      </c>
      <c r="Z224" s="5">
        <v>59061</v>
      </c>
    </row>
    <row r="225" spans="1:26" x14ac:dyDescent="0.25">
      <c r="A225" t="s">
        <v>469</v>
      </c>
      <c r="B225" t="str">
        <f>IFERROR(VLOOKUP($A225,Classifications!$E$1:$F$326,2,FALSE),"")</f>
        <v/>
      </c>
      <c r="C225">
        <f t="shared" si="18"/>
        <v>86432</v>
      </c>
      <c r="D225">
        <f t="shared" si="19"/>
        <v>86424</v>
      </c>
      <c r="E225">
        <f t="shared" si="20"/>
        <v>86187</v>
      </c>
      <c r="F225">
        <f t="shared" si="21"/>
        <v>86076</v>
      </c>
      <c r="G225">
        <f t="shared" si="22"/>
        <v>85892</v>
      </c>
      <c r="H225">
        <f t="shared" si="23"/>
        <v>85998</v>
      </c>
      <c r="T225" s="4" t="s">
        <v>328</v>
      </c>
      <c r="U225" s="5">
        <v>86376</v>
      </c>
      <c r="V225" s="5">
        <v>87150</v>
      </c>
      <c r="W225" s="5">
        <v>87515</v>
      </c>
      <c r="X225" s="5">
        <v>87084</v>
      </c>
      <c r="Y225" s="5">
        <v>87381</v>
      </c>
      <c r="Z225" s="5">
        <v>87867</v>
      </c>
    </row>
    <row r="226" spans="1:26" x14ac:dyDescent="0.25">
      <c r="A226" t="s">
        <v>343</v>
      </c>
      <c r="B226" t="str">
        <f>IFERROR(VLOOKUP($A226,Classifications!$E$1:$F$326,2,FALSE),"")</f>
        <v xml:space="preserve">Mainly Rural (rural including hub towns &gt;=80%) </v>
      </c>
      <c r="C226">
        <f t="shared" si="18"/>
        <v>47269</v>
      </c>
      <c r="D226">
        <f t="shared" si="19"/>
        <v>47237</v>
      </c>
      <c r="E226">
        <f t="shared" si="20"/>
        <v>47378</v>
      </c>
      <c r="F226">
        <f t="shared" si="21"/>
        <v>47091</v>
      </c>
      <c r="G226">
        <f t="shared" si="22"/>
        <v>46872</v>
      </c>
      <c r="H226">
        <f t="shared" si="23"/>
        <v>46866</v>
      </c>
      <c r="T226" s="4" t="s">
        <v>470</v>
      </c>
      <c r="U226" s="5">
        <v>87541</v>
      </c>
      <c r="V226" s="5">
        <v>88455</v>
      </c>
      <c r="W226" s="5">
        <v>89414</v>
      </c>
      <c r="X226" s="5">
        <v>89929</v>
      </c>
      <c r="Y226" s="5">
        <v>89991</v>
      </c>
      <c r="Z226" s="5">
        <v>90787</v>
      </c>
    </row>
    <row r="227" spans="1:26" x14ac:dyDescent="0.25">
      <c r="A227" t="s">
        <v>216</v>
      </c>
      <c r="B227" t="str">
        <f>IFERROR(VLOOKUP($A227,Classifications!$E$1:$F$326,2,FALSE),"")</f>
        <v xml:space="preserve">Mainly Rural (rural including hub towns &gt;=80%) </v>
      </c>
      <c r="C227">
        <f t="shared" si="18"/>
        <v>59160</v>
      </c>
      <c r="D227">
        <f t="shared" si="19"/>
        <v>59430</v>
      </c>
      <c r="E227">
        <f t="shared" si="20"/>
        <v>59638</v>
      </c>
      <c r="F227">
        <f t="shared" si="21"/>
        <v>59160</v>
      </c>
      <c r="G227">
        <f t="shared" si="22"/>
        <v>58901</v>
      </c>
      <c r="H227">
        <f t="shared" si="23"/>
        <v>59061</v>
      </c>
      <c r="T227" s="4" t="s">
        <v>14</v>
      </c>
      <c r="U227" s="5">
        <v>88753</v>
      </c>
      <c r="V227" s="5">
        <v>88985</v>
      </c>
      <c r="W227" s="5">
        <v>89485</v>
      </c>
      <c r="X227" s="5">
        <v>89420</v>
      </c>
      <c r="Y227" s="5">
        <v>89143</v>
      </c>
      <c r="Z227" s="5">
        <v>88858</v>
      </c>
    </row>
    <row r="228" spans="1:26" x14ac:dyDescent="0.25">
      <c r="A228" t="s">
        <v>328</v>
      </c>
      <c r="B228" t="str">
        <f>IFERROR(VLOOKUP($A228,Classifications!$E$1:$F$326,2,FALSE),"")</f>
        <v>Urban with City and Town</v>
      </c>
      <c r="C228">
        <f t="shared" si="18"/>
        <v>86376</v>
      </c>
      <c r="D228">
        <f t="shared" si="19"/>
        <v>87150</v>
      </c>
      <c r="E228">
        <f t="shared" si="20"/>
        <v>87515</v>
      </c>
      <c r="F228">
        <f t="shared" si="21"/>
        <v>87084</v>
      </c>
      <c r="G228">
        <f t="shared" si="22"/>
        <v>87381</v>
      </c>
      <c r="H228">
        <f t="shared" si="23"/>
        <v>87867</v>
      </c>
      <c r="T228" s="4" t="s">
        <v>448</v>
      </c>
      <c r="U228" s="5">
        <v>53047</v>
      </c>
      <c r="V228" s="5">
        <v>53130</v>
      </c>
      <c r="W228" s="5">
        <v>53723</v>
      </c>
      <c r="X228" s="5">
        <v>53600</v>
      </c>
      <c r="Y228" s="5">
        <v>53495</v>
      </c>
      <c r="Z228" s="5">
        <v>54216</v>
      </c>
    </row>
    <row r="229" spans="1:26" x14ac:dyDescent="0.25">
      <c r="A229" t="s">
        <v>470</v>
      </c>
      <c r="B229" t="str">
        <f>IFERROR(VLOOKUP($A229,Classifications!$E$1:$F$326,2,FALSE),"")</f>
        <v/>
      </c>
      <c r="C229">
        <f t="shared" si="18"/>
        <v>87541</v>
      </c>
      <c r="D229">
        <f t="shared" si="19"/>
        <v>88455</v>
      </c>
      <c r="E229">
        <f t="shared" si="20"/>
        <v>89414</v>
      </c>
      <c r="F229">
        <f t="shared" si="21"/>
        <v>89929</v>
      </c>
      <c r="G229">
        <f t="shared" si="22"/>
        <v>89991</v>
      </c>
      <c r="H229">
        <f t="shared" si="23"/>
        <v>90787</v>
      </c>
      <c r="T229" s="4" t="s">
        <v>298</v>
      </c>
      <c r="U229" s="5">
        <v>161765</v>
      </c>
      <c r="V229" s="5">
        <v>164536</v>
      </c>
      <c r="W229" s="5">
        <v>166372</v>
      </c>
      <c r="X229" s="5">
        <v>166230</v>
      </c>
      <c r="Y229" s="5">
        <v>166971</v>
      </c>
      <c r="Z229" s="5">
        <v>168031</v>
      </c>
    </row>
    <row r="230" spans="1:26" x14ac:dyDescent="0.25">
      <c r="A230" t="s">
        <v>14</v>
      </c>
      <c r="B230" t="str">
        <f>IFERROR(VLOOKUP($A230,Classifications!$E$1:$F$326,2,FALSE),"")</f>
        <v>Urban with City and Town</v>
      </c>
      <c r="C230">
        <f t="shared" si="18"/>
        <v>88753</v>
      </c>
      <c r="D230">
        <f t="shared" si="19"/>
        <v>88985</v>
      </c>
      <c r="E230">
        <f t="shared" si="20"/>
        <v>89485</v>
      </c>
      <c r="F230">
        <f t="shared" si="21"/>
        <v>89420</v>
      </c>
      <c r="G230">
        <f t="shared" si="22"/>
        <v>89143</v>
      </c>
      <c r="H230">
        <f t="shared" si="23"/>
        <v>88858</v>
      </c>
      <c r="T230" s="4" t="s">
        <v>313</v>
      </c>
      <c r="U230" s="5">
        <v>51887</v>
      </c>
      <c r="V230" s="5">
        <v>52130</v>
      </c>
      <c r="W230" s="5">
        <v>51991</v>
      </c>
      <c r="X230" s="5">
        <v>51474</v>
      </c>
      <c r="Y230" s="5">
        <v>51437</v>
      </c>
      <c r="Z230" s="5">
        <v>51115</v>
      </c>
    </row>
    <row r="231" spans="1:26" x14ac:dyDescent="0.25">
      <c r="A231" t="s">
        <v>448</v>
      </c>
      <c r="B231" t="str">
        <f>IFERROR(VLOOKUP($A231,Classifications!$E$1:$F$326,2,FALSE),"")</f>
        <v/>
      </c>
      <c r="C231">
        <f t="shared" si="18"/>
        <v>53047</v>
      </c>
      <c r="D231">
        <f t="shared" si="19"/>
        <v>53130</v>
      </c>
      <c r="E231">
        <f t="shared" si="20"/>
        <v>53723</v>
      </c>
      <c r="F231">
        <f t="shared" si="21"/>
        <v>53600</v>
      </c>
      <c r="G231">
        <f t="shared" si="22"/>
        <v>53495</v>
      </c>
      <c r="H231">
        <f t="shared" si="23"/>
        <v>54216</v>
      </c>
      <c r="T231" s="4" t="s">
        <v>428</v>
      </c>
      <c r="U231" s="5">
        <v>55822</v>
      </c>
      <c r="V231" s="5">
        <v>55980</v>
      </c>
      <c r="W231" s="5">
        <v>56067</v>
      </c>
      <c r="X231" s="5">
        <v>55566</v>
      </c>
      <c r="Y231" s="5">
        <v>55595</v>
      </c>
      <c r="Z231" s="5">
        <v>55452</v>
      </c>
    </row>
    <row r="232" spans="1:26" x14ac:dyDescent="0.25">
      <c r="A232" t="s">
        <v>298</v>
      </c>
      <c r="B232" t="str">
        <f>IFERROR(VLOOKUP($A232,Classifications!$E$1:$F$326,2,FALSE),"")</f>
        <v>Urban with City and Town</v>
      </c>
      <c r="C232">
        <f t="shared" si="18"/>
        <v>161765</v>
      </c>
      <c r="D232">
        <f t="shared" si="19"/>
        <v>164536</v>
      </c>
      <c r="E232">
        <f t="shared" si="20"/>
        <v>166372</v>
      </c>
      <c r="F232">
        <f t="shared" si="21"/>
        <v>166230</v>
      </c>
      <c r="G232">
        <f t="shared" si="22"/>
        <v>166971</v>
      </c>
      <c r="H232">
        <f t="shared" si="23"/>
        <v>168031</v>
      </c>
      <c r="T232" s="4" t="s">
        <v>449</v>
      </c>
      <c r="U232" s="5">
        <v>59654</v>
      </c>
      <c r="V232" s="5">
        <v>59747</v>
      </c>
      <c r="W232" s="5">
        <v>59181</v>
      </c>
      <c r="X232" s="5">
        <v>58294</v>
      </c>
      <c r="Y232" s="5">
        <v>59269</v>
      </c>
      <c r="Z232" s="5">
        <v>59151</v>
      </c>
    </row>
    <row r="233" spans="1:26" x14ac:dyDescent="0.25">
      <c r="A233" t="s">
        <v>313</v>
      </c>
      <c r="B233" t="str">
        <f>IFERROR(VLOOKUP($A233,Classifications!$E$1:$F$326,2,FALSE),"")</f>
        <v>Urban with Significant Rural (rural including hub towns 26-49%)</v>
      </c>
      <c r="C233">
        <f t="shared" si="18"/>
        <v>51887</v>
      </c>
      <c r="D233">
        <f t="shared" si="19"/>
        <v>52130</v>
      </c>
      <c r="E233">
        <f t="shared" si="20"/>
        <v>51991</v>
      </c>
      <c r="F233">
        <f t="shared" si="21"/>
        <v>51474</v>
      </c>
      <c r="G233">
        <f t="shared" si="22"/>
        <v>51437</v>
      </c>
      <c r="H233">
        <f t="shared" si="23"/>
        <v>51115</v>
      </c>
      <c r="T233" s="4" t="s">
        <v>419</v>
      </c>
      <c r="U233" s="5">
        <v>88828</v>
      </c>
      <c r="V233" s="5">
        <v>88861</v>
      </c>
      <c r="W233" s="5">
        <v>89002</v>
      </c>
      <c r="X233" s="5">
        <v>88490</v>
      </c>
      <c r="Y233" s="5">
        <v>87955</v>
      </c>
      <c r="Z233" s="5">
        <v>87882</v>
      </c>
    </row>
    <row r="234" spans="1:26" x14ac:dyDescent="0.25">
      <c r="A234" t="s">
        <v>428</v>
      </c>
      <c r="B234" t="str">
        <f>IFERROR(VLOOKUP($A234,Classifications!$E$1:$F$326,2,FALSE),"")</f>
        <v/>
      </c>
      <c r="C234">
        <f t="shared" si="18"/>
        <v>55822</v>
      </c>
      <c r="D234">
        <f t="shared" si="19"/>
        <v>55980</v>
      </c>
      <c r="E234">
        <f t="shared" si="20"/>
        <v>56067</v>
      </c>
      <c r="F234">
        <f t="shared" si="21"/>
        <v>55566</v>
      </c>
      <c r="G234">
        <f t="shared" si="22"/>
        <v>55595</v>
      </c>
      <c r="H234">
        <f t="shared" si="23"/>
        <v>55452</v>
      </c>
      <c r="T234" s="4" t="s">
        <v>279</v>
      </c>
      <c r="U234" s="5">
        <v>103886</v>
      </c>
      <c r="V234" s="5">
        <v>103779</v>
      </c>
      <c r="W234" s="5">
        <v>103394</v>
      </c>
      <c r="X234" s="5">
        <v>102188</v>
      </c>
      <c r="Y234" s="5">
        <v>101557</v>
      </c>
      <c r="Z234" s="5">
        <v>101293</v>
      </c>
    </row>
    <row r="235" spans="1:26" x14ac:dyDescent="0.25">
      <c r="A235" t="s">
        <v>449</v>
      </c>
      <c r="B235" t="str">
        <f>IFERROR(VLOOKUP($A235,Classifications!$E$1:$F$326,2,FALSE),"")</f>
        <v/>
      </c>
      <c r="C235">
        <f t="shared" si="18"/>
        <v>59654</v>
      </c>
      <c r="D235">
        <f t="shared" si="19"/>
        <v>59747</v>
      </c>
      <c r="E235">
        <f t="shared" si="20"/>
        <v>59181</v>
      </c>
      <c r="F235">
        <f t="shared" si="21"/>
        <v>58294</v>
      </c>
      <c r="G235">
        <f t="shared" si="22"/>
        <v>59269</v>
      </c>
      <c r="H235">
        <f t="shared" si="23"/>
        <v>59151</v>
      </c>
      <c r="T235" s="4" t="s">
        <v>131</v>
      </c>
      <c r="U235" s="5">
        <v>72035</v>
      </c>
      <c r="V235" s="5">
        <v>72189</v>
      </c>
      <c r="W235" s="5">
        <v>72043</v>
      </c>
      <c r="X235" s="5">
        <v>71705</v>
      </c>
      <c r="Y235" s="5">
        <v>72074</v>
      </c>
      <c r="Z235" s="5">
        <v>72102</v>
      </c>
    </row>
    <row r="236" spans="1:26" x14ac:dyDescent="0.25">
      <c r="A236" t="s">
        <v>419</v>
      </c>
      <c r="B236" t="str">
        <f>IFERROR(VLOOKUP($A236,Classifications!$E$1:$F$326,2,FALSE),"")</f>
        <v/>
      </c>
      <c r="C236">
        <f t="shared" si="18"/>
        <v>88828</v>
      </c>
      <c r="D236">
        <f t="shared" si="19"/>
        <v>88861</v>
      </c>
      <c r="E236">
        <f t="shared" si="20"/>
        <v>89002</v>
      </c>
      <c r="F236">
        <f t="shared" si="21"/>
        <v>88490</v>
      </c>
      <c r="G236">
        <f t="shared" si="22"/>
        <v>87955</v>
      </c>
      <c r="H236">
        <f t="shared" si="23"/>
        <v>87882</v>
      </c>
      <c r="T236" s="4" t="s">
        <v>15</v>
      </c>
      <c r="U236" s="5">
        <v>187528</v>
      </c>
      <c r="V236" s="5">
        <v>190295</v>
      </c>
      <c r="W236" s="5">
        <v>192265</v>
      </c>
      <c r="X236" s="5">
        <v>193871</v>
      </c>
      <c r="Y236" s="5">
        <v>196738</v>
      </c>
      <c r="Z236" s="5">
        <v>198367</v>
      </c>
    </row>
    <row r="237" spans="1:26" x14ac:dyDescent="0.25">
      <c r="A237" t="s">
        <v>279</v>
      </c>
      <c r="B237" t="str">
        <f>IFERROR(VLOOKUP($A237,Classifications!$E$1:$F$326,2,FALSE),"")</f>
        <v>Urban with Significant Rural (rural including hub towns 26-49%)</v>
      </c>
      <c r="C237">
        <f t="shared" si="18"/>
        <v>103886</v>
      </c>
      <c r="D237">
        <f t="shared" si="19"/>
        <v>103779</v>
      </c>
      <c r="E237">
        <f t="shared" si="20"/>
        <v>103394</v>
      </c>
      <c r="F237">
        <f t="shared" si="21"/>
        <v>102188</v>
      </c>
      <c r="G237">
        <f t="shared" si="22"/>
        <v>101557</v>
      </c>
      <c r="H237">
        <f t="shared" si="23"/>
        <v>101293</v>
      </c>
      <c r="T237" s="4" t="s">
        <v>146</v>
      </c>
      <c r="U237" s="5">
        <v>79949</v>
      </c>
      <c r="V237" s="5">
        <v>79894</v>
      </c>
      <c r="W237" s="5">
        <v>80022</v>
      </c>
      <c r="X237" s="5">
        <v>79657</v>
      </c>
      <c r="Y237" s="5">
        <v>80053</v>
      </c>
      <c r="Z237" s="5">
        <v>80364</v>
      </c>
    </row>
    <row r="238" spans="1:26" x14ac:dyDescent="0.25">
      <c r="A238" t="s">
        <v>131</v>
      </c>
      <c r="B238" t="str">
        <f>IFERROR(VLOOKUP($A238,Classifications!$E$1:$F$326,2,FALSE),"")</f>
        <v xml:space="preserve">Largely Rural (rural including hub towns 50-79%) </v>
      </c>
      <c r="C238">
        <f t="shared" si="18"/>
        <v>72035</v>
      </c>
      <c r="D238">
        <f t="shared" si="19"/>
        <v>72189</v>
      </c>
      <c r="E238">
        <f t="shared" si="20"/>
        <v>72043</v>
      </c>
      <c r="F238">
        <f t="shared" si="21"/>
        <v>71705</v>
      </c>
      <c r="G238">
        <f t="shared" si="22"/>
        <v>72074</v>
      </c>
      <c r="H238">
        <f t="shared" si="23"/>
        <v>72102</v>
      </c>
      <c r="T238" s="4" t="s">
        <v>231</v>
      </c>
      <c r="U238" s="5">
        <v>197546</v>
      </c>
      <c r="V238" s="5">
        <v>209451</v>
      </c>
      <c r="W238" s="5">
        <v>219611</v>
      </c>
      <c r="X238" s="5">
        <v>221155</v>
      </c>
      <c r="Y238" s="5">
        <v>223227</v>
      </c>
      <c r="Z238" s="5">
        <v>227292</v>
      </c>
    </row>
    <row r="239" spans="1:26" x14ac:dyDescent="0.25">
      <c r="A239" t="s">
        <v>15</v>
      </c>
      <c r="B239" t="str">
        <f>IFERROR(VLOOKUP($A239,Classifications!$E$1:$F$326,2,FALSE),"")</f>
        <v>Urban with Major Conurbation</v>
      </c>
      <c r="C239">
        <f t="shared" si="18"/>
        <v>187528</v>
      </c>
      <c r="D239">
        <f t="shared" si="19"/>
        <v>190295</v>
      </c>
      <c r="E239">
        <f t="shared" si="20"/>
        <v>192265</v>
      </c>
      <c r="F239">
        <f t="shared" si="21"/>
        <v>193871</v>
      </c>
      <c r="G239">
        <f t="shared" si="22"/>
        <v>196738</v>
      </c>
      <c r="H239">
        <f t="shared" si="23"/>
        <v>198367</v>
      </c>
      <c r="T239" s="4" t="s">
        <v>429</v>
      </c>
      <c r="U239" s="5">
        <v>91347</v>
      </c>
      <c r="V239" s="5">
        <v>91966</v>
      </c>
      <c r="W239" s="5">
        <v>92546</v>
      </c>
      <c r="X239" s="5">
        <v>92104</v>
      </c>
      <c r="Y239" s="5">
        <v>92098</v>
      </c>
      <c r="Z239" s="5">
        <v>92061</v>
      </c>
    </row>
    <row r="240" spans="1:26" x14ac:dyDescent="0.25">
      <c r="A240" t="s">
        <v>146</v>
      </c>
      <c r="B240" t="str">
        <f>IFERROR(VLOOKUP($A240,Classifications!$E$1:$F$326,2,FALSE),"")</f>
        <v>Urban with City and Town</v>
      </c>
      <c r="C240">
        <f t="shared" si="18"/>
        <v>79949</v>
      </c>
      <c r="D240">
        <f t="shared" si="19"/>
        <v>79894</v>
      </c>
      <c r="E240">
        <f t="shared" si="20"/>
        <v>80022</v>
      </c>
      <c r="F240">
        <f t="shared" si="21"/>
        <v>79657</v>
      </c>
      <c r="G240">
        <f t="shared" si="22"/>
        <v>80053</v>
      </c>
      <c r="H240">
        <f t="shared" si="23"/>
        <v>80364</v>
      </c>
      <c r="T240" s="4" t="s">
        <v>471</v>
      </c>
      <c r="U240" s="5">
        <v>108582</v>
      </c>
      <c r="V240" s="5">
        <v>109274</v>
      </c>
      <c r="W240" s="5">
        <v>109819</v>
      </c>
      <c r="X240" s="5">
        <v>110425</v>
      </c>
      <c r="Y240" s="5">
        <v>110791</v>
      </c>
      <c r="Z240" s="5">
        <v>110610</v>
      </c>
    </row>
    <row r="241" spans="1:26" x14ac:dyDescent="0.25">
      <c r="A241" t="s">
        <v>231</v>
      </c>
      <c r="B241" t="str">
        <f>IFERROR(VLOOKUP($A241,Classifications!$E$1:$F$326,2,FALSE),"")</f>
        <v>Urban with Major Conurbation</v>
      </c>
      <c r="C241">
        <f t="shared" si="18"/>
        <v>197546</v>
      </c>
      <c r="D241">
        <f t="shared" si="19"/>
        <v>209451</v>
      </c>
      <c r="E241">
        <f t="shared" si="20"/>
        <v>219611</v>
      </c>
      <c r="F241">
        <f t="shared" si="21"/>
        <v>221155</v>
      </c>
      <c r="G241">
        <f t="shared" si="22"/>
        <v>223227</v>
      </c>
      <c r="H241">
        <f t="shared" si="23"/>
        <v>227292</v>
      </c>
      <c r="T241" s="4" t="s">
        <v>202</v>
      </c>
      <c r="U241" s="5">
        <v>523281</v>
      </c>
      <c r="V241" s="5">
        <v>525700</v>
      </c>
      <c r="W241" s="5">
        <v>527795</v>
      </c>
      <c r="X241" s="5">
        <v>524966</v>
      </c>
      <c r="Y241" s="5">
        <v>524253</v>
      </c>
      <c r="Z241" s="5">
        <v>525182</v>
      </c>
    </row>
    <row r="242" spans="1:26" x14ac:dyDescent="0.25">
      <c r="A242" t="s">
        <v>429</v>
      </c>
      <c r="B242" t="str">
        <f>IFERROR(VLOOKUP($A242,Classifications!$E$1:$F$326,2,FALSE),"")</f>
        <v/>
      </c>
      <c r="C242">
        <f t="shared" si="18"/>
        <v>91347</v>
      </c>
      <c r="D242">
        <f t="shared" si="19"/>
        <v>91966</v>
      </c>
      <c r="E242">
        <f t="shared" si="20"/>
        <v>92546</v>
      </c>
      <c r="F242">
        <f t="shared" si="21"/>
        <v>92104</v>
      </c>
      <c r="G242">
        <f t="shared" si="22"/>
        <v>92098</v>
      </c>
      <c r="H242">
        <f t="shared" si="23"/>
        <v>92061</v>
      </c>
      <c r="T242" s="4" t="s">
        <v>450</v>
      </c>
      <c r="U242" s="5">
        <v>87721</v>
      </c>
      <c r="V242" s="5">
        <v>87574</v>
      </c>
      <c r="W242" s="5">
        <v>87621</v>
      </c>
      <c r="X242" s="5">
        <v>86308</v>
      </c>
      <c r="Y242" s="5">
        <v>85438</v>
      </c>
      <c r="Z242" s="5">
        <v>84586</v>
      </c>
    </row>
    <row r="243" spans="1:26" x14ac:dyDescent="0.25">
      <c r="A243" t="s">
        <v>471</v>
      </c>
      <c r="B243" t="str">
        <f>IFERROR(VLOOKUP($A243,Classifications!$E$1:$F$326,2,FALSE),"")</f>
        <v/>
      </c>
      <c r="C243">
        <f t="shared" si="18"/>
        <v>108582</v>
      </c>
      <c r="D243">
        <f t="shared" si="19"/>
        <v>109274</v>
      </c>
      <c r="E243">
        <f t="shared" si="20"/>
        <v>109819</v>
      </c>
      <c r="F243">
        <f t="shared" si="21"/>
        <v>110425</v>
      </c>
      <c r="G243">
        <f t="shared" si="22"/>
        <v>110791</v>
      </c>
      <c r="H243">
        <f t="shared" si="23"/>
        <v>110610</v>
      </c>
      <c r="T243" s="4" t="s">
        <v>344</v>
      </c>
      <c r="U243" s="5">
        <v>56659</v>
      </c>
      <c r="V243" s="5">
        <v>56606</v>
      </c>
      <c r="W243" s="5">
        <v>56807</v>
      </c>
      <c r="X243" s="5">
        <v>55856</v>
      </c>
      <c r="Y243" s="5">
        <v>55275</v>
      </c>
      <c r="Z243" s="5">
        <v>55056</v>
      </c>
    </row>
    <row r="244" spans="1:26" x14ac:dyDescent="0.25">
      <c r="A244" t="s">
        <v>202</v>
      </c>
      <c r="B244" t="str">
        <f>IFERROR(VLOOKUP($A244,Classifications!$E$1:$F$326,2,FALSE),"")</f>
        <v/>
      </c>
      <c r="C244">
        <f t="shared" si="18"/>
        <v>523281</v>
      </c>
      <c r="D244">
        <f t="shared" si="19"/>
        <v>525700</v>
      </c>
      <c r="E244">
        <f t="shared" si="20"/>
        <v>527795</v>
      </c>
      <c r="F244">
        <f t="shared" si="21"/>
        <v>524966</v>
      </c>
      <c r="G244">
        <f t="shared" si="22"/>
        <v>524253</v>
      </c>
      <c r="H244">
        <f t="shared" si="23"/>
        <v>525182</v>
      </c>
      <c r="T244" s="4" t="s">
        <v>352</v>
      </c>
      <c r="U244" s="5">
        <v>41450</v>
      </c>
      <c r="V244" s="5">
        <v>41228</v>
      </c>
      <c r="W244" s="5">
        <v>41696</v>
      </c>
      <c r="X244" s="5">
        <v>41285</v>
      </c>
      <c r="Y244" s="5">
        <v>41276</v>
      </c>
      <c r="Z244" s="5">
        <v>40997</v>
      </c>
    </row>
    <row r="245" spans="1:26" x14ac:dyDescent="0.25">
      <c r="A245" t="s">
        <v>450</v>
      </c>
      <c r="B245" t="str">
        <f>IFERROR(VLOOKUP($A245,Classifications!$E$1:$F$326,2,FALSE),"")</f>
        <v/>
      </c>
      <c r="C245">
        <f t="shared" si="18"/>
        <v>87721</v>
      </c>
      <c r="D245">
        <f t="shared" si="19"/>
        <v>87574</v>
      </c>
      <c r="E245">
        <f t="shared" si="20"/>
        <v>87621</v>
      </c>
      <c r="F245">
        <f t="shared" si="21"/>
        <v>86308</v>
      </c>
      <c r="G245">
        <f t="shared" si="22"/>
        <v>85438</v>
      </c>
      <c r="H245">
        <f t="shared" si="23"/>
        <v>84586</v>
      </c>
      <c r="T245" s="4" t="s">
        <v>472</v>
      </c>
      <c r="U245" s="5">
        <v>100113</v>
      </c>
      <c r="V245" s="5">
        <v>99715</v>
      </c>
      <c r="W245" s="5">
        <v>99276</v>
      </c>
      <c r="X245" s="5">
        <v>98835</v>
      </c>
      <c r="Y245" s="5">
        <v>97937</v>
      </c>
      <c r="Z245" s="5">
        <v>97225</v>
      </c>
    </row>
    <row r="246" spans="1:26" x14ac:dyDescent="0.25">
      <c r="A246" t="s">
        <v>344</v>
      </c>
      <c r="B246" t="str">
        <f>IFERROR(VLOOKUP($A246,Classifications!$E$1:$F$326,2,FALSE),"")</f>
        <v xml:space="preserve">Largely Rural (rural including hub towns 50-79%) </v>
      </c>
      <c r="C246">
        <f t="shared" si="18"/>
        <v>56659</v>
      </c>
      <c r="D246">
        <f t="shared" si="19"/>
        <v>56606</v>
      </c>
      <c r="E246">
        <f t="shared" si="20"/>
        <v>56807</v>
      </c>
      <c r="F246">
        <f t="shared" si="21"/>
        <v>55856</v>
      </c>
      <c r="G246">
        <f t="shared" si="22"/>
        <v>55275</v>
      </c>
      <c r="H246">
        <f t="shared" si="23"/>
        <v>55056</v>
      </c>
      <c r="T246" s="4" t="s">
        <v>97</v>
      </c>
      <c r="U246" s="5">
        <v>62076</v>
      </c>
      <c r="V246" s="5">
        <v>61879</v>
      </c>
      <c r="W246" s="5">
        <v>61658</v>
      </c>
      <c r="X246" s="5">
        <v>61150</v>
      </c>
      <c r="Y246" s="5">
        <v>60565</v>
      </c>
      <c r="Z246" s="5">
        <v>60142</v>
      </c>
    </row>
    <row r="247" spans="1:26" x14ac:dyDescent="0.25">
      <c r="A247" t="s">
        <v>352</v>
      </c>
      <c r="B247" t="str">
        <f>IFERROR(VLOOKUP($A247,Classifications!$E$1:$F$326,2,FALSE),"")</f>
        <v xml:space="preserve">Mainly Rural (rural including hub towns &gt;=80%) </v>
      </c>
      <c r="C247">
        <f t="shared" si="18"/>
        <v>41450</v>
      </c>
      <c r="D247">
        <f t="shared" si="19"/>
        <v>41228</v>
      </c>
      <c r="E247">
        <f t="shared" si="20"/>
        <v>41696</v>
      </c>
      <c r="F247">
        <f t="shared" si="21"/>
        <v>41285</v>
      </c>
      <c r="G247">
        <f t="shared" si="22"/>
        <v>41276</v>
      </c>
      <c r="H247">
        <f t="shared" si="23"/>
        <v>40997</v>
      </c>
      <c r="T247" s="4" t="s">
        <v>74</v>
      </c>
      <c r="U247" s="5">
        <v>100764</v>
      </c>
      <c r="V247" s="5">
        <v>100803</v>
      </c>
      <c r="W247" s="5">
        <v>100979</v>
      </c>
      <c r="X247" s="5">
        <v>99870</v>
      </c>
      <c r="Y247" s="5">
        <v>99276</v>
      </c>
      <c r="Z247" s="5">
        <v>98641</v>
      </c>
    </row>
    <row r="248" spans="1:26" x14ac:dyDescent="0.25">
      <c r="A248" t="s">
        <v>472</v>
      </c>
      <c r="B248" t="str">
        <f>IFERROR(VLOOKUP($A248,Classifications!$E$1:$F$326,2,FALSE),"")</f>
        <v/>
      </c>
      <c r="C248">
        <f t="shared" si="18"/>
        <v>100113</v>
      </c>
      <c r="D248">
        <f t="shared" si="19"/>
        <v>99715</v>
      </c>
      <c r="E248">
        <f t="shared" si="20"/>
        <v>99276</v>
      </c>
      <c r="F248">
        <f t="shared" si="21"/>
        <v>98835</v>
      </c>
      <c r="G248">
        <f t="shared" si="22"/>
        <v>97937</v>
      </c>
      <c r="H248">
        <f t="shared" si="23"/>
        <v>97225</v>
      </c>
      <c r="T248" s="4" t="s">
        <v>195</v>
      </c>
      <c r="U248" s="5">
        <v>79711</v>
      </c>
      <c r="V248" s="5">
        <v>80174</v>
      </c>
      <c r="W248" s="5">
        <v>80853</v>
      </c>
      <c r="X248" s="5">
        <v>80739</v>
      </c>
      <c r="Y248" s="5">
        <v>80887</v>
      </c>
      <c r="Z248" s="5">
        <v>81555</v>
      </c>
    </row>
    <row r="249" spans="1:26" x14ac:dyDescent="0.25">
      <c r="A249" t="s">
        <v>97</v>
      </c>
      <c r="B249" t="str">
        <f>IFERROR(VLOOKUP($A249,Classifications!$E$1:$F$326,2,FALSE),"")</f>
        <v>Urban with City and Town</v>
      </c>
      <c r="C249">
        <f t="shared" si="18"/>
        <v>62076</v>
      </c>
      <c r="D249">
        <f t="shared" si="19"/>
        <v>61879</v>
      </c>
      <c r="E249">
        <f t="shared" si="20"/>
        <v>61658</v>
      </c>
      <c r="F249">
        <f t="shared" si="21"/>
        <v>61150</v>
      </c>
      <c r="G249">
        <f t="shared" si="22"/>
        <v>60565</v>
      </c>
      <c r="H249">
        <f t="shared" si="23"/>
        <v>60142</v>
      </c>
      <c r="T249" s="4" t="s">
        <v>112</v>
      </c>
      <c r="U249" s="5">
        <v>66100</v>
      </c>
      <c r="V249" s="5">
        <v>66410</v>
      </c>
      <c r="W249" s="5">
        <v>66688</v>
      </c>
      <c r="X249" s="5">
        <v>66297</v>
      </c>
      <c r="Y249" s="5">
        <v>66045</v>
      </c>
      <c r="Z249" s="5">
        <v>66534</v>
      </c>
    </row>
    <row r="250" spans="1:26" x14ac:dyDescent="0.25">
      <c r="A250" t="s">
        <v>74</v>
      </c>
      <c r="B250" t="str">
        <f>IFERROR(VLOOKUP($A250,Classifications!$E$1:$F$326,2,FALSE),"")</f>
        <v>Urban with City and Town</v>
      </c>
      <c r="C250">
        <f t="shared" si="18"/>
        <v>100764</v>
      </c>
      <c r="D250">
        <f t="shared" si="19"/>
        <v>100803</v>
      </c>
      <c r="E250">
        <f t="shared" si="20"/>
        <v>100979</v>
      </c>
      <c r="F250">
        <f t="shared" si="21"/>
        <v>99870</v>
      </c>
      <c r="G250">
        <f t="shared" si="22"/>
        <v>99276</v>
      </c>
      <c r="H250">
        <f t="shared" si="23"/>
        <v>98641</v>
      </c>
      <c r="T250" s="4" t="s">
        <v>451</v>
      </c>
      <c r="U250" s="5">
        <v>220986</v>
      </c>
      <c r="V250" s="5">
        <v>221560</v>
      </c>
      <c r="W250" s="5">
        <v>222222</v>
      </c>
      <c r="X250" s="5">
        <v>221105</v>
      </c>
      <c r="Y250" s="5">
        <v>220297</v>
      </c>
      <c r="Z250" s="5">
        <v>219622</v>
      </c>
    </row>
    <row r="251" spans="1:26" x14ac:dyDescent="0.25">
      <c r="A251" t="s">
        <v>195</v>
      </c>
      <c r="B251" t="str">
        <f>IFERROR(VLOOKUP($A251,Classifications!$E$1:$F$326,2,FALSE),"")</f>
        <v>Urban with Significant Rural (rural including hub towns 26-49%)</v>
      </c>
      <c r="C251">
        <f t="shared" si="18"/>
        <v>79711</v>
      </c>
      <c r="D251">
        <f t="shared" si="19"/>
        <v>80174</v>
      </c>
      <c r="E251">
        <f t="shared" si="20"/>
        <v>80853</v>
      </c>
      <c r="F251">
        <f t="shared" si="21"/>
        <v>80739</v>
      </c>
      <c r="G251">
        <f t="shared" si="22"/>
        <v>80887</v>
      </c>
      <c r="H251">
        <f t="shared" si="23"/>
        <v>81555</v>
      </c>
      <c r="T251" s="4" t="s">
        <v>75</v>
      </c>
      <c r="U251" s="5">
        <v>105559</v>
      </c>
      <c r="V251" s="5">
        <v>105693</v>
      </c>
      <c r="W251" s="5">
        <v>105934</v>
      </c>
      <c r="X251" s="5">
        <v>105503</v>
      </c>
      <c r="Y251" s="5">
        <v>104952</v>
      </c>
      <c r="Z251" s="5">
        <v>104599</v>
      </c>
    </row>
    <row r="252" spans="1:26" x14ac:dyDescent="0.25">
      <c r="A252" t="s">
        <v>112</v>
      </c>
      <c r="B252" t="str">
        <f>IFERROR(VLOOKUP($A252,Classifications!$E$1:$F$326,2,FALSE),"")</f>
        <v xml:space="preserve">Mainly Rural (rural including hub towns &gt;=80%) </v>
      </c>
      <c r="C252">
        <f t="shared" si="18"/>
        <v>66100</v>
      </c>
      <c r="D252">
        <f t="shared" si="19"/>
        <v>66410</v>
      </c>
      <c r="E252">
        <f t="shared" si="20"/>
        <v>66688</v>
      </c>
      <c r="F252">
        <f t="shared" si="21"/>
        <v>66297</v>
      </c>
      <c r="G252">
        <f t="shared" si="22"/>
        <v>66045</v>
      </c>
      <c r="H252">
        <f t="shared" si="23"/>
        <v>66534</v>
      </c>
      <c r="T252" s="4" t="s">
        <v>207</v>
      </c>
      <c r="U252" s="5">
        <v>57577</v>
      </c>
      <c r="V252" s="5">
        <v>57327</v>
      </c>
      <c r="W252" s="5">
        <v>57558</v>
      </c>
      <c r="X252" s="5">
        <v>56806</v>
      </c>
      <c r="Y252" s="5">
        <v>56380</v>
      </c>
      <c r="Z252" s="5">
        <v>56365</v>
      </c>
    </row>
    <row r="253" spans="1:26" x14ac:dyDescent="0.25">
      <c r="A253" t="s">
        <v>451</v>
      </c>
      <c r="B253" t="str">
        <f>IFERROR(VLOOKUP($A253,Classifications!$E$1:$F$326,2,FALSE),"")</f>
        <v/>
      </c>
      <c r="C253">
        <f t="shared" si="18"/>
        <v>220986</v>
      </c>
      <c r="D253">
        <f t="shared" si="19"/>
        <v>221560</v>
      </c>
      <c r="E253">
        <f t="shared" si="20"/>
        <v>222222</v>
      </c>
      <c r="F253">
        <f t="shared" si="21"/>
        <v>221105</v>
      </c>
      <c r="G253">
        <f t="shared" si="22"/>
        <v>220297</v>
      </c>
      <c r="H253">
        <f t="shared" si="23"/>
        <v>219622</v>
      </c>
      <c r="T253" s="4" t="s">
        <v>363</v>
      </c>
      <c r="U253" s="5">
        <v>124313</v>
      </c>
      <c r="V253" s="5">
        <v>124138</v>
      </c>
      <c r="W253" s="5">
        <v>123345</v>
      </c>
      <c r="X253" s="5">
        <v>122589</v>
      </c>
      <c r="Y253" s="5">
        <v>122510</v>
      </c>
      <c r="Z253" s="5">
        <v>122552</v>
      </c>
    </row>
    <row r="254" spans="1:26" x14ac:dyDescent="0.25">
      <c r="A254" t="s">
        <v>75</v>
      </c>
      <c r="B254" t="str">
        <f>IFERROR(VLOOKUP($A254,Classifications!$E$1:$F$326,2,FALSE),"")</f>
        <v>Urban with Significant Rural (rural including hub towns 26-49%)</v>
      </c>
      <c r="C254">
        <f t="shared" si="18"/>
        <v>105559</v>
      </c>
      <c r="D254">
        <f t="shared" si="19"/>
        <v>105693</v>
      </c>
      <c r="E254">
        <f t="shared" si="20"/>
        <v>105934</v>
      </c>
      <c r="F254">
        <f t="shared" si="21"/>
        <v>105503</v>
      </c>
      <c r="G254">
        <f t="shared" si="22"/>
        <v>104952</v>
      </c>
      <c r="H254">
        <f t="shared" si="23"/>
        <v>104599</v>
      </c>
      <c r="T254" s="4" t="s">
        <v>16</v>
      </c>
      <c r="U254" s="5">
        <v>129044</v>
      </c>
      <c r="V254" s="5">
        <v>129605</v>
      </c>
      <c r="W254" s="5">
        <v>129902</v>
      </c>
      <c r="X254" s="5">
        <v>128891</v>
      </c>
      <c r="Y254" s="5">
        <v>128569</v>
      </c>
      <c r="Z254" s="5">
        <v>128247</v>
      </c>
    </row>
    <row r="255" spans="1:26" x14ac:dyDescent="0.25">
      <c r="A255" t="s">
        <v>207</v>
      </c>
      <c r="B255" t="str">
        <f>IFERROR(VLOOKUP($A255,Classifications!$E$1:$F$326,2,FALSE),"")</f>
        <v xml:space="preserve">Mainly Rural (rural including hub towns &gt;=80%) </v>
      </c>
      <c r="C255">
        <f t="shared" si="18"/>
        <v>57577</v>
      </c>
      <c r="D255">
        <f t="shared" si="19"/>
        <v>57327</v>
      </c>
      <c r="E255">
        <f t="shared" si="20"/>
        <v>57558</v>
      </c>
      <c r="F255">
        <f t="shared" si="21"/>
        <v>56806</v>
      </c>
      <c r="G255">
        <f t="shared" si="22"/>
        <v>56380</v>
      </c>
      <c r="H255">
        <f t="shared" si="23"/>
        <v>56365</v>
      </c>
      <c r="T255" s="4" t="s">
        <v>155</v>
      </c>
      <c r="U255" s="5">
        <v>40191</v>
      </c>
      <c r="V255" s="5">
        <v>39881</v>
      </c>
      <c r="W255" s="5">
        <v>39624</v>
      </c>
      <c r="X255" s="5">
        <v>39302</v>
      </c>
      <c r="Y255" s="5">
        <v>38902</v>
      </c>
      <c r="Z255" s="5">
        <v>38805</v>
      </c>
    </row>
    <row r="256" spans="1:26" x14ac:dyDescent="0.25">
      <c r="A256" t="s">
        <v>363</v>
      </c>
      <c r="B256" t="str">
        <f>IFERROR(VLOOKUP($A256,Classifications!$E$1:$F$326,2,FALSE),"")</f>
        <v>Urban with Significant Rural (rural including hub towns 26-49%)</v>
      </c>
      <c r="C256">
        <f t="shared" si="18"/>
        <v>124313</v>
      </c>
      <c r="D256">
        <f t="shared" si="19"/>
        <v>124138</v>
      </c>
      <c r="E256">
        <f t="shared" si="20"/>
        <v>123345</v>
      </c>
      <c r="F256">
        <f t="shared" si="21"/>
        <v>122589</v>
      </c>
      <c r="G256">
        <f t="shared" si="22"/>
        <v>122510</v>
      </c>
      <c r="H256">
        <f t="shared" si="23"/>
        <v>122552</v>
      </c>
      <c r="T256" s="4" t="s">
        <v>106</v>
      </c>
      <c r="U256" s="5">
        <v>59670</v>
      </c>
      <c r="V256" s="5">
        <v>59579</v>
      </c>
      <c r="W256" s="5">
        <v>59525</v>
      </c>
      <c r="X256" s="5">
        <v>59112</v>
      </c>
      <c r="Y256" s="5">
        <v>59219</v>
      </c>
      <c r="Z256" s="5">
        <v>59714</v>
      </c>
    </row>
    <row r="257" spans="1:26" x14ac:dyDescent="0.25">
      <c r="A257" t="s">
        <v>16</v>
      </c>
      <c r="B257" t="str">
        <f>IFERROR(VLOOKUP($A257,Classifications!$E$1:$F$326,2,FALSE),"")</f>
        <v>Urban with Major Conurbation</v>
      </c>
      <c r="C257">
        <f t="shared" si="18"/>
        <v>129044</v>
      </c>
      <c r="D257">
        <f t="shared" si="19"/>
        <v>129605</v>
      </c>
      <c r="E257">
        <f t="shared" si="20"/>
        <v>129902</v>
      </c>
      <c r="F257">
        <f t="shared" si="21"/>
        <v>128891</v>
      </c>
      <c r="G257">
        <f t="shared" si="22"/>
        <v>128569</v>
      </c>
      <c r="H257">
        <f t="shared" si="23"/>
        <v>128247</v>
      </c>
      <c r="T257" s="4" t="s">
        <v>76</v>
      </c>
      <c r="U257" s="5">
        <v>374166</v>
      </c>
      <c r="V257" s="5">
        <v>373920</v>
      </c>
      <c r="W257" s="5">
        <v>373401</v>
      </c>
      <c r="X257" s="5">
        <v>369633</v>
      </c>
      <c r="Y257" s="5">
        <v>366316</v>
      </c>
      <c r="Z257" s="5">
        <v>361892</v>
      </c>
    </row>
    <row r="258" spans="1:26" x14ac:dyDescent="0.25">
      <c r="A258" t="s">
        <v>155</v>
      </c>
      <c r="B258" t="str">
        <f>IFERROR(VLOOKUP($A258,Classifications!$E$1:$F$326,2,FALSE),"")</f>
        <v xml:space="preserve">Mainly Rural (rural including hub towns &gt;=80%) </v>
      </c>
      <c r="C258">
        <f t="shared" si="18"/>
        <v>40191</v>
      </c>
      <c r="D258">
        <f t="shared" si="19"/>
        <v>39881</v>
      </c>
      <c r="E258">
        <f t="shared" si="20"/>
        <v>39624</v>
      </c>
      <c r="F258">
        <f t="shared" si="21"/>
        <v>39302</v>
      </c>
      <c r="G258">
        <f t="shared" si="22"/>
        <v>38902</v>
      </c>
      <c r="H258">
        <f t="shared" si="23"/>
        <v>38805</v>
      </c>
      <c r="T258" s="4" t="s">
        <v>121</v>
      </c>
      <c r="U258" s="5">
        <v>138716</v>
      </c>
      <c r="V258" s="5">
        <v>139617</v>
      </c>
      <c r="W258" s="5">
        <v>140790</v>
      </c>
      <c r="X258" s="5">
        <v>140911</v>
      </c>
      <c r="Y258" s="5">
        <v>141252</v>
      </c>
      <c r="Z258" s="5">
        <v>142450</v>
      </c>
    </row>
    <row r="259" spans="1:26" x14ac:dyDescent="0.25">
      <c r="A259" t="s">
        <v>106</v>
      </c>
      <c r="B259" t="str">
        <f>IFERROR(VLOOKUP($A259,Classifications!$E$1:$F$326,2,FALSE),"")</f>
        <v xml:space="preserve">Largely Rural (rural including hub towns 50-79%) </v>
      </c>
      <c r="C259">
        <f t="shared" si="18"/>
        <v>59670</v>
      </c>
      <c r="D259">
        <f t="shared" si="19"/>
        <v>59579</v>
      </c>
      <c r="E259">
        <f t="shared" si="20"/>
        <v>59525</v>
      </c>
      <c r="F259">
        <f t="shared" si="21"/>
        <v>59112</v>
      </c>
      <c r="G259">
        <f t="shared" si="22"/>
        <v>59219</v>
      </c>
      <c r="H259">
        <f t="shared" si="23"/>
        <v>59714</v>
      </c>
      <c r="T259" s="4" t="s">
        <v>116</v>
      </c>
      <c r="U259" s="5">
        <v>445878</v>
      </c>
      <c r="V259" s="5">
        <v>446617</v>
      </c>
      <c r="W259" s="5">
        <v>448332</v>
      </c>
      <c r="X259" s="5">
        <v>447260</v>
      </c>
      <c r="Y259" s="5">
        <v>447262</v>
      </c>
      <c r="Z259" s="5">
        <v>449419</v>
      </c>
    </row>
    <row r="260" spans="1:26" x14ac:dyDescent="0.25">
      <c r="A260" t="s">
        <v>76</v>
      </c>
      <c r="B260" t="str">
        <f>IFERROR(VLOOKUP($A260,Classifications!$E$1:$F$326,2,FALSE),"")</f>
        <v/>
      </c>
      <c r="C260">
        <f t="shared" si="18"/>
        <v>374166</v>
      </c>
      <c r="D260">
        <f t="shared" si="19"/>
        <v>373920</v>
      </c>
      <c r="E260">
        <f t="shared" si="20"/>
        <v>373401</v>
      </c>
      <c r="F260">
        <f t="shared" si="21"/>
        <v>369633</v>
      </c>
      <c r="G260">
        <f t="shared" si="22"/>
        <v>366316</v>
      </c>
      <c r="H260">
        <f t="shared" si="23"/>
        <v>361892</v>
      </c>
      <c r="T260" s="4" t="s">
        <v>17</v>
      </c>
      <c r="U260" s="5">
        <v>199659</v>
      </c>
      <c r="V260" s="5">
        <v>199242</v>
      </c>
      <c r="W260" s="5">
        <v>198703</v>
      </c>
      <c r="X260" s="5">
        <v>195970</v>
      </c>
      <c r="Y260" s="5">
        <v>193864</v>
      </c>
      <c r="Z260" s="5">
        <v>192273</v>
      </c>
    </row>
    <row r="261" spans="1:26" x14ac:dyDescent="0.25">
      <c r="A261" t="s">
        <v>121</v>
      </c>
      <c r="B261" t="str">
        <f>IFERROR(VLOOKUP($A261,Classifications!$E$1:$F$326,2,FALSE),"")</f>
        <v>Urban with City and Town</v>
      </c>
      <c r="C261">
        <f t="shared" si="18"/>
        <v>138716</v>
      </c>
      <c r="D261">
        <f t="shared" si="19"/>
        <v>139617</v>
      </c>
      <c r="E261">
        <f t="shared" si="20"/>
        <v>140790</v>
      </c>
      <c r="F261">
        <f t="shared" si="21"/>
        <v>140911</v>
      </c>
      <c r="G261">
        <f t="shared" si="22"/>
        <v>141252</v>
      </c>
      <c r="H261">
        <f t="shared" si="23"/>
        <v>142450</v>
      </c>
      <c r="T261" s="4" t="s">
        <v>208</v>
      </c>
      <c r="U261" s="5">
        <v>88893</v>
      </c>
      <c r="V261" s="5">
        <v>90329</v>
      </c>
      <c r="W261" s="5">
        <v>91062</v>
      </c>
      <c r="X261" s="5">
        <v>92071</v>
      </c>
      <c r="Y261" s="5">
        <v>92960</v>
      </c>
      <c r="Z261" s="5">
        <v>93928</v>
      </c>
    </row>
    <row r="262" spans="1:26" x14ac:dyDescent="0.25">
      <c r="A262" t="s">
        <v>116</v>
      </c>
      <c r="B262" t="str">
        <f>IFERROR(VLOOKUP($A262,Classifications!$E$1:$F$326,2,FALSE),"")</f>
        <v/>
      </c>
      <c r="C262">
        <f t="shared" si="18"/>
        <v>445878</v>
      </c>
      <c r="D262">
        <f t="shared" si="19"/>
        <v>446617</v>
      </c>
      <c r="E262">
        <f t="shared" si="20"/>
        <v>448332</v>
      </c>
      <c r="F262">
        <f t="shared" si="21"/>
        <v>447260</v>
      </c>
      <c r="G262">
        <f t="shared" si="22"/>
        <v>447262</v>
      </c>
      <c r="H262">
        <f t="shared" si="23"/>
        <v>449419</v>
      </c>
      <c r="T262" s="4" t="s">
        <v>124</v>
      </c>
      <c r="U262" s="5">
        <v>205783</v>
      </c>
      <c r="V262" s="5">
        <v>209621</v>
      </c>
      <c r="W262" s="5">
        <v>212581</v>
      </c>
      <c r="X262" s="5">
        <v>216090</v>
      </c>
      <c r="Y262" s="5">
        <v>216977</v>
      </c>
      <c r="Z262" s="5">
        <v>219087</v>
      </c>
    </row>
    <row r="263" spans="1:26" x14ac:dyDescent="0.25">
      <c r="A263" t="s">
        <v>17</v>
      </c>
      <c r="B263" t="str">
        <f>IFERROR(VLOOKUP($A263,Classifications!$E$1:$F$326,2,FALSE),"")</f>
        <v xml:space="preserve">Largely Rural (rural including hub towns 50-79%) </v>
      </c>
      <c r="C263">
        <f t="shared" si="18"/>
        <v>199659</v>
      </c>
      <c r="D263">
        <f t="shared" si="19"/>
        <v>199242</v>
      </c>
      <c r="E263">
        <f t="shared" si="20"/>
        <v>198703</v>
      </c>
      <c r="F263">
        <f t="shared" si="21"/>
        <v>195970</v>
      </c>
      <c r="G263">
        <f t="shared" si="22"/>
        <v>193864</v>
      </c>
      <c r="H263">
        <f t="shared" si="23"/>
        <v>192273</v>
      </c>
      <c r="T263" s="4" t="s">
        <v>125</v>
      </c>
      <c r="U263" s="5">
        <v>500644</v>
      </c>
      <c r="V263" s="5">
        <v>501286</v>
      </c>
      <c r="W263" s="5">
        <v>500881</v>
      </c>
      <c r="X263" s="5">
        <v>497781</v>
      </c>
      <c r="Y263" s="5">
        <v>498724</v>
      </c>
      <c r="Z263" s="5">
        <v>498969</v>
      </c>
    </row>
    <row r="264" spans="1:26" x14ac:dyDescent="0.25">
      <c r="A264" t="s">
        <v>208</v>
      </c>
      <c r="B264" t="str">
        <f>IFERROR(VLOOKUP($A264,Classifications!$E$1:$F$326,2,FALSE),"")</f>
        <v>Urban with City and Town</v>
      </c>
      <c r="C264">
        <f t="shared" si="18"/>
        <v>88893</v>
      </c>
      <c r="D264">
        <f t="shared" si="19"/>
        <v>90329</v>
      </c>
      <c r="E264">
        <f t="shared" si="20"/>
        <v>91062</v>
      </c>
      <c r="F264">
        <f t="shared" si="21"/>
        <v>92071</v>
      </c>
      <c r="G264">
        <f t="shared" si="22"/>
        <v>92960</v>
      </c>
      <c r="H264">
        <f t="shared" si="23"/>
        <v>93928</v>
      </c>
      <c r="T264" s="4" t="s">
        <v>156</v>
      </c>
      <c r="U264" s="5">
        <v>80317</v>
      </c>
      <c r="V264" s="5">
        <v>80138</v>
      </c>
      <c r="W264" s="5">
        <v>80345</v>
      </c>
      <c r="X264" s="5">
        <v>79916</v>
      </c>
      <c r="Y264" s="5">
        <v>79456</v>
      </c>
      <c r="Z264" s="5">
        <v>78976</v>
      </c>
    </row>
    <row r="265" spans="1:26" x14ac:dyDescent="0.25">
      <c r="A265" t="s">
        <v>124</v>
      </c>
      <c r="B265" t="str">
        <f>IFERROR(VLOOKUP($A265,Classifications!$E$1:$F$326,2,FALSE),"")</f>
        <v>Urban with Minor Conurbation</v>
      </c>
      <c r="C265">
        <f t="shared" ref="C265:C328" si="24">VLOOKUP($A265,$T$5:$Z$422,2,FALSE)</f>
        <v>205783</v>
      </c>
      <c r="D265">
        <f t="shared" ref="D265:D328" si="25">VLOOKUP($A265,$T$5:$Z$422,3,FALSE)</f>
        <v>209621</v>
      </c>
      <c r="E265">
        <f t="shared" ref="E265:E328" si="26">VLOOKUP($A265,$T$5:$Z$422,4,FALSE)</f>
        <v>212581</v>
      </c>
      <c r="F265">
        <f t="shared" ref="F265:F328" si="27">VLOOKUP($A265,$T$5:$Z$422,5,FALSE)</f>
        <v>216090</v>
      </c>
      <c r="G265">
        <f t="shared" ref="G265:G328" si="28">VLOOKUP($A265,$T$5:$Z$422,6,FALSE)</f>
        <v>216977</v>
      </c>
      <c r="H265">
        <f t="shared" ref="H265:H328" si="29">VLOOKUP($A265,$T$5:$Z$422,7,FALSE)</f>
        <v>219087</v>
      </c>
      <c r="T265" s="4" t="s">
        <v>107</v>
      </c>
      <c r="U265" s="5">
        <v>35049</v>
      </c>
      <c r="V265" s="5">
        <v>34535</v>
      </c>
      <c r="W265" s="5">
        <v>35307</v>
      </c>
      <c r="X265" s="5">
        <v>35042</v>
      </c>
      <c r="Y265" s="5">
        <v>34778</v>
      </c>
      <c r="Z265" s="5">
        <v>34408</v>
      </c>
    </row>
    <row r="266" spans="1:26" x14ac:dyDescent="0.25">
      <c r="A266" t="s">
        <v>125</v>
      </c>
      <c r="B266" t="str">
        <f>IFERROR(VLOOKUP($A266,Classifications!$E$1:$F$326,2,FALSE),"")</f>
        <v/>
      </c>
      <c r="C266">
        <f t="shared" si="24"/>
        <v>500644</v>
      </c>
      <c r="D266">
        <f t="shared" si="25"/>
        <v>501286</v>
      </c>
      <c r="E266">
        <f t="shared" si="26"/>
        <v>500881</v>
      </c>
      <c r="F266">
        <f t="shared" si="27"/>
        <v>497781</v>
      </c>
      <c r="G266">
        <f t="shared" si="28"/>
        <v>498724</v>
      </c>
      <c r="H266">
        <f t="shared" si="29"/>
        <v>498969</v>
      </c>
      <c r="T266" s="4" t="s">
        <v>54</v>
      </c>
      <c r="U266" s="5">
        <v>140620</v>
      </c>
      <c r="V266" s="5">
        <v>140871</v>
      </c>
      <c r="W266" s="5">
        <v>141638</v>
      </c>
      <c r="X266" s="5">
        <v>141032</v>
      </c>
      <c r="Y266" s="5">
        <v>141073</v>
      </c>
      <c r="Z266" s="5">
        <v>141309</v>
      </c>
    </row>
    <row r="267" spans="1:26" x14ac:dyDescent="0.25">
      <c r="A267" t="s">
        <v>156</v>
      </c>
      <c r="B267" t="str">
        <f>IFERROR(VLOOKUP($A267,Classifications!$E$1:$F$326,2,FALSE),"")</f>
        <v>Urban with City and Town</v>
      </c>
      <c r="C267">
        <f t="shared" si="24"/>
        <v>80317</v>
      </c>
      <c r="D267">
        <f t="shared" si="25"/>
        <v>80138</v>
      </c>
      <c r="E267">
        <f t="shared" si="26"/>
        <v>80345</v>
      </c>
      <c r="F267">
        <f t="shared" si="27"/>
        <v>79916</v>
      </c>
      <c r="G267">
        <f t="shared" si="28"/>
        <v>79456</v>
      </c>
      <c r="H267">
        <f t="shared" si="29"/>
        <v>78976</v>
      </c>
      <c r="T267" s="4" t="s">
        <v>452</v>
      </c>
      <c r="U267" s="5">
        <v>13258</v>
      </c>
      <c r="V267" s="5">
        <v>13423</v>
      </c>
      <c r="W267" s="5">
        <v>13554</v>
      </c>
      <c r="X267" s="5">
        <v>13508</v>
      </c>
      <c r="Y267" s="5">
        <v>13486</v>
      </c>
      <c r="Z267" s="5">
        <v>13363</v>
      </c>
    </row>
    <row r="268" spans="1:26" x14ac:dyDescent="0.25">
      <c r="A268" t="s">
        <v>107</v>
      </c>
      <c r="B268" t="str">
        <f>IFERROR(VLOOKUP($A268,Classifications!$E$1:$F$326,2,FALSE),"")</f>
        <v>Urban with City and Town</v>
      </c>
      <c r="C268">
        <f t="shared" si="24"/>
        <v>35049</v>
      </c>
      <c r="D268">
        <f t="shared" si="25"/>
        <v>34535</v>
      </c>
      <c r="E268">
        <f t="shared" si="26"/>
        <v>35307</v>
      </c>
      <c r="F268">
        <f t="shared" si="27"/>
        <v>35042</v>
      </c>
      <c r="G268">
        <f t="shared" si="28"/>
        <v>34778</v>
      </c>
      <c r="H268">
        <f t="shared" si="29"/>
        <v>34408</v>
      </c>
      <c r="T268" s="4" t="s">
        <v>301</v>
      </c>
      <c r="U268" s="5">
        <v>104883</v>
      </c>
      <c r="V268" s="5">
        <v>106729</v>
      </c>
      <c r="W268" s="5">
        <v>108446</v>
      </c>
      <c r="X268" s="5">
        <v>109359</v>
      </c>
      <c r="Y268" s="5">
        <v>110870</v>
      </c>
      <c r="Z268" s="5">
        <v>113226</v>
      </c>
    </row>
    <row r="269" spans="1:26" x14ac:dyDescent="0.25">
      <c r="A269" t="s">
        <v>54</v>
      </c>
      <c r="B269" t="str">
        <f>IFERROR(VLOOKUP($A269,Classifications!$E$1:$F$326,2,FALSE),"")</f>
        <v>Urban with Major Conurbation</v>
      </c>
      <c r="C269">
        <f t="shared" si="24"/>
        <v>140620</v>
      </c>
      <c r="D269">
        <f t="shared" si="25"/>
        <v>140871</v>
      </c>
      <c r="E269">
        <f t="shared" si="26"/>
        <v>141638</v>
      </c>
      <c r="F269">
        <f t="shared" si="27"/>
        <v>141032</v>
      </c>
      <c r="G269">
        <f t="shared" si="28"/>
        <v>141073</v>
      </c>
      <c r="H269">
        <f t="shared" si="29"/>
        <v>141309</v>
      </c>
      <c r="T269" s="4" t="s">
        <v>299</v>
      </c>
      <c r="U269" s="5">
        <v>423279</v>
      </c>
      <c r="V269" s="5">
        <v>425311</v>
      </c>
      <c r="W269" s="5">
        <v>427818</v>
      </c>
      <c r="X269" s="5">
        <v>427780</v>
      </c>
      <c r="Y269" s="5">
        <v>428950</v>
      </c>
      <c r="Z269" s="5">
        <v>431397</v>
      </c>
    </row>
    <row r="270" spans="1:26" x14ac:dyDescent="0.25">
      <c r="A270" t="s">
        <v>452</v>
      </c>
      <c r="B270" t="str">
        <f>IFERROR(VLOOKUP($A270,Classifications!$E$1:$F$326,2,FALSE),"")</f>
        <v/>
      </c>
      <c r="C270">
        <f t="shared" si="24"/>
        <v>13258</v>
      </c>
      <c r="D270">
        <f t="shared" si="25"/>
        <v>13423</v>
      </c>
      <c r="E270">
        <f t="shared" si="26"/>
        <v>13554</v>
      </c>
      <c r="F270">
        <f t="shared" si="27"/>
        <v>13508</v>
      </c>
      <c r="G270">
        <f t="shared" si="28"/>
        <v>13486</v>
      </c>
      <c r="H270">
        <f t="shared" si="29"/>
        <v>13363</v>
      </c>
      <c r="T270" s="4" t="s">
        <v>416</v>
      </c>
      <c r="U270" s="5">
        <v>73823</v>
      </c>
      <c r="V270" s="5">
        <v>73761</v>
      </c>
      <c r="W270" s="5">
        <v>73697</v>
      </c>
      <c r="X270" s="5">
        <v>73146</v>
      </c>
      <c r="Y270" s="5">
        <v>72728</v>
      </c>
      <c r="Z270" s="5">
        <v>72569</v>
      </c>
    </row>
    <row r="271" spans="1:26" x14ac:dyDescent="0.25">
      <c r="A271" t="s">
        <v>301</v>
      </c>
      <c r="B271" t="str">
        <f>IFERROR(VLOOKUP($A271,Classifications!$E$1:$F$326,2,FALSE),"")</f>
        <v>Urban with City and Town</v>
      </c>
      <c r="C271">
        <f t="shared" si="24"/>
        <v>104883</v>
      </c>
      <c r="D271">
        <f t="shared" si="25"/>
        <v>106729</v>
      </c>
      <c r="E271">
        <f t="shared" si="26"/>
        <v>108446</v>
      </c>
      <c r="F271">
        <f t="shared" si="27"/>
        <v>109359</v>
      </c>
      <c r="G271">
        <f t="shared" si="28"/>
        <v>110870</v>
      </c>
      <c r="H271">
        <f t="shared" si="29"/>
        <v>113226</v>
      </c>
      <c r="T271" s="4" t="s">
        <v>45</v>
      </c>
      <c r="U271" s="5">
        <v>57086</v>
      </c>
      <c r="V271" s="5">
        <v>56898</v>
      </c>
      <c r="W271" s="5">
        <v>56779</v>
      </c>
      <c r="X271" s="5">
        <v>56189</v>
      </c>
      <c r="Y271" s="5">
        <v>56033</v>
      </c>
      <c r="Z271" s="5">
        <v>55339</v>
      </c>
    </row>
    <row r="272" spans="1:26" x14ac:dyDescent="0.25">
      <c r="A272" t="s">
        <v>299</v>
      </c>
      <c r="B272" t="str">
        <f>IFERROR(VLOOKUP($A272,Classifications!$E$1:$F$326,2,FALSE),"")</f>
        <v/>
      </c>
      <c r="C272">
        <f t="shared" si="24"/>
        <v>423279</v>
      </c>
      <c r="D272">
        <f t="shared" si="25"/>
        <v>425311</v>
      </c>
      <c r="E272">
        <f t="shared" si="26"/>
        <v>427818</v>
      </c>
      <c r="F272">
        <f t="shared" si="27"/>
        <v>427780</v>
      </c>
      <c r="G272">
        <f t="shared" si="28"/>
        <v>428950</v>
      </c>
      <c r="H272">
        <f t="shared" si="29"/>
        <v>431397</v>
      </c>
      <c r="T272" s="4" t="s">
        <v>453</v>
      </c>
      <c r="U272" s="5">
        <v>90710</v>
      </c>
      <c r="V272" s="5">
        <v>91415</v>
      </c>
      <c r="W272" s="5">
        <v>91903</v>
      </c>
      <c r="X272" s="5">
        <v>91795</v>
      </c>
      <c r="Y272" s="5">
        <v>91367</v>
      </c>
      <c r="Z272" s="5">
        <v>91875</v>
      </c>
    </row>
    <row r="273" spans="1:26" x14ac:dyDescent="0.25">
      <c r="A273" t="s">
        <v>416</v>
      </c>
      <c r="B273" t="str">
        <f>IFERROR(VLOOKUP($A273,Classifications!$E$1:$F$326,2,FALSE),"")</f>
        <v/>
      </c>
      <c r="C273">
        <f t="shared" si="24"/>
        <v>73823</v>
      </c>
      <c r="D273">
        <f t="shared" si="25"/>
        <v>73761</v>
      </c>
      <c r="E273">
        <f t="shared" si="26"/>
        <v>73697</v>
      </c>
      <c r="F273">
        <f t="shared" si="27"/>
        <v>73146</v>
      </c>
      <c r="G273">
        <f t="shared" si="28"/>
        <v>72728</v>
      </c>
      <c r="H273">
        <f t="shared" si="29"/>
        <v>72569</v>
      </c>
      <c r="T273" s="4" t="s">
        <v>210</v>
      </c>
      <c r="U273" s="5">
        <v>116933</v>
      </c>
      <c r="V273" s="5">
        <v>118596</v>
      </c>
      <c r="W273" s="5">
        <v>120131</v>
      </c>
      <c r="X273" s="5">
        <v>120198</v>
      </c>
      <c r="Y273" s="5">
        <v>120781</v>
      </c>
      <c r="Z273" s="5">
        <v>121254</v>
      </c>
    </row>
    <row r="274" spans="1:26" x14ac:dyDescent="0.25">
      <c r="A274" t="s">
        <v>45</v>
      </c>
      <c r="B274" t="str">
        <f>IFERROR(VLOOKUP($A274,Classifications!$E$1:$F$326,2,FALSE),"")</f>
        <v>Urban with City and Town</v>
      </c>
      <c r="C274">
        <f t="shared" si="24"/>
        <v>57086</v>
      </c>
      <c r="D274">
        <f t="shared" si="25"/>
        <v>56898</v>
      </c>
      <c r="E274">
        <f t="shared" si="26"/>
        <v>56779</v>
      </c>
      <c r="F274">
        <f t="shared" si="27"/>
        <v>56189</v>
      </c>
      <c r="G274">
        <f t="shared" si="28"/>
        <v>56033</v>
      </c>
      <c r="H274">
        <f t="shared" si="29"/>
        <v>55339</v>
      </c>
      <c r="T274" s="4" t="s">
        <v>364</v>
      </c>
      <c r="U274" s="5">
        <v>168099</v>
      </c>
      <c r="V274" s="5">
        <v>168360</v>
      </c>
      <c r="W274" s="5">
        <v>169661</v>
      </c>
      <c r="X274" s="5">
        <v>169409</v>
      </c>
      <c r="Y274" s="5">
        <v>169264</v>
      </c>
      <c r="Z274" s="5">
        <v>170050</v>
      </c>
    </row>
    <row r="275" spans="1:26" x14ac:dyDescent="0.25">
      <c r="A275" t="s">
        <v>453</v>
      </c>
      <c r="B275" t="str">
        <f>IFERROR(VLOOKUP($A275,Classifications!$E$1:$F$326,2,FALSE),"")</f>
        <v/>
      </c>
      <c r="C275">
        <f t="shared" si="24"/>
        <v>90710</v>
      </c>
      <c r="D275">
        <f t="shared" si="25"/>
        <v>91415</v>
      </c>
      <c r="E275">
        <f t="shared" si="26"/>
        <v>91903</v>
      </c>
      <c r="F275">
        <f t="shared" si="27"/>
        <v>91795</v>
      </c>
      <c r="G275">
        <f t="shared" si="28"/>
        <v>91367</v>
      </c>
      <c r="H275">
        <f t="shared" si="29"/>
        <v>91875</v>
      </c>
      <c r="T275" s="4" t="s">
        <v>365</v>
      </c>
      <c r="U275" s="5">
        <v>90790</v>
      </c>
      <c r="V275" s="5">
        <v>91394</v>
      </c>
      <c r="W275" s="5">
        <v>91978</v>
      </c>
      <c r="X275" s="5">
        <v>91130</v>
      </c>
      <c r="Y275" s="5">
        <v>90797</v>
      </c>
      <c r="Z275" s="5">
        <v>90912</v>
      </c>
    </row>
    <row r="276" spans="1:26" x14ac:dyDescent="0.25">
      <c r="A276" t="s">
        <v>210</v>
      </c>
      <c r="B276" t="str">
        <f>IFERROR(VLOOKUP($A276,Classifications!$E$1:$F$326,2,FALSE),"")</f>
        <v>Urban with City and Town</v>
      </c>
      <c r="C276">
        <f t="shared" si="24"/>
        <v>116933</v>
      </c>
      <c r="D276">
        <f t="shared" si="25"/>
        <v>118596</v>
      </c>
      <c r="E276">
        <f t="shared" si="26"/>
        <v>120131</v>
      </c>
      <c r="F276">
        <f t="shared" si="27"/>
        <v>120198</v>
      </c>
      <c r="G276">
        <f t="shared" si="28"/>
        <v>120781</v>
      </c>
      <c r="H276">
        <f t="shared" si="29"/>
        <v>121254</v>
      </c>
      <c r="T276" s="4" t="s">
        <v>305</v>
      </c>
      <c r="U276" s="5">
        <v>135762</v>
      </c>
      <c r="V276" s="5">
        <v>138461</v>
      </c>
      <c r="W276" s="5">
        <v>140091</v>
      </c>
      <c r="X276" s="5">
        <v>140443</v>
      </c>
      <c r="Y276" s="5">
        <v>140149</v>
      </c>
      <c r="Z276" s="5">
        <v>140853</v>
      </c>
    </row>
    <row r="277" spans="1:26" x14ac:dyDescent="0.25">
      <c r="A277" t="s">
        <v>364</v>
      </c>
      <c r="B277" t="str">
        <f>IFERROR(VLOOKUP($A277,Classifications!$E$1:$F$326,2,FALSE),"")</f>
        <v>Urban with City and Town</v>
      </c>
      <c r="C277">
        <f t="shared" si="24"/>
        <v>168099</v>
      </c>
      <c r="D277">
        <f t="shared" si="25"/>
        <v>168360</v>
      </c>
      <c r="E277">
        <f t="shared" si="26"/>
        <v>169661</v>
      </c>
      <c r="F277">
        <f t="shared" si="27"/>
        <v>169409</v>
      </c>
      <c r="G277">
        <f t="shared" si="28"/>
        <v>169264</v>
      </c>
      <c r="H277">
        <f t="shared" si="29"/>
        <v>170050</v>
      </c>
      <c r="T277" s="4" t="s">
        <v>414</v>
      </c>
      <c r="U277" s="5">
        <v>80510</v>
      </c>
      <c r="V277" s="5">
        <v>80012</v>
      </c>
      <c r="W277" s="5">
        <v>79783</v>
      </c>
      <c r="X277" s="5">
        <v>78806</v>
      </c>
      <c r="Y277" s="5">
        <v>77885</v>
      </c>
      <c r="Z277" s="5">
        <v>77169</v>
      </c>
    </row>
    <row r="278" spans="1:26" x14ac:dyDescent="0.25">
      <c r="A278" t="s">
        <v>365</v>
      </c>
      <c r="B278" t="str">
        <f>IFERROR(VLOOKUP($A278,Classifications!$E$1:$F$326,2,FALSE),"")</f>
        <v>Urban with City and Town</v>
      </c>
      <c r="C278">
        <f t="shared" si="24"/>
        <v>90790</v>
      </c>
      <c r="D278">
        <f t="shared" si="25"/>
        <v>91394</v>
      </c>
      <c r="E278">
        <f t="shared" si="26"/>
        <v>91978</v>
      </c>
      <c r="F278">
        <f t="shared" si="27"/>
        <v>91130</v>
      </c>
      <c r="G278">
        <f t="shared" si="28"/>
        <v>90797</v>
      </c>
      <c r="H278">
        <f t="shared" si="29"/>
        <v>90912</v>
      </c>
      <c r="T278" s="4" t="s">
        <v>46</v>
      </c>
      <c r="U278" s="5">
        <v>92475</v>
      </c>
      <c r="V278" s="5">
        <v>93008</v>
      </c>
      <c r="W278" s="5">
        <v>93796</v>
      </c>
      <c r="X278" s="5">
        <v>93849</v>
      </c>
      <c r="Y278" s="5">
        <v>93265</v>
      </c>
      <c r="Z278" s="5">
        <v>92782</v>
      </c>
    </row>
    <row r="279" spans="1:26" x14ac:dyDescent="0.25">
      <c r="A279" t="s">
        <v>305</v>
      </c>
      <c r="B279" t="str">
        <f>IFERROR(VLOOKUP($A279,Classifications!$E$1:$F$326,2,FALSE),"")</f>
        <v>Urban with City and Town</v>
      </c>
      <c r="C279">
        <f t="shared" si="24"/>
        <v>135762</v>
      </c>
      <c r="D279">
        <f t="shared" si="25"/>
        <v>138461</v>
      </c>
      <c r="E279">
        <f t="shared" si="26"/>
        <v>140091</v>
      </c>
      <c r="F279">
        <f t="shared" si="27"/>
        <v>140443</v>
      </c>
      <c r="G279">
        <f t="shared" si="28"/>
        <v>140149</v>
      </c>
      <c r="H279">
        <f t="shared" si="29"/>
        <v>140853</v>
      </c>
      <c r="T279" s="4" t="s">
        <v>353</v>
      </c>
      <c r="U279" s="5">
        <v>27177</v>
      </c>
      <c r="V279" s="5">
        <v>27054</v>
      </c>
      <c r="W279" s="5">
        <v>26856</v>
      </c>
      <c r="X279" s="5">
        <v>26506</v>
      </c>
      <c r="Y279" s="5">
        <v>26333</v>
      </c>
      <c r="Z279" s="5">
        <v>26304</v>
      </c>
    </row>
    <row r="280" spans="1:26" x14ac:dyDescent="0.25">
      <c r="A280" t="s">
        <v>414</v>
      </c>
      <c r="B280" t="str">
        <f>IFERROR(VLOOKUP($A280,Classifications!$E$1:$F$326,2,FALSE),"")</f>
        <v/>
      </c>
      <c r="C280">
        <f t="shared" si="24"/>
        <v>80510</v>
      </c>
      <c r="D280">
        <f t="shared" si="25"/>
        <v>80012</v>
      </c>
      <c r="E280">
        <f t="shared" si="26"/>
        <v>79783</v>
      </c>
      <c r="F280">
        <f t="shared" si="27"/>
        <v>78806</v>
      </c>
      <c r="G280">
        <f t="shared" si="28"/>
        <v>77885</v>
      </c>
      <c r="H280">
        <f t="shared" si="29"/>
        <v>77169</v>
      </c>
      <c r="T280" s="4" t="s">
        <v>306</v>
      </c>
      <c r="U280" s="5">
        <v>106100</v>
      </c>
      <c r="V280" s="5">
        <v>107039</v>
      </c>
      <c r="W280" s="5">
        <v>107276</v>
      </c>
      <c r="X280" s="5">
        <v>107727</v>
      </c>
      <c r="Y280" s="5">
        <v>108637</v>
      </c>
      <c r="Z280" s="5">
        <v>108972</v>
      </c>
    </row>
    <row r="281" spans="1:26" x14ac:dyDescent="0.25">
      <c r="A281" t="s">
        <v>46</v>
      </c>
      <c r="B281" t="str">
        <f>IFERROR(VLOOKUP($A281,Classifications!$E$1:$F$326,2,FALSE),"")</f>
        <v>Urban with City and Town</v>
      </c>
      <c r="C281">
        <f t="shared" si="24"/>
        <v>92475</v>
      </c>
      <c r="D281">
        <f t="shared" si="25"/>
        <v>93008</v>
      </c>
      <c r="E281">
        <f t="shared" si="26"/>
        <v>93796</v>
      </c>
      <c r="F281">
        <f t="shared" si="27"/>
        <v>93849</v>
      </c>
      <c r="G281">
        <f t="shared" si="28"/>
        <v>93265</v>
      </c>
      <c r="H281">
        <f t="shared" si="29"/>
        <v>92782</v>
      </c>
      <c r="T281" s="4" t="s">
        <v>252</v>
      </c>
      <c r="U281" s="5">
        <v>177354</v>
      </c>
      <c r="V281" s="5">
        <v>180014</v>
      </c>
      <c r="W281" s="5">
        <v>184387</v>
      </c>
      <c r="X281" s="5">
        <v>185777</v>
      </c>
      <c r="Y281" s="5">
        <v>187742</v>
      </c>
      <c r="Z281" s="5">
        <v>190733</v>
      </c>
    </row>
    <row r="282" spans="1:26" x14ac:dyDescent="0.25">
      <c r="A282" t="s">
        <v>353</v>
      </c>
      <c r="B282" t="str">
        <f>IFERROR(VLOOKUP($A282,Classifications!$E$1:$F$326,2,FALSE),"")</f>
        <v xml:space="preserve">Mainly Rural (rural including hub towns &gt;=80%) </v>
      </c>
      <c r="C282">
        <f t="shared" si="24"/>
        <v>27177</v>
      </c>
      <c r="D282">
        <f t="shared" si="25"/>
        <v>27054</v>
      </c>
      <c r="E282">
        <f t="shared" si="26"/>
        <v>26856</v>
      </c>
      <c r="F282">
        <f t="shared" si="27"/>
        <v>26506</v>
      </c>
      <c r="G282">
        <f t="shared" si="28"/>
        <v>26333</v>
      </c>
      <c r="H282">
        <f t="shared" si="29"/>
        <v>26304</v>
      </c>
      <c r="T282" s="4" t="s">
        <v>18</v>
      </c>
      <c r="U282" s="5">
        <v>85586</v>
      </c>
      <c r="V282" s="5">
        <v>85129</v>
      </c>
      <c r="W282" s="5">
        <v>84577</v>
      </c>
      <c r="X282" s="5">
        <v>83509</v>
      </c>
      <c r="Y282" s="5">
        <v>82830</v>
      </c>
      <c r="Z282" s="5">
        <v>82132</v>
      </c>
    </row>
    <row r="283" spans="1:26" x14ac:dyDescent="0.25">
      <c r="A283" t="s">
        <v>306</v>
      </c>
      <c r="B283" t="str">
        <f>IFERROR(VLOOKUP($A283,Classifications!$E$1:$F$326,2,FALSE),"")</f>
        <v>Urban with City and Town</v>
      </c>
      <c r="C283">
        <f t="shared" si="24"/>
        <v>106100</v>
      </c>
      <c r="D283">
        <f t="shared" si="25"/>
        <v>107039</v>
      </c>
      <c r="E283">
        <f t="shared" si="26"/>
        <v>107276</v>
      </c>
      <c r="F283">
        <f t="shared" si="27"/>
        <v>107727</v>
      </c>
      <c r="G283">
        <f t="shared" si="28"/>
        <v>108637</v>
      </c>
      <c r="H283">
        <f t="shared" si="29"/>
        <v>108972</v>
      </c>
      <c r="T283" s="4" t="s">
        <v>164</v>
      </c>
      <c r="U283" s="5">
        <v>55613</v>
      </c>
      <c r="V283" s="5">
        <v>55607</v>
      </c>
      <c r="W283" s="5">
        <v>55633</v>
      </c>
      <c r="X283" s="5">
        <v>55096</v>
      </c>
      <c r="Y283" s="5">
        <v>54752</v>
      </c>
      <c r="Z283" s="5">
        <v>54171</v>
      </c>
    </row>
    <row r="284" spans="1:26" x14ac:dyDescent="0.25">
      <c r="A284" t="s">
        <v>252</v>
      </c>
      <c r="B284" t="str">
        <f>IFERROR(VLOOKUP($A284,Classifications!$E$1:$F$326,2,FALSE),"")</f>
        <v>Urban with Major Conurbation</v>
      </c>
      <c r="C284">
        <f t="shared" si="24"/>
        <v>177354</v>
      </c>
      <c r="D284">
        <f t="shared" si="25"/>
        <v>180014</v>
      </c>
      <c r="E284">
        <f t="shared" si="26"/>
        <v>184387</v>
      </c>
      <c r="F284">
        <f t="shared" si="27"/>
        <v>185777</v>
      </c>
      <c r="G284">
        <f t="shared" si="28"/>
        <v>187742</v>
      </c>
      <c r="H284">
        <f t="shared" si="29"/>
        <v>190733</v>
      </c>
      <c r="T284" s="4" t="s">
        <v>314</v>
      </c>
      <c r="U284" s="5">
        <v>86630</v>
      </c>
      <c r="V284" s="5">
        <v>87494</v>
      </c>
      <c r="W284" s="5">
        <v>88244</v>
      </c>
      <c r="X284" s="5">
        <v>88226</v>
      </c>
      <c r="Y284" s="5">
        <v>88425</v>
      </c>
      <c r="Z284" s="5">
        <v>89101</v>
      </c>
    </row>
    <row r="285" spans="1:26" x14ac:dyDescent="0.25">
      <c r="A285" t="s">
        <v>18</v>
      </c>
      <c r="B285" t="str">
        <f>IFERROR(VLOOKUP($A285,Classifications!$E$1:$F$326,2,FALSE),"")</f>
        <v>Urban with Significant Rural (rural including hub towns 26-49%)</v>
      </c>
      <c r="C285">
        <f t="shared" si="24"/>
        <v>85586</v>
      </c>
      <c r="D285">
        <f t="shared" si="25"/>
        <v>85129</v>
      </c>
      <c r="E285">
        <f t="shared" si="26"/>
        <v>84577</v>
      </c>
      <c r="F285">
        <f t="shared" si="27"/>
        <v>83509</v>
      </c>
      <c r="G285">
        <f t="shared" si="28"/>
        <v>82830</v>
      </c>
      <c r="H285">
        <f t="shared" si="29"/>
        <v>82132</v>
      </c>
      <c r="T285" s="4" t="s">
        <v>454</v>
      </c>
      <c r="U285" s="5">
        <v>113418</v>
      </c>
      <c r="V285" s="5">
        <v>113958</v>
      </c>
      <c r="W285" s="5">
        <v>114467</v>
      </c>
      <c r="X285" s="5">
        <v>113343</v>
      </c>
      <c r="Y285" s="5">
        <v>112706</v>
      </c>
      <c r="Z285" s="5">
        <v>112506</v>
      </c>
    </row>
    <row r="286" spans="1:26" x14ac:dyDescent="0.25">
      <c r="A286" t="s">
        <v>164</v>
      </c>
      <c r="B286" t="str">
        <f>IFERROR(VLOOKUP($A286,Classifications!$E$1:$F$326,2,FALSE),"")</f>
        <v>Urban with City and Town</v>
      </c>
      <c r="C286">
        <f t="shared" si="24"/>
        <v>55613</v>
      </c>
      <c r="D286">
        <f t="shared" si="25"/>
        <v>55607</v>
      </c>
      <c r="E286">
        <f t="shared" si="26"/>
        <v>55633</v>
      </c>
      <c r="F286">
        <f t="shared" si="27"/>
        <v>55096</v>
      </c>
      <c r="G286">
        <f t="shared" si="28"/>
        <v>54752</v>
      </c>
      <c r="H286">
        <f t="shared" si="29"/>
        <v>54171</v>
      </c>
      <c r="T286" s="4" t="s">
        <v>423</v>
      </c>
      <c r="U286" s="5">
        <v>151228</v>
      </c>
      <c r="V286" s="5">
        <v>150541</v>
      </c>
      <c r="W286" s="5">
        <v>149734</v>
      </c>
      <c r="X286" s="5">
        <v>149517</v>
      </c>
      <c r="Y286" s="5">
        <v>149070</v>
      </c>
      <c r="Z286" s="5">
        <v>149058</v>
      </c>
    </row>
    <row r="287" spans="1:26" x14ac:dyDescent="0.25">
      <c r="A287" t="s">
        <v>314</v>
      </c>
      <c r="B287" t="str">
        <f>IFERROR(VLOOKUP($A287,Classifications!$E$1:$F$326,2,FALSE),"")</f>
        <v>Urban with City and Town</v>
      </c>
      <c r="C287">
        <f t="shared" si="24"/>
        <v>86630</v>
      </c>
      <c r="D287">
        <f t="shared" si="25"/>
        <v>87494</v>
      </c>
      <c r="E287">
        <f t="shared" si="26"/>
        <v>88244</v>
      </c>
      <c r="F287">
        <f t="shared" si="27"/>
        <v>88226</v>
      </c>
      <c r="G287">
        <f t="shared" si="28"/>
        <v>88425</v>
      </c>
      <c r="H287">
        <f t="shared" si="29"/>
        <v>89101</v>
      </c>
      <c r="T287" s="4" t="s">
        <v>47</v>
      </c>
      <c r="U287" s="5">
        <v>35451</v>
      </c>
      <c r="V287" s="5">
        <v>35378</v>
      </c>
      <c r="W287" s="5">
        <v>35144</v>
      </c>
      <c r="X287" s="5">
        <v>34936</v>
      </c>
      <c r="Y287" s="5">
        <v>34928</v>
      </c>
      <c r="Z287" s="5">
        <v>34762</v>
      </c>
    </row>
    <row r="288" spans="1:26" x14ac:dyDescent="0.25">
      <c r="A288" t="s">
        <v>454</v>
      </c>
      <c r="B288" t="str">
        <f>IFERROR(VLOOKUP($A288,Classifications!$E$1:$F$326,2,FALSE),"")</f>
        <v/>
      </c>
      <c r="C288">
        <f t="shared" si="24"/>
        <v>113418</v>
      </c>
      <c r="D288">
        <f t="shared" si="25"/>
        <v>113958</v>
      </c>
      <c r="E288">
        <f t="shared" si="26"/>
        <v>114467</v>
      </c>
      <c r="F288">
        <f t="shared" si="27"/>
        <v>113343</v>
      </c>
      <c r="G288">
        <f t="shared" si="28"/>
        <v>112706</v>
      </c>
      <c r="H288">
        <f t="shared" si="29"/>
        <v>112506</v>
      </c>
      <c r="T288" s="4" t="s">
        <v>395</v>
      </c>
      <c r="U288" s="5">
        <v>124611</v>
      </c>
      <c r="V288" s="5">
        <v>125043</v>
      </c>
      <c r="W288" s="5">
        <v>124919</v>
      </c>
      <c r="X288" s="5">
        <v>124421</v>
      </c>
      <c r="Y288" s="5">
        <v>124750</v>
      </c>
      <c r="Z288" s="5">
        <v>125323</v>
      </c>
    </row>
    <row r="289" spans="1:26" x14ac:dyDescent="0.25">
      <c r="A289" t="s">
        <v>423</v>
      </c>
      <c r="B289" t="str">
        <f>IFERROR(VLOOKUP($A289,Classifications!$E$1:$F$326,2,FALSE),"")</f>
        <v/>
      </c>
      <c r="C289">
        <f t="shared" si="24"/>
        <v>151228</v>
      </c>
      <c r="D289">
        <f t="shared" si="25"/>
        <v>150541</v>
      </c>
      <c r="E289">
        <f t="shared" si="26"/>
        <v>149734</v>
      </c>
      <c r="F289">
        <f t="shared" si="27"/>
        <v>149517</v>
      </c>
      <c r="G289">
        <f t="shared" si="28"/>
        <v>149070</v>
      </c>
      <c r="H289">
        <f t="shared" si="29"/>
        <v>149058</v>
      </c>
      <c r="T289" s="4" t="s">
        <v>80</v>
      </c>
      <c r="U289" s="5">
        <v>34713</v>
      </c>
      <c r="V289" s="5">
        <v>34777</v>
      </c>
      <c r="W289" s="5">
        <v>34874</v>
      </c>
      <c r="X289" s="5">
        <v>35093</v>
      </c>
      <c r="Y289" s="5">
        <v>34730</v>
      </c>
      <c r="Z289" s="5">
        <v>33465</v>
      </c>
    </row>
    <row r="290" spans="1:26" x14ac:dyDescent="0.25">
      <c r="A290" t="s">
        <v>47</v>
      </c>
      <c r="B290" t="str">
        <f>IFERROR(VLOOKUP($A290,Classifications!$E$1:$F$326,2,FALSE),"")</f>
        <v xml:space="preserve">Mainly Rural (rural including hub towns &gt;=80%) </v>
      </c>
      <c r="C290">
        <f t="shared" si="24"/>
        <v>35451</v>
      </c>
      <c r="D290">
        <f t="shared" si="25"/>
        <v>35378</v>
      </c>
      <c r="E290">
        <f t="shared" si="26"/>
        <v>35144</v>
      </c>
      <c r="F290">
        <f t="shared" si="27"/>
        <v>34936</v>
      </c>
      <c r="G290">
        <f t="shared" si="28"/>
        <v>34928</v>
      </c>
      <c r="H290">
        <f t="shared" si="29"/>
        <v>34762</v>
      </c>
      <c r="T290" s="4" t="s">
        <v>55</v>
      </c>
      <c r="U290" s="5">
        <v>135295</v>
      </c>
      <c r="V290" s="5">
        <v>135312</v>
      </c>
      <c r="W290" s="5">
        <v>136135</v>
      </c>
      <c r="X290" s="5">
        <v>135011</v>
      </c>
      <c r="Y290" s="5">
        <v>134360</v>
      </c>
      <c r="Z290" s="5">
        <v>134371</v>
      </c>
    </row>
    <row r="291" spans="1:26" x14ac:dyDescent="0.25">
      <c r="A291" t="s">
        <v>395</v>
      </c>
      <c r="B291" t="str">
        <f>IFERROR(VLOOKUP($A291,Classifications!$E$1:$F$326,2,FALSE),"")</f>
        <v>Urban with Major Conurbation</v>
      </c>
      <c r="C291">
        <f t="shared" si="24"/>
        <v>124611</v>
      </c>
      <c r="D291">
        <f t="shared" si="25"/>
        <v>125043</v>
      </c>
      <c r="E291">
        <f t="shared" si="26"/>
        <v>124919</v>
      </c>
      <c r="F291">
        <f t="shared" si="27"/>
        <v>124421</v>
      </c>
      <c r="G291">
        <f t="shared" si="28"/>
        <v>124750</v>
      </c>
      <c r="H291">
        <f t="shared" si="29"/>
        <v>125323</v>
      </c>
      <c r="T291" s="4" t="s">
        <v>187</v>
      </c>
      <c r="U291" s="5">
        <v>51862</v>
      </c>
      <c r="V291" s="5">
        <v>51838</v>
      </c>
      <c r="W291" s="5">
        <v>51546</v>
      </c>
      <c r="X291" s="5">
        <v>51228</v>
      </c>
      <c r="Y291" s="5">
        <v>50810</v>
      </c>
      <c r="Z291" s="5">
        <v>51250</v>
      </c>
    </row>
    <row r="292" spans="1:26" x14ac:dyDescent="0.25">
      <c r="A292" t="s">
        <v>80</v>
      </c>
      <c r="B292" t="str">
        <f>IFERROR(VLOOKUP($A292,Classifications!$E$1:$F$326,2,FALSE),"")</f>
        <v xml:space="preserve">Mainly Rural (rural including hub towns &gt;=80%) </v>
      </c>
      <c r="C292">
        <f t="shared" si="24"/>
        <v>34713</v>
      </c>
      <c r="D292">
        <f t="shared" si="25"/>
        <v>34777</v>
      </c>
      <c r="E292">
        <f t="shared" si="26"/>
        <v>34874</v>
      </c>
      <c r="F292">
        <f t="shared" si="27"/>
        <v>35093</v>
      </c>
      <c r="G292">
        <f t="shared" si="28"/>
        <v>34730</v>
      </c>
      <c r="H292">
        <f t="shared" si="29"/>
        <v>33465</v>
      </c>
      <c r="T292" s="4" t="s">
        <v>48</v>
      </c>
      <c r="U292" s="5">
        <v>44196</v>
      </c>
      <c r="V292" s="5">
        <v>44274</v>
      </c>
      <c r="W292" s="5">
        <v>44277</v>
      </c>
      <c r="X292" s="5">
        <v>43924</v>
      </c>
      <c r="Y292" s="5">
        <v>43720</v>
      </c>
      <c r="Z292" s="5">
        <v>43661</v>
      </c>
    </row>
    <row r="293" spans="1:26" x14ac:dyDescent="0.25">
      <c r="A293" t="s">
        <v>55</v>
      </c>
      <c r="B293" t="str">
        <f>IFERROR(VLOOKUP($A293,Classifications!$E$1:$F$326,2,FALSE),"")</f>
        <v>Urban with Major Conurbation</v>
      </c>
      <c r="C293">
        <f t="shared" si="24"/>
        <v>135295</v>
      </c>
      <c r="D293">
        <f t="shared" si="25"/>
        <v>135312</v>
      </c>
      <c r="E293">
        <f t="shared" si="26"/>
        <v>136135</v>
      </c>
      <c r="F293">
        <f t="shared" si="27"/>
        <v>135011</v>
      </c>
      <c r="G293">
        <f t="shared" si="28"/>
        <v>134360</v>
      </c>
      <c r="H293">
        <f t="shared" si="29"/>
        <v>134371</v>
      </c>
      <c r="T293" s="4" t="s">
        <v>269</v>
      </c>
      <c r="U293" s="5">
        <v>50516</v>
      </c>
      <c r="V293" s="5">
        <v>50657</v>
      </c>
      <c r="W293" s="5">
        <v>50488</v>
      </c>
      <c r="X293" s="5">
        <v>49896</v>
      </c>
      <c r="Y293" s="5">
        <v>49443</v>
      </c>
      <c r="Z293" s="5">
        <v>49786</v>
      </c>
    </row>
    <row r="294" spans="1:26" x14ac:dyDescent="0.25">
      <c r="A294" t="s">
        <v>187</v>
      </c>
      <c r="B294" t="str">
        <f>IFERROR(VLOOKUP($A294,Classifications!$E$1:$F$326,2,FALSE),"")</f>
        <v>Urban with City and Town</v>
      </c>
      <c r="C294">
        <f t="shared" si="24"/>
        <v>51862</v>
      </c>
      <c r="D294">
        <f t="shared" si="25"/>
        <v>51838</v>
      </c>
      <c r="E294">
        <f t="shared" si="26"/>
        <v>51546</v>
      </c>
      <c r="F294">
        <f t="shared" si="27"/>
        <v>51228</v>
      </c>
      <c r="G294">
        <f t="shared" si="28"/>
        <v>50810</v>
      </c>
      <c r="H294">
        <f t="shared" si="29"/>
        <v>51250</v>
      </c>
      <c r="T294" s="4" t="s">
        <v>84</v>
      </c>
      <c r="U294" s="5">
        <v>163629</v>
      </c>
      <c r="V294" s="5">
        <v>163298</v>
      </c>
      <c r="W294" s="5">
        <v>163209</v>
      </c>
      <c r="X294" s="5">
        <v>162177</v>
      </c>
      <c r="Y294" s="5">
        <v>161348</v>
      </c>
      <c r="Z294" s="5">
        <v>161147</v>
      </c>
    </row>
    <row r="295" spans="1:26" x14ac:dyDescent="0.25">
      <c r="A295" t="s">
        <v>48</v>
      </c>
      <c r="B295" t="str">
        <f>IFERROR(VLOOKUP($A295,Classifications!$E$1:$F$326,2,FALSE),"")</f>
        <v>Urban with City and Town</v>
      </c>
      <c r="C295">
        <f t="shared" si="24"/>
        <v>44196</v>
      </c>
      <c r="D295">
        <f t="shared" si="25"/>
        <v>44274</v>
      </c>
      <c r="E295">
        <f t="shared" si="26"/>
        <v>44277</v>
      </c>
      <c r="F295">
        <f t="shared" si="27"/>
        <v>43924</v>
      </c>
      <c r="G295">
        <f t="shared" si="28"/>
        <v>43720</v>
      </c>
      <c r="H295">
        <f t="shared" si="29"/>
        <v>43661</v>
      </c>
      <c r="T295" s="4" t="s">
        <v>157</v>
      </c>
      <c r="U295" s="5">
        <v>62418</v>
      </c>
      <c r="V295" s="5">
        <v>62894</v>
      </c>
      <c r="W295" s="5">
        <v>63569</v>
      </c>
      <c r="X295" s="5">
        <v>62878</v>
      </c>
      <c r="Y295" s="5">
        <v>62909</v>
      </c>
      <c r="Z295" s="5">
        <v>63045</v>
      </c>
    </row>
    <row r="296" spans="1:26" x14ac:dyDescent="0.25">
      <c r="A296" t="s">
        <v>269</v>
      </c>
      <c r="B296" t="str">
        <f>IFERROR(VLOOKUP($A296,Classifications!$E$1:$F$326,2,FALSE),"")</f>
        <v xml:space="preserve">Largely Rural (rural including hub towns 50-79%) </v>
      </c>
      <c r="C296">
        <f t="shared" si="24"/>
        <v>50516</v>
      </c>
      <c r="D296">
        <f t="shared" si="25"/>
        <v>50657</v>
      </c>
      <c r="E296">
        <f t="shared" si="26"/>
        <v>50488</v>
      </c>
      <c r="F296">
        <f t="shared" si="27"/>
        <v>49896</v>
      </c>
      <c r="G296">
        <f t="shared" si="28"/>
        <v>49443</v>
      </c>
      <c r="H296">
        <f t="shared" si="29"/>
        <v>49786</v>
      </c>
      <c r="T296" s="4" t="s">
        <v>315</v>
      </c>
      <c r="U296" s="5">
        <v>52620</v>
      </c>
      <c r="V296" s="5">
        <v>53103</v>
      </c>
      <c r="W296" s="5">
        <v>53016</v>
      </c>
      <c r="X296" s="5">
        <v>53935</v>
      </c>
      <c r="Y296" s="5">
        <v>54754</v>
      </c>
      <c r="Z296" s="5">
        <v>55391</v>
      </c>
    </row>
    <row r="297" spans="1:26" x14ac:dyDescent="0.25">
      <c r="A297" t="s">
        <v>84</v>
      </c>
      <c r="B297" t="str">
        <f>IFERROR(VLOOKUP($A297,Classifications!$E$1:$F$326,2,FALSE),"")</f>
        <v>Urban with Minor Conurbation</v>
      </c>
      <c r="C297">
        <f t="shared" si="24"/>
        <v>163629</v>
      </c>
      <c r="D297">
        <f t="shared" si="25"/>
        <v>163298</v>
      </c>
      <c r="E297">
        <f t="shared" si="26"/>
        <v>163209</v>
      </c>
      <c r="F297">
        <f t="shared" si="27"/>
        <v>162177</v>
      </c>
      <c r="G297">
        <f t="shared" si="28"/>
        <v>161348</v>
      </c>
      <c r="H297">
        <f t="shared" si="29"/>
        <v>161147</v>
      </c>
      <c r="T297" s="4" t="s">
        <v>132</v>
      </c>
      <c r="U297" s="5">
        <v>70209</v>
      </c>
      <c r="V297" s="5">
        <v>70575</v>
      </c>
      <c r="W297" s="5">
        <v>70072</v>
      </c>
      <c r="X297" s="5">
        <v>69339</v>
      </c>
      <c r="Y297" s="5">
        <v>69803</v>
      </c>
      <c r="Z297" s="5">
        <v>69963</v>
      </c>
    </row>
    <row r="298" spans="1:26" x14ac:dyDescent="0.25">
      <c r="A298" t="s">
        <v>157</v>
      </c>
      <c r="B298" t="str">
        <f>IFERROR(VLOOKUP($A298,Classifications!$E$1:$F$326,2,FALSE),"")</f>
        <v>Urban with City and Town</v>
      </c>
      <c r="C298">
        <f t="shared" si="24"/>
        <v>62418</v>
      </c>
      <c r="D298">
        <f t="shared" si="25"/>
        <v>62894</v>
      </c>
      <c r="E298">
        <f t="shared" si="26"/>
        <v>63569</v>
      </c>
      <c r="F298">
        <f t="shared" si="27"/>
        <v>62878</v>
      </c>
      <c r="G298">
        <f t="shared" si="28"/>
        <v>62909</v>
      </c>
      <c r="H298">
        <f t="shared" si="29"/>
        <v>63045</v>
      </c>
      <c r="T298" s="4" t="s">
        <v>280</v>
      </c>
      <c r="U298" s="5">
        <v>62810</v>
      </c>
      <c r="V298" s="5">
        <v>63229</v>
      </c>
      <c r="W298" s="5">
        <v>63842</v>
      </c>
      <c r="X298" s="5">
        <v>63671</v>
      </c>
      <c r="Y298" s="5">
        <v>63440</v>
      </c>
      <c r="Z298" s="5">
        <v>63429</v>
      </c>
    </row>
    <row r="299" spans="1:26" x14ac:dyDescent="0.25">
      <c r="A299" t="s">
        <v>315</v>
      </c>
      <c r="B299" t="str">
        <f>IFERROR(VLOOKUP($A299,Classifications!$E$1:$F$326,2,FALSE),"")</f>
        <v>Urban with Major Conurbation</v>
      </c>
      <c r="C299">
        <f t="shared" si="24"/>
        <v>52620</v>
      </c>
      <c r="D299">
        <f t="shared" si="25"/>
        <v>53103</v>
      </c>
      <c r="E299">
        <f t="shared" si="26"/>
        <v>53016</v>
      </c>
      <c r="F299">
        <f t="shared" si="27"/>
        <v>53935</v>
      </c>
      <c r="G299">
        <f t="shared" si="28"/>
        <v>54754</v>
      </c>
      <c r="H299">
        <f t="shared" si="29"/>
        <v>55391</v>
      </c>
      <c r="T299" s="4" t="s">
        <v>133</v>
      </c>
      <c r="U299" s="5">
        <v>23224</v>
      </c>
      <c r="V299" s="5">
        <v>23251</v>
      </c>
      <c r="W299" s="5">
        <v>22975</v>
      </c>
      <c r="X299" s="5">
        <v>22271</v>
      </c>
      <c r="Y299" s="5">
        <v>22577</v>
      </c>
      <c r="Z299" s="5">
        <v>22712</v>
      </c>
    </row>
    <row r="300" spans="1:26" x14ac:dyDescent="0.25">
      <c r="A300" t="s">
        <v>132</v>
      </c>
      <c r="B300" t="str">
        <f>IFERROR(VLOOKUP($A300,Classifications!$E$1:$F$326,2,FALSE),"")</f>
        <v xml:space="preserve">Largely Rural (rural including hub towns 50-79%) </v>
      </c>
      <c r="C300">
        <f t="shared" si="24"/>
        <v>70209</v>
      </c>
      <c r="D300">
        <f t="shared" si="25"/>
        <v>70575</v>
      </c>
      <c r="E300">
        <f t="shared" si="26"/>
        <v>70072</v>
      </c>
      <c r="F300">
        <f t="shared" si="27"/>
        <v>69339</v>
      </c>
      <c r="G300">
        <f t="shared" si="28"/>
        <v>69803</v>
      </c>
      <c r="H300">
        <f t="shared" si="29"/>
        <v>69963</v>
      </c>
      <c r="T300" s="4" t="s">
        <v>81</v>
      </c>
      <c r="U300" s="5">
        <v>31751</v>
      </c>
      <c r="V300" s="5">
        <v>31354</v>
      </c>
      <c r="W300" s="5">
        <v>31234</v>
      </c>
      <c r="X300" s="5">
        <v>31013</v>
      </c>
      <c r="Y300" s="5">
        <v>30859</v>
      </c>
      <c r="Z300" s="5">
        <v>30941</v>
      </c>
    </row>
    <row r="301" spans="1:26" x14ac:dyDescent="0.25">
      <c r="A301" t="s">
        <v>280</v>
      </c>
      <c r="B301" t="str">
        <f>IFERROR(VLOOKUP($A301,Classifications!$E$1:$F$326,2,FALSE),"")</f>
        <v>Urban with City and Town</v>
      </c>
      <c r="C301">
        <f t="shared" si="24"/>
        <v>62810</v>
      </c>
      <c r="D301">
        <f t="shared" si="25"/>
        <v>63229</v>
      </c>
      <c r="E301">
        <f t="shared" si="26"/>
        <v>63842</v>
      </c>
      <c r="F301">
        <f t="shared" si="27"/>
        <v>63671</v>
      </c>
      <c r="G301">
        <f t="shared" si="28"/>
        <v>63440</v>
      </c>
      <c r="H301">
        <f t="shared" si="29"/>
        <v>63429</v>
      </c>
      <c r="T301" s="4" t="s">
        <v>56</v>
      </c>
      <c r="U301" s="5">
        <v>152157</v>
      </c>
      <c r="V301" s="5">
        <v>154214</v>
      </c>
      <c r="W301" s="5">
        <v>155955</v>
      </c>
      <c r="X301" s="5">
        <v>156790</v>
      </c>
      <c r="Y301" s="5">
        <v>157410</v>
      </c>
      <c r="Z301" s="5">
        <v>159117</v>
      </c>
    </row>
    <row r="302" spans="1:26" x14ac:dyDescent="0.25">
      <c r="A302" t="s">
        <v>133</v>
      </c>
      <c r="B302" t="str">
        <f>IFERROR(VLOOKUP($A302,Classifications!$E$1:$F$326,2,FALSE),"")</f>
        <v xml:space="preserve">Mainly Rural (rural including hub towns &gt;=80%) </v>
      </c>
      <c r="C302">
        <f t="shared" si="24"/>
        <v>23224</v>
      </c>
      <c r="D302">
        <f t="shared" si="25"/>
        <v>23251</v>
      </c>
      <c r="E302">
        <f t="shared" si="26"/>
        <v>22975</v>
      </c>
      <c r="F302">
        <f t="shared" si="27"/>
        <v>22271</v>
      </c>
      <c r="G302">
        <f t="shared" si="28"/>
        <v>22577</v>
      </c>
      <c r="H302">
        <f t="shared" si="29"/>
        <v>22712</v>
      </c>
      <c r="T302" s="4" t="s">
        <v>139</v>
      </c>
      <c r="U302" s="5">
        <v>191111</v>
      </c>
      <c r="V302" s="5">
        <v>193681</v>
      </c>
      <c r="W302" s="5">
        <v>195571</v>
      </c>
      <c r="X302" s="5">
        <v>196176</v>
      </c>
      <c r="Y302" s="5">
        <v>197517</v>
      </c>
      <c r="Z302" s="5">
        <v>198634</v>
      </c>
    </row>
    <row r="303" spans="1:26" x14ac:dyDescent="0.25">
      <c r="A303" t="s">
        <v>81</v>
      </c>
      <c r="B303" t="str">
        <f>IFERROR(VLOOKUP($A303,Classifications!$E$1:$F$326,2,FALSE),"")</f>
        <v xml:space="preserve">Mainly Rural (rural including hub towns &gt;=80%) </v>
      </c>
      <c r="C303">
        <f t="shared" si="24"/>
        <v>31751</v>
      </c>
      <c r="D303">
        <f t="shared" si="25"/>
        <v>31354</v>
      </c>
      <c r="E303">
        <f t="shared" si="26"/>
        <v>31234</v>
      </c>
      <c r="F303">
        <f t="shared" si="27"/>
        <v>31013</v>
      </c>
      <c r="G303">
        <f t="shared" si="28"/>
        <v>30859</v>
      </c>
      <c r="H303">
        <f t="shared" si="29"/>
        <v>30941</v>
      </c>
      <c r="T303" s="4" t="s">
        <v>82</v>
      </c>
      <c r="U303" s="5">
        <v>66602</v>
      </c>
      <c r="V303" s="5">
        <v>66455</v>
      </c>
      <c r="W303" s="5">
        <v>65912</v>
      </c>
      <c r="X303" s="5">
        <v>64962</v>
      </c>
      <c r="Y303" s="5">
        <v>64221</v>
      </c>
      <c r="Z303" s="5">
        <v>63534</v>
      </c>
    </row>
    <row r="304" spans="1:26" x14ac:dyDescent="0.25">
      <c r="A304" t="s">
        <v>56</v>
      </c>
      <c r="B304" t="str">
        <f>IFERROR(VLOOKUP($A304,Classifications!$E$1:$F$326,2,FALSE),"")</f>
        <v>Urban with Major Conurbation</v>
      </c>
      <c r="C304">
        <f t="shared" si="24"/>
        <v>152157</v>
      </c>
      <c r="D304">
        <f t="shared" si="25"/>
        <v>154214</v>
      </c>
      <c r="E304">
        <f t="shared" si="26"/>
        <v>155955</v>
      </c>
      <c r="F304">
        <f t="shared" si="27"/>
        <v>156790</v>
      </c>
      <c r="G304">
        <f t="shared" si="28"/>
        <v>157410</v>
      </c>
      <c r="H304">
        <f t="shared" si="29"/>
        <v>159117</v>
      </c>
      <c r="T304" s="4" t="s">
        <v>455</v>
      </c>
      <c r="U304" s="5">
        <v>70696</v>
      </c>
      <c r="V304" s="5">
        <v>70569</v>
      </c>
      <c r="W304" s="5">
        <v>70590</v>
      </c>
      <c r="X304" s="5">
        <v>69642</v>
      </c>
      <c r="Y304" s="5">
        <v>69139</v>
      </c>
      <c r="Z304" s="5">
        <v>68629</v>
      </c>
    </row>
    <row r="305" spans="1:26" x14ac:dyDescent="0.25">
      <c r="A305" t="s">
        <v>139</v>
      </c>
      <c r="B305" t="str">
        <f>IFERROR(VLOOKUP($A305,Classifications!$E$1:$F$326,2,FALSE),"")</f>
        <v>Urban with Major Conurbation</v>
      </c>
      <c r="C305">
        <f t="shared" si="24"/>
        <v>191111</v>
      </c>
      <c r="D305">
        <f t="shared" si="25"/>
        <v>193681</v>
      </c>
      <c r="E305">
        <f t="shared" si="26"/>
        <v>195571</v>
      </c>
      <c r="F305">
        <f t="shared" si="27"/>
        <v>196176</v>
      </c>
      <c r="G305">
        <f t="shared" si="28"/>
        <v>197517</v>
      </c>
      <c r="H305">
        <f t="shared" si="29"/>
        <v>198634</v>
      </c>
      <c r="T305" s="4" t="s">
        <v>368</v>
      </c>
      <c r="U305" s="5">
        <v>69898</v>
      </c>
      <c r="V305" s="5">
        <v>70106</v>
      </c>
      <c r="W305" s="5">
        <v>70560</v>
      </c>
      <c r="X305" s="5">
        <v>70491</v>
      </c>
      <c r="Y305" s="5">
        <v>70955</v>
      </c>
      <c r="Z305" s="5">
        <v>71351</v>
      </c>
    </row>
    <row r="306" spans="1:26" x14ac:dyDescent="0.25">
      <c r="A306" t="s">
        <v>82</v>
      </c>
      <c r="B306" t="str">
        <f>IFERROR(VLOOKUP($A306,Classifications!$E$1:$F$326,2,FALSE),"")</f>
        <v>Urban with Significant Rural (rural including hub towns 26-49%)</v>
      </c>
      <c r="C306">
        <f t="shared" si="24"/>
        <v>66602</v>
      </c>
      <c r="D306">
        <f t="shared" si="25"/>
        <v>66455</v>
      </c>
      <c r="E306">
        <f t="shared" si="26"/>
        <v>65912</v>
      </c>
      <c r="F306">
        <f t="shared" si="27"/>
        <v>64962</v>
      </c>
      <c r="G306">
        <f t="shared" si="28"/>
        <v>64221</v>
      </c>
      <c r="H306">
        <f t="shared" si="29"/>
        <v>63534</v>
      </c>
      <c r="T306" s="4" t="s">
        <v>57</v>
      </c>
      <c r="U306" s="5">
        <v>170254</v>
      </c>
      <c r="V306" s="5">
        <v>169678</v>
      </c>
      <c r="W306" s="5">
        <v>169320</v>
      </c>
      <c r="X306" s="5">
        <v>167519</v>
      </c>
      <c r="Y306" s="5">
        <v>166243</v>
      </c>
      <c r="Z306" s="5">
        <v>165546</v>
      </c>
    </row>
    <row r="307" spans="1:26" x14ac:dyDescent="0.25">
      <c r="A307" t="s">
        <v>455</v>
      </c>
      <c r="B307" t="str">
        <f>IFERROR(VLOOKUP($A307,Classifications!$E$1:$F$326,2,FALSE),"")</f>
        <v/>
      </c>
      <c r="C307">
        <f t="shared" si="24"/>
        <v>70696</v>
      </c>
      <c r="D307">
        <f t="shared" si="25"/>
        <v>70569</v>
      </c>
      <c r="E307">
        <f t="shared" si="26"/>
        <v>70590</v>
      </c>
      <c r="F307">
        <f t="shared" si="27"/>
        <v>69642</v>
      </c>
      <c r="G307">
        <f t="shared" si="28"/>
        <v>69139</v>
      </c>
      <c r="H307">
        <f t="shared" si="29"/>
        <v>68629</v>
      </c>
      <c r="T307" s="4" t="s">
        <v>83</v>
      </c>
      <c r="U307" s="5">
        <v>53735</v>
      </c>
      <c r="V307" s="5">
        <v>54041</v>
      </c>
      <c r="W307" s="5">
        <v>54070</v>
      </c>
      <c r="X307" s="5">
        <v>53829</v>
      </c>
      <c r="Y307" s="5">
        <v>53595</v>
      </c>
      <c r="Z307" s="5">
        <v>53584</v>
      </c>
    </row>
    <row r="308" spans="1:26" x14ac:dyDescent="0.25">
      <c r="A308" t="s">
        <v>368</v>
      </c>
      <c r="B308" t="str">
        <f>IFERROR(VLOOKUP($A308,Classifications!$E$1:$F$326,2,FALSE),"")</f>
        <v xml:space="preserve">Largely Rural (rural including hub towns 50-79%) </v>
      </c>
      <c r="C308">
        <f t="shared" si="24"/>
        <v>69898</v>
      </c>
      <c r="D308">
        <f t="shared" si="25"/>
        <v>70106</v>
      </c>
      <c r="E308">
        <f t="shared" si="26"/>
        <v>70560</v>
      </c>
      <c r="F308">
        <f t="shared" si="27"/>
        <v>70491</v>
      </c>
      <c r="G308">
        <f t="shared" si="28"/>
        <v>70955</v>
      </c>
      <c r="H308">
        <f t="shared" si="29"/>
        <v>71351</v>
      </c>
      <c r="T308" s="4" t="s">
        <v>291</v>
      </c>
      <c r="U308" s="5">
        <v>70530</v>
      </c>
      <c r="V308" s="5">
        <v>70782</v>
      </c>
      <c r="W308" s="5">
        <v>70977</v>
      </c>
      <c r="X308" s="5">
        <v>70666</v>
      </c>
      <c r="Y308" s="5">
        <v>70447</v>
      </c>
      <c r="Z308" s="5">
        <v>70496</v>
      </c>
    </row>
    <row r="309" spans="1:26" x14ac:dyDescent="0.25">
      <c r="A309" t="s">
        <v>57</v>
      </c>
      <c r="B309" t="str">
        <f>IFERROR(VLOOKUP($A309,Classifications!$E$1:$F$326,2,FALSE),"")</f>
        <v>Urban with Major Conurbation</v>
      </c>
      <c r="C309">
        <f t="shared" si="24"/>
        <v>170254</v>
      </c>
      <c r="D309">
        <f t="shared" si="25"/>
        <v>169678</v>
      </c>
      <c r="E309">
        <f t="shared" si="26"/>
        <v>169320</v>
      </c>
      <c r="F309">
        <f t="shared" si="27"/>
        <v>167519</v>
      </c>
      <c r="G309">
        <f t="shared" si="28"/>
        <v>166243</v>
      </c>
      <c r="H309">
        <f t="shared" si="29"/>
        <v>165546</v>
      </c>
      <c r="T309" s="4" t="s">
        <v>85</v>
      </c>
      <c r="U309" s="5">
        <v>355588</v>
      </c>
      <c r="V309" s="5">
        <v>359925</v>
      </c>
      <c r="W309" s="5">
        <v>364917</v>
      </c>
      <c r="X309" s="5">
        <v>367307</v>
      </c>
      <c r="Y309" s="5">
        <v>367958</v>
      </c>
      <c r="Z309" s="5">
        <v>369964</v>
      </c>
    </row>
    <row r="310" spans="1:26" x14ac:dyDescent="0.25">
      <c r="A310" t="s">
        <v>83</v>
      </c>
      <c r="B310" t="str">
        <f>IFERROR(VLOOKUP($A310,Classifications!$E$1:$F$326,2,FALSE),"")</f>
        <v xml:space="preserve">Mainly Rural (rural including hub towns &gt;=80%) </v>
      </c>
      <c r="C310">
        <f t="shared" si="24"/>
        <v>53735</v>
      </c>
      <c r="D310">
        <f t="shared" si="25"/>
        <v>54041</v>
      </c>
      <c r="E310">
        <f t="shared" si="26"/>
        <v>54070</v>
      </c>
      <c r="F310">
        <f t="shared" si="27"/>
        <v>53829</v>
      </c>
      <c r="G310">
        <f t="shared" si="28"/>
        <v>53595</v>
      </c>
      <c r="H310">
        <f t="shared" si="29"/>
        <v>53584</v>
      </c>
      <c r="T310" s="4" t="s">
        <v>292</v>
      </c>
      <c r="U310" s="5">
        <v>65073</v>
      </c>
      <c r="V310" s="5">
        <v>65884</v>
      </c>
      <c r="W310" s="5">
        <v>66303</v>
      </c>
      <c r="X310" s="5">
        <v>65801</v>
      </c>
      <c r="Y310" s="5">
        <v>65229</v>
      </c>
      <c r="Z310" s="5">
        <v>65242</v>
      </c>
    </row>
    <row r="311" spans="1:26" x14ac:dyDescent="0.25">
      <c r="A311" t="s">
        <v>291</v>
      </c>
      <c r="B311" t="str">
        <f>IFERROR(VLOOKUP($A311,Classifications!$E$1:$F$326,2,FALSE),"")</f>
        <v xml:space="preserve">Largely Rural (rural including hub towns 50-79%) </v>
      </c>
      <c r="C311">
        <f t="shared" si="24"/>
        <v>70530</v>
      </c>
      <c r="D311">
        <f t="shared" si="25"/>
        <v>70782</v>
      </c>
      <c r="E311">
        <f t="shared" si="26"/>
        <v>70977</v>
      </c>
      <c r="F311">
        <f t="shared" si="27"/>
        <v>70666</v>
      </c>
      <c r="G311">
        <f t="shared" si="28"/>
        <v>70447</v>
      </c>
      <c r="H311">
        <f t="shared" si="29"/>
        <v>70496</v>
      </c>
      <c r="T311" s="4" t="s">
        <v>456</v>
      </c>
      <c r="U311" s="5">
        <v>14660</v>
      </c>
      <c r="V311" s="5">
        <v>14836</v>
      </c>
      <c r="W311" s="5">
        <v>14969</v>
      </c>
      <c r="X311" s="5">
        <v>14824</v>
      </c>
      <c r="Y311" s="5">
        <v>14740</v>
      </c>
      <c r="Z311" s="5">
        <v>14689</v>
      </c>
    </row>
    <row r="312" spans="1:26" x14ac:dyDescent="0.25">
      <c r="A312" t="s">
        <v>85</v>
      </c>
      <c r="B312" t="str">
        <f>IFERROR(VLOOKUP($A312,Classifications!$E$1:$F$326,2,FALSE),"")</f>
        <v>Urban with Minor Conurbation</v>
      </c>
      <c r="C312">
        <f t="shared" si="24"/>
        <v>355588</v>
      </c>
      <c r="D312">
        <f t="shared" si="25"/>
        <v>359925</v>
      </c>
      <c r="E312">
        <f t="shared" si="26"/>
        <v>364917</v>
      </c>
      <c r="F312">
        <f t="shared" si="27"/>
        <v>367307</v>
      </c>
      <c r="G312">
        <f t="shared" si="28"/>
        <v>367958</v>
      </c>
      <c r="H312">
        <f t="shared" si="29"/>
        <v>369964</v>
      </c>
      <c r="T312" s="4" t="s">
        <v>140</v>
      </c>
      <c r="U312" s="5">
        <v>188642</v>
      </c>
      <c r="V312" s="5">
        <v>189427</v>
      </c>
      <c r="W312" s="5">
        <v>190240</v>
      </c>
      <c r="X312" s="5">
        <v>189039</v>
      </c>
      <c r="Y312" s="5">
        <v>187665</v>
      </c>
      <c r="Z312" s="5">
        <v>187273</v>
      </c>
    </row>
    <row r="313" spans="1:26" x14ac:dyDescent="0.25">
      <c r="A313" t="s">
        <v>292</v>
      </c>
      <c r="B313" t="str">
        <f>IFERROR(VLOOKUP($A313,Classifications!$E$1:$F$326,2,FALSE),"")</f>
        <v>Urban with Significant Rural (rural including hub towns 26-49%)</v>
      </c>
      <c r="C313">
        <f t="shared" si="24"/>
        <v>65073</v>
      </c>
      <c r="D313">
        <f t="shared" si="25"/>
        <v>65884</v>
      </c>
      <c r="E313">
        <f t="shared" si="26"/>
        <v>66303</v>
      </c>
      <c r="F313">
        <f t="shared" si="27"/>
        <v>65801</v>
      </c>
      <c r="G313">
        <f t="shared" si="28"/>
        <v>65229</v>
      </c>
      <c r="H313">
        <f t="shared" si="29"/>
        <v>65242</v>
      </c>
      <c r="T313" s="4" t="s">
        <v>307</v>
      </c>
      <c r="U313" s="5">
        <v>90566</v>
      </c>
      <c r="V313" s="5">
        <v>92419</v>
      </c>
      <c r="W313" s="5">
        <v>94053</v>
      </c>
      <c r="X313" s="5">
        <v>94033</v>
      </c>
      <c r="Y313" s="5">
        <v>94338</v>
      </c>
      <c r="Z313" s="5">
        <v>94714</v>
      </c>
    </row>
    <row r="314" spans="1:26" x14ac:dyDescent="0.25">
      <c r="A314" t="s">
        <v>456</v>
      </c>
      <c r="B314" t="str">
        <f>IFERROR(VLOOKUP($A314,Classifications!$E$1:$F$326,2,FALSE),"")</f>
        <v/>
      </c>
      <c r="C314">
        <f t="shared" si="24"/>
        <v>14660</v>
      </c>
      <c r="D314">
        <f t="shared" si="25"/>
        <v>14836</v>
      </c>
      <c r="E314">
        <f t="shared" si="26"/>
        <v>14969</v>
      </c>
      <c r="F314">
        <f t="shared" si="27"/>
        <v>14824</v>
      </c>
      <c r="G314">
        <f t="shared" si="28"/>
        <v>14740</v>
      </c>
      <c r="H314">
        <f t="shared" si="29"/>
        <v>14689</v>
      </c>
      <c r="T314" s="4" t="s">
        <v>141</v>
      </c>
      <c r="U314" s="5">
        <v>128044</v>
      </c>
      <c r="V314" s="5">
        <v>128077</v>
      </c>
      <c r="W314" s="5">
        <v>127793</v>
      </c>
      <c r="X314" s="5">
        <v>126655</v>
      </c>
      <c r="Y314" s="5">
        <v>126922</v>
      </c>
      <c r="Z314" s="5">
        <v>126694</v>
      </c>
    </row>
    <row r="315" spans="1:26" x14ac:dyDescent="0.25">
      <c r="A315" t="s">
        <v>140</v>
      </c>
      <c r="B315" t="str">
        <f>IFERROR(VLOOKUP($A315,Classifications!$E$1:$F$326,2,FALSE),"")</f>
        <v xml:space="preserve">Largely Rural (rural including hub towns 50-79%) </v>
      </c>
      <c r="C315">
        <f t="shared" si="24"/>
        <v>188642</v>
      </c>
      <c r="D315">
        <f t="shared" si="25"/>
        <v>189427</v>
      </c>
      <c r="E315">
        <f t="shared" si="26"/>
        <v>190240</v>
      </c>
      <c r="F315">
        <f t="shared" si="27"/>
        <v>189039</v>
      </c>
      <c r="G315">
        <f t="shared" si="28"/>
        <v>187665</v>
      </c>
      <c r="H315">
        <f t="shared" si="29"/>
        <v>187273</v>
      </c>
      <c r="T315" s="4" t="s">
        <v>366</v>
      </c>
      <c r="U315" s="5">
        <v>323992</v>
      </c>
      <c r="V315" s="5">
        <v>323874</v>
      </c>
      <c r="W315" s="5">
        <v>324400</v>
      </c>
      <c r="X315" s="5">
        <v>322673</v>
      </c>
      <c r="Y315" s="5">
        <v>322067</v>
      </c>
      <c r="Z315" s="5">
        <v>321552</v>
      </c>
    </row>
    <row r="316" spans="1:26" x14ac:dyDescent="0.25">
      <c r="A316" t="s">
        <v>307</v>
      </c>
      <c r="B316" t="str">
        <f>IFERROR(VLOOKUP($A316,Classifications!$E$1:$F$326,2,FALSE),"")</f>
        <v>Urban with City and Town</v>
      </c>
      <c r="C316">
        <f t="shared" si="24"/>
        <v>90566</v>
      </c>
      <c r="D316">
        <f t="shared" si="25"/>
        <v>92419</v>
      </c>
      <c r="E316">
        <f t="shared" si="26"/>
        <v>94053</v>
      </c>
      <c r="F316">
        <f t="shared" si="27"/>
        <v>94033</v>
      </c>
      <c r="G316">
        <f t="shared" si="28"/>
        <v>94338</v>
      </c>
      <c r="H316">
        <f t="shared" si="29"/>
        <v>94714</v>
      </c>
      <c r="T316" s="4" t="s">
        <v>457</v>
      </c>
      <c r="U316" s="5">
        <v>70144</v>
      </c>
      <c r="V316" s="5">
        <v>70117</v>
      </c>
      <c r="W316" s="5">
        <v>70118</v>
      </c>
      <c r="X316" s="5">
        <v>69396</v>
      </c>
      <c r="Y316" s="5">
        <v>68959</v>
      </c>
      <c r="Z316" s="5">
        <v>68301</v>
      </c>
    </row>
    <row r="317" spans="1:26" x14ac:dyDescent="0.25">
      <c r="A317" t="s">
        <v>141</v>
      </c>
      <c r="B317" t="str">
        <f>IFERROR(VLOOKUP($A317,Classifications!$E$1:$F$326,2,FALSE),"")</f>
        <v>Urban with Major Conurbation</v>
      </c>
      <c r="C317">
        <f t="shared" si="24"/>
        <v>128044</v>
      </c>
      <c r="D317">
        <f t="shared" si="25"/>
        <v>128077</v>
      </c>
      <c r="E317">
        <f t="shared" si="26"/>
        <v>127793</v>
      </c>
      <c r="F317">
        <f t="shared" si="27"/>
        <v>126655</v>
      </c>
      <c r="G317">
        <f t="shared" si="28"/>
        <v>126922</v>
      </c>
      <c r="H317">
        <f t="shared" si="29"/>
        <v>126694</v>
      </c>
      <c r="T317" s="4" t="s">
        <v>263</v>
      </c>
      <c r="U317" s="5">
        <v>40958</v>
      </c>
      <c r="V317" s="5">
        <v>41268</v>
      </c>
      <c r="W317" s="5">
        <v>41251</v>
      </c>
      <c r="X317" s="5">
        <v>40980</v>
      </c>
      <c r="Y317" s="5">
        <v>40924</v>
      </c>
      <c r="Z317" s="5">
        <v>41158</v>
      </c>
    </row>
    <row r="318" spans="1:26" x14ac:dyDescent="0.25">
      <c r="A318" t="s">
        <v>366</v>
      </c>
      <c r="B318" t="str">
        <f>IFERROR(VLOOKUP($A318,Classifications!$E$1:$F$326,2,FALSE),"")</f>
        <v/>
      </c>
      <c r="C318">
        <f t="shared" si="24"/>
        <v>323992</v>
      </c>
      <c r="D318">
        <f t="shared" si="25"/>
        <v>323874</v>
      </c>
      <c r="E318">
        <f t="shared" si="26"/>
        <v>324400</v>
      </c>
      <c r="F318">
        <f t="shared" si="27"/>
        <v>322673</v>
      </c>
      <c r="G318">
        <f t="shared" si="28"/>
        <v>322067</v>
      </c>
      <c r="H318">
        <f t="shared" si="29"/>
        <v>321552</v>
      </c>
      <c r="T318" s="4" t="s">
        <v>175</v>
      </c>
      <c r="U318" s="5">
        <v>93425</v>
      </c>
      <c r="V318" s="5">
        <v>94415</v>
      </c>
      <c r="W318" s="5">
        <v>95272</v>
      </c>
      <c r="X318" s="5">
        <v>94873</v>
      </c>
      <c r="Y318" s="5">
        <v>94165</v>
      </c>
      <c r="Z318" s="5">
        <v>94680</v>
      </c>
    </row>
    <row r="319" spans="1:26" x14ac:dyDescent="0.25">
      <c r="A319" t="s">
        <v>457</v>
      </c>
      <c r="B319" t="str">
        <f>IFERROR(VLOOKUP($A319,Classifications!$E$1:$F$326,2,FALSE),"")</f>
        <v/>
      </c>
      <c r="C319">
        <f t="shared" si="24"/>
        <v>70144</v>
      </c>
      <c r="D319">
        <f t="shared" si="25"/>
        <v>70117</v>
      </c>
      <c r="E319">
        <f t="shared" si="26"/>
        <v>70118</v>
      </c>
      <c r="F319">
        <f t="shared" si="27"/>
        <v>69396</v>
      </c>
      <c r="G319">
        <f t="shared" si="28"/>
        <v>68959</v>
      </c>
      <c r="H319">
        <f t="shared" si="29"/>
        <v>68301</v>
      </c>
      <c r="T319" s="4" t="s">
        <v>98</v>
      </c>
      <c r="U319" s="5">
        <v>60669</v>
      </c>
      <c r="V319" s="5">
        <v>61001</v>
      </c>
      <c r="W319" s="5">
        <v>61470</v>
      </c>
      <c r="X319" s="5">
        <v>61546</v>
      </c>
      <c r="Y319" s="5">
        <v>61935</v>
      </c>
      <c r="Z319" s="5">
        <v>62513</v>
      </c>
    </row>
    <row r="320" spans="1:26" x14ac:dyDescent="0.25">
      <c r="A320" t="s">
        <v>263</v>
      </c>
      <c r="B320" t="str">
        <f>IFERROR(VLOOKUP($A320,Classifications!$E$1:$F$326,2,FALSE),"")</f>
        <v>Urban with Significant Rural (rural including hub towns 26-49%)</v>
      </c>
      <c r="C320">
        <f t="shared" si="24"/>
        <v>40958</v>
      </c>
      <c r="D320">
        <f t="shared" si="25"/>
        <v>41268</v>
      </c>
      <c r="E320">
        <f t="shared" si="26"/>
        <v>41251</v>
      </c>
      <c r="F320">
        <f t="shared" si="27"/>
        <v>40980</v>
      </c>
      <c r="G320">
        <f t="shared" si="28"/>
        <v>40924</v>
      </c>
      <c r="H320">
        <f t="shared" si="29"/>
        <v>41158</v>
      </c>
      <c r="T320" s="4" t="s">
        <v>372</v>
      </c>
      <c r="U320" s="5">
        <v>167478</v>
      </c>
      <c r="V320" s="5">
        <v>167839</v>
      </c>
      <c r="W320" s="5">
        <v>168689</v>
      </c>
      <c r="X320" s="5">
        <v>169560</v>
      </c>
      <c r="Y320" s="5">
        <v>170840</v>
      </c>
      <c r="Z320" s="5">
        <v>171752</v>
      </c>
    </row>
    <row r="321" spans="1:26" x14ac:dyDescent="0.25">
      <c r="A321" t="s">
        <v>175</v>
      </c>
      <c r="B321" t="str">
        <f>IFERROR(VLOOKUP($A321,Classifications!$E$1:$F$326,2,FALSE),"")</f>
        <v xml:space="preserve">Largely Rural (rural including hub towns 50-79%) </v>
      </c>
      <c r="C321">
        <f t="shared" si="24"/>
        <v>93425</v>
      </c>
      <c r="D321">
        <f t="shared" si="25"/>
        <v>94415</v>
      </c>
      <c r="E321">
        <f t="shared" si="26"/>
        <v>95272</v>
      </c>
      <c r="F321">
        <f t="shared" si="27"/>
        <v>94873</v>
      </c>
      <c r="G321">
        <f t="shared" si="28"/>
        <v>94165</v>
      </c>
      <c r="H321">
        <f t="shared" si="29"/>
        <v>94680</v>
      </c>
      <c r="T321" s="4" t="s">
        <v>345</v>
      </c>
      <c r="U321" s="5">
        <v>51107</v>
      </c>
      <c r="V321" s="5">
        <v>50850</v>
      </c>
      <c r="W321" s="5">
        <v>50266</v>
      </c>
      <c r="X321" s="5">
        <v>49357</v>
      </c>
      <c r="Y321" s="5">
        <v>48877</v>
      </c>
      <c r="Z321" s="5">
        <v>48496</v>
      </c>
    </row>
    <row r="322" spans="1:26" x14ac:dyDescent="0.25">
      <c r="A322" t="s">
        <v>98</v>
      </c>
      <c r="B322" t="str">
        <f>IFERROR(VLOOKUP($A322,Classifications!$E$1:$F$326,2,FALSE),"")</f>
        <v>Urban with Significant Rural (rural including hub towns 26-49%)</v>
      </c>
      <c r="C322">
        <f t="shared" si="24"/>
        <v>60669</v>
      </c>
      <c r="D322">
        <f t="shared" si="25"/>
        <v>61001</v>
      </c>
      <c r="E322">
        <f t="shared" si="26"/>
        <v>61470</v>
      </c>
      <c r="F322">
        <f t="shared" si="27"/>
        <v>61546</v>
      </c>
      <c r="G322">
        <f t="shared" si="28"/>
        <v>61935</v>
      </c>
      <c r="H322">
        <f t="shared" si="29"/>
        <v>62513</v>
      </c>
      <c r="T322" s="4" t="s">
        <v>113</v>
      </c>
      <c r="U322" s="5">
        <v>53163</v>
      </c>
      <c r="V322" s="5">
        <v>53624</v>
      </c>
      <c r="W322" s="5">
        <v>53720</v>
      </c>
      <c r="X322" s="5">
        <v>53110</v>
      </c>
      <c r="Y322" s="5">
        <v>53136</v>
      </c>
      <c r="Z322" s="5">
        <v>53566</v>
      </c>
    </row>
    <row r="323" spans="1:26" x14ac:dyDescent="0.25">
      <c r="A323" t="s">
        <v>372</v>
      </c>
      <c r="B323" t="str">
        <f>IFERROR(VLOOKUP($A323,Classifications!$E$1:$F$326,2,FALSE),"")</f>
        <v>Urban with City and Town</v>
      </c>
      <c r="C323">
        <f t="shared" si="24"/>
        <v>167478</v>
      </c>
      <c r="D323">
        <f t="shared" si="25"/>
        <v>167839</v>
      </c>
      <c r="E323">
        <f t="shared" si="26"/>
        <v>168689</v>
      </c>
      <c r="F323">
        <f t="shared" si="27"/>
        <v>169560</v>
      </c>
      <c r="G323">
        <f t="shared" si="28"/>
        <v>170840</v>
      </c>
      <c r="H323">
        <f t="shared" si="29"/>
        <v>171752</v>
      </c>
      <c r="T323" s="4" t="s">
        <v>114</v>
      </c>
      <c r="U323" s="5">
        <v>83162</v>
      </c>
      <c r="V323" s="5">
        <v>83404</v>
      </c>
      <c r="W323" s="5">
        <v>83638</v>
      </c>
      <c r="X323" s="5">
        <v>83231</v>
      </c>
      <c r="Y323" s="5">
        <v>83368</v>
      </c>
      <c r="Z323" s="5">
        <v>83820</v>
      </c>
    </row>
    <row r="324" spans="1:26" x14ac:dyDescent="0.25">
      <c r="A324" t="s">
        <v>345</v>
      </c>
      <c r="B324" t="str">
        <f>IFERROR(VLOOKUP($A324,Classifications!$E$1:$F$326,2,FALSE),"")</f>
        <v xml:space="preserve">Mainly Rural (rural including hub towns &gt;=80%) </v>
      </c>
      <c r="C324">
        <f t="shared" si="24"/>
        <v>51107</v>
      </c>
      <c r="D324">
        <f t="shared" si="25"/>
        <v>50850</v>
      </c>
      <c r="E324">
        <f t="shared" si="26"/>
        <v>50266</v>
      </c>
      <c r="F324">
        <f t="shared" si="27"/>
        <v>49357</v>
      </c>
      <c r="G324">
        <f t="shared" si="28"/>
        <v>48877</v>
      </c>
      <c r="H324">
        <f t="shared" si="29"/>
        <v>48496</v>
      </c>
      <c r="T324" s="4" t="s">
        <v>36</v>
      </c>
      <c r="U324" s="5">
        <v>63840</v>
      </c>
      <c r="V324" s="5">
        <v>63419</v>
      </c>
      <c r="W324" s="5">
        <v>62571</v>
      </c>
      <c r="X324" s="5">
        <v>61391</v>
      </c>
      <c r="Y324" s="5">
        <v>60828</v>
      </c>
      <c r="Z324" s="5">
        <v>60143</v>
      </c>
    </row>
    <row r="325" spans="1:26" x14ac:dyDescent="0.25">
      <c r="A325" t="s">
        <v>113</v>
      </c>
      <c r="B325" t="str">
        <f>IFERROR(VLOOKUP($A325,Classifications!$E$1:$F$326,2,FALSE),"")</f>
        <v xml:space="preserve">Largely Rural (rural including hub towns 50-79%) </v>
      </c>
      <c r="C325">
        <f t="shared" si="24"/>
        <v>53163</v>
      </c>
      <c r="D325">
        <f t="shared" si="25"/>
        <v>53624</v>
      </c>
      <c r="E325">
        <f t="shared" si="26"/>
        <v>53720</v>
      </c>
      <c r="F325">
        <f t="shared" si="27"/>
        <v>53110</v>
      </c>
      <c r="G325">
        <f t="shared" si="28"/>
        <v>53136</v>
      </c>
      <c r="H325">
        <f t="shared" si="29"/>
        <v>53566</v>
      </c>
      <c r="T325" s="4" t="s">
        <v>458</v>
      </c>
      <c r="U325" s="5">
        <v>204129</v>
      </c>
      <c r="V325" s="5">
        <v>204929</v>
      </c>
      <c r="W325" s="5">
        <v>205199</v>
      </c>
      <c r="X325" s="5">
        <v>203909</v>
      </c>
      <c r="Y325" s="5">
        <v>203404</v>
      </c>
      <c r="Z325" s="5">
        <v>202853</v>
      </c>
    </row>
    <row r="326" spans="1:26" x14ac:dyDescent="0.25">
      <c r="A326" t="s">
        <v>114</v>
      </c>
      <c r="B326" t="str">
        <f>IFERROR(VLOOKUP($A326,Classifications!$E$1:$F$326,2,FALSE),"")</f>
        <v xml:space="preserve">Largely Rural (rural including hub towns 50-79%) </v>
      </c>
      <c r="C326">
        <f t="shared" si="24"/>
        <v>83162</v>
      </c>
      <c r="D326">
        <f t="shared" si="25"/>
        <v>83404</v>
      </c>
      <c r="E326">
        <f t="shared" si="26"/>
        <v>83638</v>
      </c>
      <c r="F326">
        <f t="shared" si="27"/>
        <v>83231</v>
      </c>
      <c r="G326">
        <f t="shared" si="28"/>
        <v>83368</v>
      </c>
      <c r="H326">
        <f t="shared" si="29"/>
        <v>83820</v>
      </c>
      <c r="T326" s="4" t="s">
        <v>209</v>
      </c>
      <c r="U326" s="5">
        <v>73663</v>
      </c>
      <c r="V326" s="5">
        <v>74577</v>
      </c>
      <c r="W326" s="5">
        <v>75336</v>
      </c>
      <c r="X326" s="5">
        <v>75005</v>
      </c>
      <c r="Y326" s="5">
        <v>75161</v>
      </c>
      <c r="Z326" s="5">
        <v>75665</v>
      </c>
    </row>
    <row r="327" spans="1:26" x14ac:dyDescent="0.25">
      <c r="A327" t="s">
        <v>36</v>
      </c>
      <c r="B327" t="str">
        <f>IFERROR(VLOOKUP($A327,Classifications!$E$1:$F$326,2,FALSE),"")</f>
        <v xml:space="preserve">Mainly Rural (rural including hub towns &gt;=80%) </v>
      </c>
      <c r="C327">
        <f t="shared" si="24"/>
        <v>63840</v>
      </c>
      <c r="D327">
        <f t="shared" si="25"/>
        <v>63419</v>
      </c>
      <c r="E327">
        <f t="shared" si="26"/>
        <v>62571</v>
      </c>
      <c r="F327">
        <f t="shared" si="27"/>
        <v>61391</v>
      </c>
      <c r="G327">
        <f t="shared" si="28"/>
        <v>60828</v>
      </c>
      <c r="H327">
        <f t="shared" si="29"/>
        <v>60143</v>
      </c>
      <c r="T327" s="4" t="s">
        <v>122</v>
      </c>
      <c r="U327" s="5">
        <v>55179</v>
      </c>
      <c r="V327" s="5">
        <v>54765</v>
      </c>
      <c r="W327" s="5">
        <v>54224</v>
      </c>
      <c r="X327" s="5">
        <v>53871</v>
      </c>
      <c r="Y327" s="5">
        <v>53991</v>
      </c>
      <c r="Z327" s="5">
        <v>54103</v>
      </c>
    </row>
    <row r="328" spans="1:26" x14ac:dyDescent="0.25">
      <c r="A328" t="s">
        <v>458</v>
      </c>
      <c r="B328" t="str">
        <f>IFERROR(VLOOKUP($A328,Classifications!$E$1:$F$326,2,FALSE),"")</f>
        <v/>
      </c>
      <c r="C328">
        <f t="shared" si="24"/>
        <v>204129</v>
      </c>
      <c r="D328">
        <f t="shared" si="25"/>
        <v>204929</v>
      </c>
      <c r="E328">
        <f t="shared" si="26"/>
        <v>205199</v>
      </c>
      <c r="F328">
        <f t="shared" si="27"/>
        <v>203909</v>
      </c>
      <c r="G328">
        <f t="shared" si="28"/>
        <v>203404</v>
      </c>
      <c r="H328">
        <f t="shared" si="29"/>
        <v>202853</v>
      </c>
      <c r="T328" s="4" t="s">
        <v>302</v>
      </c>
      <c r="U328" s="5">
        <v>84396</v>
      </c>
      <c r="V328" s="5">
        <v>84174</v>
      </c>
      <c r="W328" s="5">
        <v>84255</v>
      </c>
      <c r="X328" s="5">
        <v>83652</v>
      </c>
      <c r="Y328" s="5">
        <v>83378</v>
      </c>
      <c r="Z328" s="5">
        <v>83627</v>
      </c>
    </row>
    <row r="329" spans="1:26" x14ac:dyDescent="0.25">
      <c r="A329" t="s">
        <v>209</v>
      </c>
      <c r="B329" t="str">
        <f>IFERROR(VLOOKUP($A329,Classifications!$E$1:$F$326,2,FALSE),"")</f>
        <v xml:space="preserve">Mainly Rural (rural including hub towns &gt;=80%) </v>
      </c>
      <c r="C329">
        <f t="shared" ref="C329:C392" si="30">VLOOKUP($A329,$T$5:$Z$422,2,FALSE)</f>
        <v>73663</v>
      </c>
      <c r="D329">
        <f t="shared" ref="D329:D392" si="31">VLOOKUP($A329,$T$5:$Z$422,3,FALSE)</f>
        <v>74577</v>
      </c>
      <c r="E329">
        <f t="shared" ref="E329:E392" si="32">VLOOKUP($A329,$T$5:$Z$422,4,FALSE)</f>
        <v>75336</v>
      </c>
      <c r="F329">
        <f t="shared" ref="F329:F392" si="33">VLOOKUP($A329,$T$5:$Z$422,5,FALSE)</f>
        <v>75005</v>
      </c>
      <c r="G329">
        <f t="shared" ref="G329:G392" si="34">VLOOKUP($A329,$T$5:$Z$422,6,FALSE)</f>
        <v>75161</v>
      </c>
      <c r="H329">
        <f t="shared" ref="H329:H392" si="35">VLOOKUP($A329,$T$5:$Z$422,7,FALSE)</f>
        <v>75665</v>
      </c>
      <c r="T329" s="4" t="s">
        <v>49</v>
      </c>
      <c r="U329" s="5">
        <v>70018</v>
      </c>
      <c r="V329" s="5">
        <v>69838</v>
      </c>
      <c r="W329" s="5">
        <v>69640</v>
      </c>
      <c r="X329" s="5">
        <v>68587</v>
      </c>
      <c r="Y329" s="5">
        <v>68016</v>
      </c>
      <c r="Z329" s="5">
        <v>67682</v>
      </c>
    </row>
    <row r="330" spans="1:26" x14ac:dyDescent="0.25">
      <c r="A330" t="s">
        <v>122</v>
      </c>
      <c r="B330" t="str">
        <f>IFERROR(VLOOKUP($A330,Classifications!$E$1:$F$326,2,FALSE),"")</f>
        <v xml:space="preserve">Mainly Rural (rural including hub towns &gt;=80%) </v>
      </c>
      <c r="C330">
        <f t="shared" si="30"/>
        <v>55179</v>
      </c>
      <c r="D330">
        <f t="shared" si="31"/>
        <v>54765</v>
      </c>
      <c r="E330">
        <f t="shared" si="32"/>
        <v>54224</v>
      </c>
      <c r="F330">
        <f t="shared" si="33"/>
        <v>53871</v>
      </c>
      <c r="G330">
        <f t="shared" si="34"/>
        <v>53991</v>
      </c>
      <c r="H330">
        <f t="shared" si="35"/>
        <v>54103</v>
      </c>
      <c r="T330" s="4" t="s">
        <v>369</v>
      </c>
      <c r="U330" s="5">
        <v>98436</v>
      </c>
      <c r="V330" s="5">
        <v>97934</v>
      </c>
      <c r="W330" s="5">
        <v>98189</v>
      </c>
      <c r="X330" s="5">
        <v>97462</v>
      </c>
      <c r="Y330" s="5">
        <v>97056</v>
      </c>
      <c r="Z330" s="5">
        <v>96676</v>
      </c>
    </row>
    <row r="331" spans="1:26" x14ac:dyDescent="0.25">
      <c r="A331" t="s">
        <v>302</v>
      </c>
      <c r="B331" t="str">
        <f>IFERROR(VLOOKUP($A331,Classifications!$E$1:$F$326,2,FALSE),"")</f>
        <v xml:space="preserve">Mainly Rural (rural including hub towns &gt;=80%) </v>
      </c>
      <c r="C331">
        <f t="shared" si="30"/>
        <v>84396</v>
      </c>
      <c r="D331">
        <f t="shared" si="31"/>
        <v>84174</v>
      </c>
      <c r="E331">
        <f t="shared" si="32"/>
        <v>84255</v>
      </c>
      <c r="F331">
        <f t="shared" si="33"/>
        <v>83652</v>
      </c>
      <c r="G331">
        <f t="shared" si="34"/>
        <v>83378</v>
      </c>
      <c r="H331">
        <f t="shared" si="35"/>
        <v>83627</v>
      </c>
      <c r="T331" s="4" t="s">
        <v>147</v>
      </c>
      <c r="U331" s="5">
        <v>68101</v>
      </c>
      <c r="V331" s="5">
        <v>68050</v>
      </c>
      <c r="W331" s="5">
        <v>68051</v>
      </c>
      <c r="X331" s="5">
        <v>67209</v>
      </c>
      <c r="Y331" s="5">
        <v>68412</v>
      </c>
      <c r="Z331" s="5">
        <v>68138</v>
      </c>
    </row>
    <row r="332" spans="1:26" x14ac:dyDescent="0.25">
      <c r="A332" t="s">
        <v>49</v>
      </c>
      <c r="B332" t="str">
        <f>IFERROR(VLOOKUP($A332,Classifications!$E$1:$F$326,2,FALSE),"")</f>
        <v>Urban with City and Town</v>
      </c>
      <c r="C332">
        <f t="shared" si="30"/>
        <v>70018</v>
      </c>
      <c r="D332">
        <f t="shared" si="31"/>
        <v>69838</v>
      </c>
      <c r="E332">
        <f t="shared" si="32"/>
        <v>69640</v>
      </c>
      <c r="F332">
        <f t="shared" si="33"/>
        <v>68587</v>
      </c>
      <c r="G332">
        <f t="shared" si="34"/>
        <v>68016</v>
      </c>
      <c r="H332">
        <f t="shared" si="35"/>
        <v>67682</v>
      </c>
      <c r="T332" s="4" t="s">
        <v>19</v>
      </c>
      <c r="U332" s="5">
        <v>95397</v>
      </c>
      <c r="V332" s="5">
        <v>95470</v>
      </c>
      <c r="W332" s="5">
        <v>95369</v>
      </c>
      <c r="X332" s="5">
        <v>94979</v>
      </c>
      <c r="Y332" s="5">
        <v>94594</v>
      </c>
      <c r="Z332" s="5">
        <v>94181</v>
      </c>
    </row>
    <row r="333" spans="1:26" x14ac:dyDescent="0.25">
      <c r="A333" t="s">
        <v>369</v>
      </c>
      <c r="B333" t="str">
        <f>IFERROR(VLOOKUP($A333,Classifications!$E$1:$F$326,2,FALSE),"")</f>
        <v xml:space="preserve">Largely Rural (rural including hub towns 50-79%) </v>
      </c>
      <c r="C333">
        <f t="shared" si="30"/>
        <v>98436</v>
      </c>
      <c r="D333">
        <f t="shared" si="31"/>
        <v>97934</v>
      </c>
      <c r="E333">
        <f t="shared" si="32"/>
        <v>98189</v>
      </c>
      <c r="F333">
        <f t="shared" si="33"/>
        <v>97462</v>
      </c>
      <c r="G333">
        <f t="shared" si="34"/>
        <v>97056</v>
      </c>
      <c r="H333">
        <f t="shared" si="35"/>
        <v>96676</v>
      </c>
      <c r="T333" s="4" t="s">
        <v>308</v>
      </c>
      <c r="U333" s="5">
        <v>159975</v>
      </c>
      <c r="V333" s="5">
        <v>162041</v>
      </c>
      <c r="W333" s="5">
        <v>163486</v>
      </c>
      <c r="X333" s="5">
        <v>165628</v>
      </c>
      <c r="Y333" s="5">
        <v>167086</v>
      </c>
      <c r="Z333" s="5">
        <v>169026</v>
      </c>
    </row>
    <row r="334" spans="1:26" x14ac:dyDescent="0.25">
      <c r="A334" t="s">
        <v>147</v>
      </c>
      <c r="B334" t="str">
        <f>IFERROR(VLOOKUP($A334,Classifications!$E$1:$F$326,2,FALSE),"")</f>
        <v>Urban with Significant Rural (rural including hub towns 26-49%)</v>
      </c>
      <c r="C334">
        <f t="shared" si="30"/>
        <v>68101</v>
      </c>
      <c r="D334">
        <f t="shared" si="31"/>
        <v>68050</v>
      </c>
      <c r="E334">
        <f t="shared" si="32"/>
        <v>68051</v>
      </c>
      <c r="F334">
        <f t="shared" si="33"/>
        <v>67209</v>
      </c>
      <c r="G334">
        <f t="shared" si="34"/>
        <v>68412</v>
      </c>
      <c r="H334">
        <f t="shared" si="35"/>
        <v>68138</v>
      </c>
      <c r="T334" s="4" t="s">
        <v>211</v>
      </c>
      <c r="U334" s="5">
        <v>107415</v>
      </c>
      <c r="V334" s="5">
        <v>108844</v>
      </c>
      <c r="W334" s="5">
        <v>110122</v>
      </c>
      <c r="X334" s="5">
        <v>109519</v>
      </c>
      <c r="Y334" s="5">
        <v>109503</v>
      </c>
      <c r="Z334" s="5">
        <v>110401</v>
      </c>
    </row>
    <row r="335" spans="1:26" x14ac:dyDescent="0.25">
      <c r="A335" t="s">
        <v>19</v>
      </c>
      <c r="B335" t="str">
        <f>IFERROR(VLOOKUP($A335,Classifications!$E$1:$F$326,2,FALSE),"")</f>
        <v>Urban with Major Conurbation</v>
      </c>
      <c r="C335">
        <f t="shared" si="30"/>
        <v>95397</v>
      </c>
      <c r="D335">
        <f t="shared" si="31"/>
        <v>95470</v>
      </c>
      <c r="E335">
        <f t="shared" si="32"/>
        <v>95369</v>
      </c>
      <c r="F335">
        <f t="shared" si="33"/>
        <v>94979</v>
      </c>
      <c r="G335">
        <f t="shared" si="34"/>
        <v>94594</v>
      </c>
      <c r="H335">
        <f t="shared" si="35"/>
        <v>94181</v>
      </c>
      <c r="T335" s="4" t="s">
        <v>232</v>
      </c>
      <c r="U335" s="5">
        <v>205639</v>
      </c>
      <c r="V335" s="5">
        <v>208313</v>
      </c>
      <c r="W335" s="5">
        <v>212927</v>
      </c>
      <c r="X335" s="5">
        <v>216031</v>
      </c>
      <c r="Y335" s="5">
        <v>219601</v>
      </c>
      <c r="Z335" s="5">
        <v>222391</v>
      </c>
    </row>
    <row r="336" spans="1:26" x14ac:dyDescent="0.25">
      <c r="A336" t="s">
        <v>308</v>
      </c>
      <c r="B336" t="str">
        <f>IFERROR(VLOOKUP($A336,Classifications!$E$1:$F$326,2,FALSE),"")</f>
        <v>Urban with City and Town</v>
      </c>
      <c r="C336">
        <f t="shared" si="30"/>
        <v>159975</v>
      </c>
      <c r="D336">
        <f t="shared" si="31"/>
        <v>162041</v>
      </c>
      <c r="E336">
        <f t="shared" si="32"/>
        <v>163486</v>
      </c>
      <c r="F336">
        <f t="shared" si="33"/>
        <v>165628</v>
      </c>
      <c r="G336">
        <f t="shared" si="34"/>
        <v>167086</v>
      </c>
      <c r="H336">
        <f t="shared" si="35"/>
        <v>169026</v>
      </c>
      <c r="T336" s="4" t="s">
        <v>316</v>
      </c>
      <c r="U336" s="5">
        <v>60604</v>
      </c>
      <c r="V336" s="5">
        <v>60981</v>
      </c>
      <c r="W336" s="5">
        <v>61497</v>
      </c>
      <c r="X336" s="5">
        <v>61621</v>
      </c>
      <c r="Y336" s="5">
        <v>61822</v>
      </c>
      <c r="Z336" s="5">
        <v>61935</v>
      </c>
    </row>
    <row r="337" spans="1:26" x14ac:dyDescent="0.25">
      <c r="A337" t="s">
        <v>211</v>
      </c>
      <c r="B337" t="str">
        <f>IFERROR(VLOOKUP($A337,Classifications!$E$1:$F$326,2,FALSE),"")</f>
        <v>Urban with City and Town</v>
      </c>
      <c r="C337">
        <f t="shared" si="30"/>
        <v>107415</v>
      </c>
      <c r="D337">
        <f t="shared" si="31"/>
        <v>108844</v>
      </c>
      <c r="E337">
        <f t="shared" si="32"/>
        <v>110122</v>
      </c>
      <c r="F337">
        <f t="shared" si="33"/>
        <v>109519</v>
      </c>
      <c r="G337">
        <f t="shared" si="34"/>
        <v>109503</v>
      </c>
      <c r="H337">
        <f t="shared" si="35"/>
        <v>110401</v>
      </c>
      <c r="T337" s="4" t="s">
        <v>196</v>
      </c>
      <c r="U337" s="5">
        <v>87509</v>
      </c>
      <c r="V337" s="5">
        <v>88329</v>
      </c>
      <c r="W337" s="5">
        <v>89098</v>
      </c>
      <c r="X337" s="5">
        <v>88428</v>
      </c>
      <c r="Y337" s="5">
        <v>88562</v>
      </c>
      <c r="Z337" s="5">
        <v>89344</v>
      </c>
    </row>
    <row r="338" spans="1:26" x14ac:dyDescent="0.25">
      <c r="A338" t="s">
        <v>232</v>
      </c>
      <c r="B338" t="str">
        <f>IFERROR(VLOOKUP($A338,Classifications!$E$1:$F$326,2,FALSE),"")</f>
        <v>Urban with Major Conurbation</v>
      </c>
      <c r="C338">
        <f t="shared" si="30"/>
        <v>205639</v>
      </c>
      <c r="D338">
        <f t="shared" si="31"/>
        <v>208313</v>
      </c>
      <c r="E338">
        <f t="shared" si="32"/>
        <v>212927</v>
      </c>
      <c r="F338">
        <f t="shared" si="33"/>
        <v>216031</v>
      </c>
      <c r="G338">
        <f t="shared" si="34"/>
        <v>219601</v>
      </c>
      <c r="H338">
        <f t="shared" si="35"/>
        <v>222391</v>
      </c>
      <c r="T338" s="4" t="s">
        <v>217</v>
      </c>
      <c r="U338" s="5">
        <v>68655</v>
      </c>
      <c r="V338" s="5">
        <v>69321</v>
      </c>
      <c r="W338" s="5">
        <v>69919</v>
      </c>
      <c r="X338" s="5">
        <v>68985</v>
      </c>
      <c r="Y338" s="5">
        <v>68436</v>
      </c>
      <c r="Z338" s="5">
        <v>68177</v>
      </c>
    </row>
    <row r="339" spans="1:26" x14ac:dyDescent="0.25">
      <c r="A339" t="s">
        <v>316</v>
      </c>
      <c r="B339" t="str">
        <f>IFERROR(VLOOKUP($A339,Classifications!$E$1:$F$326,2,FALSE),"")</f>
        <v>Urban with Major Conurbation</v>
      </c>
      <c r="C339">
        <f t="shared" si="30"/>
        <v>60604</v>
      </c>
      <c r="D339">
        <f t="shared" si="31"/>
        <v>60981</v>
      </c>
      <c r="E339">
        <f t="shared" si="32"/>
        <v>61497</v>
      </c>
      <c r="F339">
        <f t="shared" si="33"/>
        <v>61621</v>
      </c>
      <c r="G339">
        <f t="shared" si="34"/>
        <v>61822</v>
      </c>
      <c r="H339">
        <f t="shared" si="35"/>
        <v>61935</v>
      </c>
      <c r="T339" s="4" t="s">
        <v>58</v>
      </c>
      <c r="U339" s="5">
        <v>112601</v>
      </c>
      <c r="V339" s="5">
        <v>112186</v>
      </c>
      <c r="W339" s="5">
        <v>111798</v>
      </c>
      <c r="X339" s="5">
        <v>110999</v>
      </c>
      <c r="Y339" s="5">
        <v>110324</v>
      </c>
      <c r="Z339" s="5">
        <v>110228</v>
      </c>
    </row>
    <row r="340" spans="1:26" x14ac:dyDescent="0.25">
      <c r="A340" t="s">
        <v>196</v>
      </c>
      <c r="B340" t="str">
        <f>IFERROR(VLOOKUP($A340,Classifications!$E$1:$F$326,2,FALSE),"")</f>
        <v>Urban with City and Town</v>
      </c>
      <c r="C340">
        <f t="shared" si="30"/>
        <v>87509</v>
      </c>
      <c r="D340">
        <f t="shared" si="31"/>
        <v>88329</v>
      </c>
      <c r="E340">
        <f t="shared" si="32"/>
        <v>89098</v>
      </c>
      <c r="F340">
        <f t="shared" si="33"/>
        <v>88428</v>
      </c>
      <c r="G340">
        <f t="shared" si="34"/>
        <v>88562</v>
      </c>
      <c r="H340">
        <f t="shared" si="35"/>
        <v>89344</v>
      </c>
      <c r="T340" s="4" t="s">
        <v>148</v>
      </c>
      <c r="U340" s="5">
        <v>82792</v>
      </c>
      <c r="V340" s="5">
        <v>83023</v>
      </c>
      <c r="W340" s="5">
        <v>83187</v>
      </c>
      <c r="X340" s="5">
        <v>82904</v>
      </c>
      <c r="Y340" s="5">
        <v>82575</v>
      </c>
      <c r="Z340" s="5">
        <v>82084</v>
      </c>
    </row>
    <row r="341" spans="1:26" x14ac:dyDescent="0.25">
      <c r="A341" t="s">
        <v>217</v>
      </c>
      <c r="B341" t="str">
        <f>IFERROR(VLOOKUP($A341,Classifications!$E$1:$F$326,2,FALSE),"")</f>
        <v xml:space="preserve">Largely Rural (rural including hub towns 50-79%) </v>
      </c>
      <c r="C341">
        <f t="shared" si="30"/>
        <v>68655</v>
      </c>
      <c r="D341">
        <f t="shared" si="31"/>
        <v>69321</v>
      </c>
      <c r="E341">
        <f t="shared" si="32"/>
        <v>69919</v>
      </c>
      <c r="F341">
        <f t="shared" si="33"/>
        <v>68985</v>
      </c>
      <c r="G341">
        <f t="shared" si="34"/>
        <v>68436</v>
      </c>
      <c r="H341">
        <f t="shared" si="35"/>
        <v>68177</v>
      </c>
      <c r="T341" s="4" t="s">
        <v>142</v>
      </c>
      <c r="U341" s="5">
        <v>540940</v>
      </c>
      <c r="V341" s="5">
        <v>540799</v>
      </c>
      <c r="W341" s="5">
        <v>541221</v>
      </c>
      <c r="X341" s="5">
        <v>536899</v>
      </c>
      <c r="Y341" s="5">
        <v>536755</v>
      </c>
      <c r="Z341" s="5">
        <v>535581</v>
      </c>
    </row>
    <row r="342" spans="1:26" x14ac:dyDescent="0.25">
      <c r="A342" t="s">
        <v>58</v>
      </c>
      <c r="B342" t="str">
        <f>IFERROR(VLOOKUP($A342,Classifications!$E$1:$F$326,2,FALSE),"")</f>
        <v>Urban with Major Conurbation</v>
      </c>
      <c r="C342">
        <f t="shared" si="30"/>
        <v>112601</v>
      </c>
      <c r="D342">
        <f t="shared" si="31"/>
        <v>112186</v>
      </c>
      <c r="E342">
        <f t="shared" si="32"/>
        <v>111798</v>
      </c>
      <c r="F342">
        <f t="shared" si="33"/>
        <v>110999</v>
      </c>
      <c r="G342">
        <f t="shared" si="34"/>
        <v>110324</v>
      </c>
      <c r="H342">
        <f t="shared" si="35"/>
        <v>110228</v>
      </c>
      <c r="T342" s="4" t="s">
        <v>149</v>
      </c>
      <c r="U342" s="5">
        <v>61295</v>
      </c>
      <c r="V342" s="5">
        <v>60927</v>
      </c>
      <c r="W342" s="5">
        <v>60605</v>
      </c>
      <c r="X342" s="5">
        <v>59807</v>
      </c>
      <c r="Y342" s="5">
        <v>59302</v>
      </c>
      <c r="Z342" s="5">
        <v>59032</v>
      </c>
    </row>
    <row r="343" spans="1:26" x14ac:dyDescent="0.25">
      <c r="A343" t="s">
        <v>148</v>
      </c>
      <c r="B343" t="str">
        <f>IFERROR(VLOOKUP($A343,Classifications!$E$1:$F$326,2,FALSE),"")</f>
        <v>Urban with Significant Rural (rural including hub towns 26-49%)</v>
      </c>
      <c r="C343">
        <f t="shared" si="30"/>
        <v>82792</v>
      </c>
      <c r="D343">
        <f t="shared" si="31"/>
        <v>83023</v>
      </c>
      <c r="E343">
        <f t="shared" si="32"/>
        <v>83187</v>
      </c>
      <c r="F343">
        <f t="shared" si="33"/>
        <v>82904</v>
      </c>
      <c r="G343">
        <f t="shared" si="34"/>
        <v>82575</v>
      </c>
      <c r="H343">
        <f t="shared" si="35"/>
        <v>82084</v>
      </c>
      <c r="T343" s="4" t="s">
        <v>197</v>
      </c>
      <c r="U343" s="5">
        <v>53896</v>
      </c>
      <c r="V343" s="5">
        <v>54348</v>
      </c>
      <c r="W343" s="5">
        <v>55118</v>
      </c>
      <c r="X343" s="5">
        <v>55204</v>
      </c>
      <c r="Y343" s="5">
        <v>55347</v>
      </c>
      <c r="Z343" s="5">
        <v>55577</v>
      </c>
    </row>
    <row r="344" spans="1:26" x14ac:dyDescent="0.25">
      <c r="A344" t="s">
        <v>142</v>
      </c>
      <c r="B344" t="str">
        <f>IFERROR(VLOOKUP($A344,Classifications!$E$1:$F$326,2,FALSE),"")</f>
        <v/>
      </c>
      <c r="C344">
        <f t="shared" si="30"/>
        <v>540940</v>
      </c>
      <c r="D344">
        <f t="shared" si="31"/>
        <v>540799</v>
      </c>
      <c r="E344">
        <f t="shared" si="32"/>
        <v>541221</v>
      </c>
      <c r="F344">
        <f t="shared" si="33"/>
        <v>536899</v>
      </c>
      <c r="G344">
        <f t="shared" si="34"/>
        <v>536755</v>
      </c>
      <c r="H344">
        <f t="shared" si="35"/>
        <v>535581</v>
      </c>
      <c r="T344" s="4" t="s">
        <v>459</v>
      </c>
      <c r="U344" s="5">
        <v>57544</v>
      </c>
      <c r="V344" s="5">
        <v>58050</v>
      </c>
      <c r="W344" s="5">
        <v>58730</v>
      </c>
      <c r="X344" s="5">
        <v>58826</v>
      </c>
      <c r="Y344" s="5">
        <v>59035</v>
      </c>
      <c r="Z344" s="5">
        <v>59168</v>
      </c>
    </row>
    <row r="345" spans="1:26" x14ac:dyDescent="0.25">
      <c r="A345" t="s">
        <v>149</v>
      </c>
      <c r="B345" t="str">
        <f>IFERROR(VLOOKUP($A345,Classifications!$E$1:$F$326,2,FALSE),"")</f>
        <v xml:space="preserve">Largely Rural (rural including hub towns 50-79%) </v>
      </c>
      <c r="C345">
        <f t="shared" si="30"/>
        <v>61295</v>
      </c>
      <c r="D345">
        <f t="shared" si="31"/>
        <v>60927</v>
      </c>
      <c r="E345">
        <f t="shared" si="32"/>
        <v>60605</v>
      </c>
      <c r="F345">
        <f t="shared" si="33"/>
        <v>59807</v>
      </c>
      <c r="G345">
        <f t="shared" si="34"/>
        <v>59302</v>
      </c>
      <c r="H345">
        <f t="shared" si="35"/>
        <v>59032</v>
      </c>
      <c r="T345" s="4" t="s">
        <v>59</v>
      </c>
      <c r="U345" s="5">
        <v>179268</v>
      </c>
      <c r="V345" s="5">
        <v>178818</v>
      </c>
      <c r="W345" s="5">
        <v>178438</v>
      </c>
      <c r="X345" s="5">
        <v>176945</v>
      </c>
      <c r="Y345" s="5">
        <v>176588</v>
      </c>
      <c r="Z345" s="5">
        <v>176661</v>
      </c>
    </row>
    <row r="346" spans="1:26" x14ac:dyDescent="0.25">
      <c r="A346" t="s">
        <v>197</v>
      </c>
      <c r="B346" t="str">
        <f>IFERROR(VLOOKUP($A346,Classifications!$E$1:$F$326,2,FALSE),"")</f>
        <v>Urban with City and Town</v>
      </c>
      <c r="C346">
        <f t="shared" si="30"/>
        <v>53896</v>
      </c>
      <c r="D346">
        <f t="shared" si="31"/>
        <v>54348</v>
      </c>
      <c r="E346">
        <f t="shared" si="32"/>
        <v>55118</v>
      </c>
      <c r="F346">
        <f t="shared" si="33"/>
        <v>55204</v>
      </c>
      <c r="G346">
        <f t="shared" si="34"/>
        <v>55347</v>
      </c>
      <c r="H346">
        <f t="shared" si="35"/>
        <v>55577</v>
      </c>
      <c r="T346" s="4" t="s">
        <v>20</v>
      </c>
      <c r="U346" s="5">
        <v>123879</v>
      </c>
      <c r="V346" s="5">
        <v>124363</v>
      </c>
      <c r="W346" s="5">
        <v>124474</v>
      </c>
      <c r="X346" s="5">
        <v>123690</v>
      </c>
      <c r="Y346" s="5">
        <v>123314</v>
      </c>
      <c r="Z346" s="5">
        <v>123134</v>
      </c>
    </row>
    <row r="347" spans="1:26" x14ac:dyDescent="0.25">
      <c r="A347" t="s">
        <v>459</v>
      </c>
      <c r="B347" t="str">
        <f>IFERROR(VLOOKUP($A347,Classifications!$E$1:$F$326,2,FALSE),"")</f>
        <v/>
      </c>
      <c r="C347">
        <f t="shared" si="30"/>
        <v>57544</v>
      </c>
      <c r="D347">
        <f t="shared" si="31"/>
        <v>58050</v>
      </c>
      <c r="E347">
        <f t="shared" si="32"/>
        <v>58730</v>
      </c>
      <c r="F347">
        <f t="shared" si="33"/>
        <v>58826</v>
      </c>
      <c r="G347">
        <f t="shared" si="34"/>
        <v>59035</v>
      </c>
      <c r="H347">
        <f t="shared" si="35"/>
        <v>59168</v>
      </c>
      <c r="T347" s="4" t="s">
        <v>151</v>
      </c>
      <c r="U347" s="5">
        <v>159697</v>
      </c>
      <c r="V347" s="5">
        <v>160626</v>
      </c>
      <c r="W347" s="5">
        <v>161308</v>
      </c>
      <c r="X347" s="5">
        <v>160762</v>
      </c>
      <c r="Y347" s="5">
        <v>160064</v>
      </c>
      <c r="Z347" s="5">
        <v>159378</v>
      </c>
    </row>
    <row r="348" spans="1:26" x14ac:dyDescent="0.25">
      <c r="A348" t="s">
        <v>59</v>
      </c>
      <c r="B348" t="str">
        <f>IFERROR(VLOOKUP($A348,Classifications!$E$1:$F$326,2,FALSE),"")</f>
        <v>Urban with Major Conurbation</v>
      </c>
      <c r="C348">
        <f t="shared" si="30"/>
        <v>179268</v>
      </c>
      <c r="D348">
        <f t="shared" si="31"/>
        <v>178818</v>
      </c>
      <c r="E348">
        <f t="shared" si="32"/>
        <v>178438</v>
      </c>
      <c r="F348">
        <f t="shared" si="33"/>
        <v>176945</v>
      </c>
      <c r="G348">
        <f t="shared" si="34"/>
        <v>176588</v>
      </c>
      <c r="H348">
        <f t="shared" si="35"/>
        <v>176661</v>
      </c>
      <c r="T348" s="4" t="s">
        <v>158</v>
      </c>
      <c r="U348" s="5">
        <v>74002</v>
      </c>
      <c r="V348" s="5">
        <v>73639</v>
      </c>
      <c r="W348" s="5">
        <v>73447</v>
      </c>
      <c r="X348" s="5">
        <v>72056</v>
      </c>
      <c r="Y348" s="5">
        <v>71335</v>
      </c>
      <c r="Z348" s="5">
        <v>70716</v>
      </c>
    </row>
    <row r="349" spans="1:26" x14ac:dyDescent="0.25">
      <c r="A349" t="s">
        <v>20</v>
      </c>
      <c r="B349" t="str">
        <f>IFERROR(VLOOKUP($A349,Classifications!$E$1:$F$326,2,FALSE),"")</f>
        <v>Urban with City and Town</v>
      </c>
      <c r="C349">
        <f t="shared" si="30"/>
        <v>123879</v>
      </c>
      <c r="D349">
        <f t="shared" si="31"/>
        <v>124363</v>
      </c>
      <c r="E349">
        <f t="shared" si="32"/>
        <v>124474</v>
      </c>
      <c r="F349">
        <f t="shared" si="33"/>
        <v>123690</v>
      </c>
      <c r="G349">
        <f t="shared" si="34"/>
        <v>123314</v>
      </c>
      <c r="H349">
        <f t="shared" si="35"/>
        <v>123134</v>
      </c>
      <c r="T349" s="4" t="s">
        <v>361</v>
      </c>
      <c r="U349" s="5">
        <v>69963</v>
      </c>
      <c r="V349" s="5">
        <v>70245</v>
      </c>
      <c r="W349" s="5">
        <v>70358</v>
      </c>
      <c r="X349" s="5">
        <v>69765</v>
      </c>
      <c r="Y349" s="5">
        <v>69533</v>
      </c>
      <c r="Z349" s="5">
        <v>69901</v>
      </c>
    </row>
    <row r="350" spans="1:26" x14ac:dyDescent="0.25">
      <c r="A350" t="s">
        <v>151</v>
      </c>
      <c r="B350" t="str">
        <f>IFERROR(VLOOKUP($A350,Classifications!$E$1:$F$326,2,FALSE),"")</f>
        <v>Urban with City and Town</v>
      </c>
      <c r="C350">
        <f t="shared" si="30"/>
        <v>159697</v>
      </c>
      <c r="D350">
        <f t="shared" si="31"/>
        <v>160626</v>
      </c>
      <c r="E350">
        <f t="shared" si="32"/>
        <v>161308</v>
      </c>
      <c r="F350">
        <f t="shared" si="33"/>
        <v>160762</v>
      </c>
      <c r="G350">
        <f t="shared" si="34"/>
        <v>160064</v>
      </c>
      <c r="H350">
        <f t="shared" si="35"/>
        <v>159378</v>
      </c>
      <c r="T350" s="4" t="s">
        <v>212</v>
      </c>
      <c r="U350" s="5">
        <v>446766</v>
      </c>
      <c r="V350" s="5">
        <v>448786</v>
      </c>
      <c r="W350" s="5">
        <v>450808</v>
      </c>
      <c r="X350" s="5">
        <v>445926</v>
      </c>
      <c r="Y350" s="5">
        <v>443516</v>
      </c>
      <c r="Z350" s="5">
        <v>442068</v>
      </c>
    </row>
    <row r="351" spans="1:26" x14ac:dyDescent="0.25">
      <c r="A351" t="s">
        <v>158</v>
      </c>
      <c r="B351" t="str">
        <f>IFERROR(VLOOKUP($A351,Classifications!$E$1:$F$326,2,FALSE),"")</f>
        <v xml:space="preserve">Mainly Rural (rural including hub towns &gt;=80%) </v>
      </c>
      <c r="C351">
        <f t="shared" si="30"/>
        <v>74002</v>
      </c>
      <c r="D351">
        <f t="shared" si="31"/>
        <v>73639</v>
      </c>
      <c r="E351">
        <f t="shared" si="32"/>
        <v>73447</v>
      </c>
      <c r="F351">
        <f t="shared" si="33"/>
        <v>72056</v>
      </c>
      <c r="G351">
        <f t="shared" si="34"/>
        <v>71335</v>
      </c>
      <c r="H351">
        <f t="shared" si="35"/>
        <v>70716</v>
      </c>
      <c r="T351" s="4" t="s">
        <v>218</v>
      </c>
      <c r="U351" s="5">
        <v>74069</v>
      </c>
      <c r="V351" s="5">
        <v>73913</v>
      </c>
      <c r="W351" s="5">
        <v>73714</v>
      </c>
      <c r="X351" s="5">
        <v>72267</v>
      </c>
      <c r="Y351" s="5">
        <v>71667</v>
      </c>
      <c r="Z351" s="5">
        <v>71147</v>
      </c>
    </row>
    <row r="352" spans="1:26" x14ac:dyDescent="0.25">
      <c r="A352" t="s">
        <v>361</v>
      </c>
      <c r="B352" t="str">
        <f>IFERROR(VLOOKUP($A352,Classifications!$E$1:$F$326,2,FALSE),"")</f>
        <v>Urban with Significant Rural (rural including hub towns 26-49%)</v>
      </c>
      <c r="C352">
        <f t="shared" si="30"/>
        <v>69963</v>
      </c>
      <c r="D352">
        <f t="shared" si="31"/>
        <v>70245</v>
      </c>
      <c r="E352">
        <f t="shared" si="32"/>
        <v>70358</v>
      </c>
      <c r="F352">
        <f t="shared" si="33"/>
        <v>69765</v>
      </c>
      <c r="G352">
        <f t="shared" si="34"/>
        <v>69533</v>
      </c>
      <c r="H352">
        <f t="shared" si="35"/>
        <v>69901</v>
      </c>
      <c r="T352" s="4" t="s">
        <v>21</v>
      </c>
      <c r="U352" s="5">
        <v>181156</v>
      </c>
      <c r="V352" s="5">
        <v>180996</v>
      </c>
      <c r="W352" s="5">
        <v>180207</v>
      </c>
      <c r="X352" s="5">
        <v>178839</v>
      </c>
      <c r="Y352" s="5">
        <v>178240</v>
      </c>
      <c r="Z352" s="5">
        <v>178008</v>
      </c>
    </row>
    <row r="353" spans="1:26" x14ac:dyDescent="0.25">
      <c r="A353" t="s">
        <v>212</v>
      </c>
      <c r="B353" t="str">
        <f>IFERROR(VLOOKUP($A353,Classifications!$E$1:$F$326,2,FALSE),"")</f>
        <v/>
      </c>
      <c r="C353">
        <f t="shared" si="30"/>
        <v>446766</v>
      </c>
      <c r="D353">
        <f t="shared" si="31"/>
        <v>448786</v>
      </c>
      <c r="E353">
        <f t="shared" si="32"/>
        <v>450808</v>
      </c>
      <c r="F353">
        <f t="shared" si="33"/>
        <v>445926</v>
      </c>
      <c r="G353">
        <f t="shared" si="34"/>
        <v>443516</v>
      </c>
      <c r="H353">
        <f t="shared" si="35"/>
        <v>442068</v>
      </c>
      <c r="T353" s="4" t="s">
        <v>309</v>
      </c>
      <c r="U353" s="5">
        <v>712181</v>
      </c>
      <c r="V353" s="5">
        <v>717219</v>
      </c>
      <c r="W353" s="5">
        <v>720392</v>
      </c>
      <c r="X353" s="5">
        <v>718244</v>
      </c>
      <c r="Y353" s="5">
        <v>719013</v>
      </c>
      <c r="Z353" s="5">
        <v>720859</v>
      </c>
    </row>
    <row r="354" spans="1:26" x14ac:dyDescent="0.25">
      <c r="A354" t="s">
        <v>218</v>
      </c>
      <c r="B354" t="str">
        <f>IFERROR(VLOOKUP($A354,Classifications!$E$1:$F$326,2,FALSE),"")</f>
        <v xml:space="preserve">Largely Rural (rural including hub towns 50-79%) </v>
      </c>
      <c r="C354">
        <f t="shared" si="30"/>
        <v>74069</v>
      </c>
      <c r="D354">
        <f t="shared" si="31"/>
        <v>73913</v>
      </c>
      <c r="E354">
        <f t="shared" si="32"/>
        <v>73714</v>
      </c>
      <c r="F354">
        <f t="shared" si="33"/>
        <v>72267</v>
      </c>
      <c r="G354">
        <f t="shared" si="34"/>
        <v>71667</v>
      </c>
      <c r="H354">
        <f t="shared" si="35"/>
        <v>71147</v>
      </c>
      <c r="T354" s="4" t="s">
        <v>317</v>
      </c>
      <c r="U354" s="5">
        <v>54636</v>
      </c>
      <c r="V354" s="5">
        <v>54885</v>
      </c>
      <c r="W354" s="5">
        <v>55063</v>
      </c>
      <c r="X354" s="5">
        <v>54487</v>
      </c>
      <c r="Y354" s="5">
        <v>54341</v>
      </c>
      <c r="Z354" s="5">
        <v>54382</v>
      </c>
    </row>
    <row r="355" spans="1:26" x14ac:dyDescent="0.25">
      <c r="A355" t="s">
        <v>21</v>
      </c>
      <c r="B355" t="str">
        <f>IFERROR(VLOOKUP($A355,Classifications!$E$1:$F$326,2,FALSE),"")</f>
        <v>Urban with Major Conurbation</v>
      </c>
      <c r="C355">
        <f t="shared" si="30"/>
        <v>181156</v>
      </c>
      <c r="D355">
        <f t="shared" si="31"/>
        <v>180996</v>
      </c>
      <c r="E355">
        <f t="shared" si="32"/>
        <v>180207</v>
      </c>
      <c r="F355">
        <f t="shared" si="33"/>
        <v>178839</v>
      </c>
      <c r="G355">
        <f t="shared" si="34"/>
        <v>178240</v>
      </c>
      <c r="H355">
        <f t="shared" si="35"/>
        <v>178008</v>
      </c>
      <c r="T355" s="4" t="s">
        <v>254</v>
      </c>
      <c r="U355" s="5">
        <v>123871</v>
      </c>
      <c r="V355" s="5">
        <v>124411</v>
      </c>
      <c r="W355" s="5">
        <v>125407</v>
      </c>
      <c r="X355" s="5">
        <v>125834</v>
      </c>
      <c r="Y355" s="5">
        <v>126782</v>
      </c>
      <c r="Z355" s="5">
        <v>127870</v>
      </c>
    </row>
    <row r="356" spans="1:26" x14ac:dyDescent="0.25">
      <c r="A356" t="s">
        <v>309</v>
      </c>
      <c r="B356" t="str">
        <f>IFERROR(VLOOKUP($A356,Classifications!$E$1:$F$326,2,FALSE),"")</f>
        <v/>
      </c>
      <c r="C356">
        <f t="shared" si="30"/>
        <v>712181</v>
      </c>
      <c r="D356">
        <f t="shared" si="31"/>
        <v>717219</v>
      </c>
      <c r="E356">
        <f t="shared" si="32"/>
        <v>720392</v>
      </c>
      <c r="F356">
        <f t="shared" si="33"/>
        <v>718244</v>
      </c>
      <c r="G356">
        <f t="shared" si="34"/>
        <v>719013</v>
      </c>
      <c r="H356">
        <f t="shared" si="35"/>
        <v>720859</v>
      </c>
      <c r="T356" s="4" t="s">
        <v>293</v>
      </c>
      <c r="U356" s="5">
        <v>84647</v>
      </c>
      <c r="V356" s="5">
        <v>85581</v>
      </c>
      <c r="W356" s="5">
        <v>86089</v>
      </c>
      <c r="X356" s="5">
        <v>85754</v>
      </c>
      <c r="Y356" s="5">
        <v>86073</v>
      </c>
      <c r="Z356" s="5">
        <v>86726</v>
      </c>
    </row>
    <row r="357" spans="1:26" x14ac:dyDescent="0.25">
      <c r="A357" t="s">
        <v>317</v>
      </c>
      <c r="B357" t="str">
        <f>IFERROR(VLOOKUP($A357,Classifications!$E$1:$F$326,2,FALSE),"")</f>
        <v>Urban with City and Town</v>
      </c>
      <c r="C357">
        <f t="shared" si="30"/>
        <v>54636</v>
      </c>
      <c r="D357">
        <f t="shared" si="31"/>
        <v>54885</v>
      </c>
      <c r="E357">
        <f t="shared" si="32"/>
        <v>55063</v>
      </c>
      <c r="F357">
        <f t="shared" si="33"/>
        <v>54487</v>
      </c>
      <c r="G357">
        <f t="shared" si="34"/>
        <v>54341</v>
      </c>
      <c r="H357">
        <f t="shared" si="35"/>
        <v>54382</v>
      </c>
      <c r="T357" s="4" t="s">
        <v>418</v>
      </c>
      <c r="U357" s="5">
        <v>152302</v>
      </c>
      <c r="V357" s="5">
        <v>153590</v>
      </c>
      <c r="W357" s="5">
        <v>154336</v>
      </c>
      <c r="X357" s="5">
        <v>153784</v>
      </c>
      <c r="Y357" s="5">
        <v>153440</v>
      </c>
      <c r="Z357" s="5">
        <v>153540</v>
      </c>
    </row>
    <row r="358" spans="1:26" x14ac:dyDescent="0.25">
      <c r="A358" t="s">
        <v>254</v>
      </c>
      <c r="B358" t="str">
        <f>IFERROR(VLOOKUP($A358,Classifications!$E$1:$F$326,2,FALSE),"")</f>
        <v>Urban with Major Conurbation</v>
      </c>
      <c r="C358">
        <f t="shared" si="30"/>
        <v>123871</v>
      </c>
      <c r="D358">
        <f t="shared" si="31"/>
        <v>124411</v>
      </c>
      <c r="E358">
        <f t="shared" si="32"/>
        <v>125407</v>
      </c>
      <c r="F358">
        <f t="shared" si="33"/>
        <v>125834</v>
      </c>
      <c r="G358">
        <f t="shared" si="34"/>
        <v>126782</v>
      </c>
      <c r="H358">
        <f t="shared" si="35"/>
        <v>127870</v>
      </c>
      <c r="T358" s="4" t="s">
        <v>373</v>
      </c>
      <c r="U358" s="5">
        <v>136247</v>
      </c>
      <c r="V358" s="5">
        <v>137663</v>
      </c>
      <c r="W358" s="5">
        <v>139241</v>
      </c>
      <c r="X358" s="5">
        <v>139404</v>
      </c>
      <c r="Y358" s="5">
        <v>139912</v>
      </c>
      <c r="Z358" s="5">
        <v>140135</v>
      </c>
    </row>
    <row r="359" spans="1:26" x14ac:dyDescent="0.25">
      <c r="A359" t="s">
        <v>293</v>
      </c>
      <c r="B359" t="str">
        <f>IFERROR(VLOOKUP($A359,Classifications!$E$1:$F$326,2,FALSE),"")</f>
        <v xml:space="preserve">Largely Rural (rural including hub towns 50-79%) </v>
      </c>
      <c r="C359">
        <f t="shared" si="30"/>
        <v>84647</v>
      </c>
      <c r="D359">
        <f t="shared" si="31"/>
        <v>85581</v>
      </c>
      <c r="E359">
        <f t="shared" si="32"/>
        <v>86089</v>
      </c>
      <c r="F359">
        <f t="shared" si="33"/>
        <v>85754</v>
      </c>
      <c r="G359">
        <f t="shared" si="34"/>
        <v>86073</v>
      </c>
      <c r="H359">
        <f t="shared" si="35"/>
        <v>86726</v>
      </c>
      <c r="T359" s="4" t="s">
        <v>60</v>
      </c>
      <c r="U359" s="5">
        <v>141661</v>
      </c>
      <c r="V359" s="5">
        <v>142114</v>
      </c>
      <c r="W359" s="5">
        <v>142455</v>
      </c>
      <c r="X359" s="5">
        <v>141303</v>
      </c>
      <c r="Y359" s="5">
        <v>140447</v>
      </c>
      <c r="Z359" s="5">
        <v>139623</v>
      </c>
    </row>
    <row r="360" spans="1:26" x14ac:dyDescent="0.25">
      <c r="A360" t="s">
        <v>418</v>
      </c>
      <c r="B360" t="str">
        <f>IFERROR(VLOOKUP($A360,Classifications!$E$1:$F$326,2,FALSE),"")</f>
        <v/>
      </c>
      <c r="C360">
        <f t="shared" si="30"/>
        <v>152302</v>
      </c>
      <c r="D360">
        <f t="shared" si="31"/>
        <v>153590</v>
      </c>
      <c r="E360">
        <f t="shared" si="32"/>
        <v>154336</v>
      </c>
      <c r="F360">
        <f t="shared" si="33"/>
        <v>153784</v>
      </c>
      <c r="G360">
        <f t="shared" si="34"/>
        <v>153440</v>
      </c>
      <c r="H360">
        <f t="shared" si="35"/>
        <v>153540</v>
      </c>
      <c r="T360" s="4" t="s">
        <v>150</v>
      </c>
      <c r="U360" s="5">
        <v>50537</v>
      </c>
      <c r="V360" s="5">
        <v>50381</v>
      </c>
      <c r="W360" s="5">
        <v>50237</v>
      </c>
      <c r="X360" s="5">
        <v>49770</v>
      </c>
      <c r="Y360" s="5">
        <v>49426</v>
      </c>
      <c r="Z360" s="5">
        <v>49042</v>
      </c>
    </row>
    <row r="361" spans="1:26" x14ac:dyDescent="0.25">
      <c r="A361" t="s">
        <v>373</v>
      </c>
      <c r="B361" t="str">
        <f>IFERROR(VLOOKUP($A361,Classifications!$E$1:$F$326,2,FALSE),"")</f>
        <v>Urban with City and Town</v>
      </c>
      <c r="C361">
        <f t="shared" si="30"/>
        <v>136247</v>
      </c>
      <c r="D361">
        <f t="shared" si="31"/>
        <v>137663</v>
      </c>
      <c r="E361">
        <f t="shared" si="32"/>
        <v>139241</v>
      </c>
      <c r="F361">
        <f t="shared" si="33"/>
        <v>139404</v>
      </c>
      <c r="G361">
        <f t="shared" si="34"/>
        <v>139912</v>
      </c>
      <c r="H361">
        <f t="shared" si="35"/>
        <v>140135</v>
      </c>
      <c r="T361" s="4" t="s">
        <v>318</v>
      </c>
      <c r="U361" s="5">
        <v>51285</v>
      </c>
      <c r="V361" s="5">
        <v>51554</v>
      </c>
      <c r="W361" s="5">
        <v>51607</v>
      </c>
      <c r="X361" s="5">
        <v>51565</v>
      </c>
      <c r="Y361" s="5">
        <v>51871</v>
      </c>
      <c r="Z361" s="5">
        <v>52131</v>
      </c>
    </row>
    <row r="362" spans="1:26" x14ac:dyDescent="0.25">
      <c r="A362" t="s">
        <v>60</v>
      </c>
      <c r="B362" t="str">
        <f>IFERROR(VLOOKUP($A362,Classifications!$E$1:$F$326,2,FALSE),"")</f>
        <v>Urban with Major Conurbation</v>
      </c>
      <c r="C362">
        <f t="shared" si="30"/>
        <v>141661</v>
      </c>
      <c r="D362">
        <f t="shared" si="31"/>
        <v>142114</v>
      </c>
      <c r="E362">
        <f t="shared" si="32"/>
        <v>142455</v>
      </c>
      <c r="F362">
        <f t="shared" si="33"/>
        <v>141303</v>
      </c>
      <c r="G362">
        <f t="shared" si="34"/>
        <v>140447</v>
      </c>
      <c r="H362">
        <f t="shared" si="35"/>
        <v>139623</v>
      </c>
      <c r="T362" s="4" t="s">
        <v>370</v>
      </c>
      <c r="U362" s="5">
        <v>67938</v>
      </c>
      <c r="V362" s="5">
        <v>68181</v>
      </c>
      <c r="W362" s="5">
        <v>68379</v>
      </c>
      <c r="X362" s="5">
        <v>68204</v>
      </c>
      <c r="Y362" s="5">
        <v>68311</v>
      </c>
      <c r="Z362" s="5">
        <v>67969</v>
      </c>
    </row>
    <row r="363" spans="1:26" x14ac:dyDescent="0.25">
      <c r="A363" t="s">
        <v>150</v>
      </c>
      <c r="B363" t="str">
        <f>IFERROR(VLOOKUP($A363,Classifications!$E$1:$F$326,2,FALSE),"")</f>
        <v>Urban with City and Town</v>
      </c>
      <c r="C363">
        <f t="shared" si="30"/>
        <v>50537</v>
      </c>
      <c r="D363">
        <f t="shared" si="31"/>
        <v>50381</v>
      </c>
      <c r="E363">
        <f t="shared" si="32"/>
        <v>50237</v>
      </c>
      <c r="F363">
        <f t="shared" si="33"/>
        <v>49770</v>
      </c>
      <c r="G363">
        <f t="shared" si="34"/>
        <v>49426</v>
      </c>
      <c r="H363">
        <f t="shared" si="35"/>
        <v>49042</v>
      </c>
      <c r="T363" s="4" t="s">
        <v>346</v>
      </c>
      <c r="U363" s="5">
        <v>75256</v>
      </c>
      <c r="V363" s="5">
        <v>74962</v>
      </c>
      <c r="W363" s="5">
        <v>74555</v>
      </c>
      <c r="X363" s="5">
        <v>74066</v>
      </c>
      <c r="Y363" s="5">
        <v>74026</v>
      </c>
      <c r="Z363" s="5">
        <v>74418</v>
      </c>
    </row>
    <row r="364" spans="1:26" x14ac:dyDescent="0.25">
      <c r="A364" t="s">
        <v>318</v>
      </c>
      <c r="B364" t="str">
        <f>IFERROR(VLOOKUP($A364,Classifications!$E$1:$F$326,2,FALSE),"")</f>
        <v>Urban with Significant Rural (rural including hub towns 26-49%)</v>
      </c>
      <c r="C364">
        <f t="shared" si="30"/>
        <v>51285</v>
      </c>
      <c r="D364">
        <f t="shared" si="31"/>
        <v>51554</v>
      </c>
      <c r="E364">
        <f t="shared" si="32"/>
        <v>51607</v>
      </c>
      <c r="F364">
        <f t="shared" si="33"/>
        <v>51565</v>
      </c>
      <c r="G364">
        <f t="shared" si="34"/>
        <v>51871</v>
      </c>
      <c r="H364">
        <f t="shared" si="35"/>
        <v>52131</v>
      </c>
      <c r="T364" s="4" t="s">
        <v>152</v>
      </c>
      <c r="U364" s="5">
        <v>107652</v>
      </c>
      <c r="V364" s="5">
        <v>107920</v>
      </c>
      <c r="W364" s="5">
        <v>108236</v>
      </c>
      <c r="X364" s="5">
        <v>107775</v>
      </c>
      <c r="Y364" s="5">
        <v>107631</v>
      </c>
      <c r="Z364" s="5">
        <v>107656</v>
      </c>
    </row>
    <row r="365" spans="1:26" x14ac:dyDescent="0.25">
      <c r="A365" t="s">
        <v>370</v>
      </c>
      <c r="B365" t="str">
        <f>IFERROR(VLOOKUP($A365,Classifications!$E$1:$F$326,2,FALSE),"")</f>
        <v>Urban with Significant Rural (rural including hub towns 26-49%)</v>
      </c>
      <c r="C365">
        <f t="shared" si="30"/>
        <v>67938</v>
      </c>
      <c r="D365">
        <f t="shared" si="31"/>
        <v>68181</v>
      </c>
      <c r="E365">
        <f t="shared" si="32"/>
        <v>68379</v>
      </c>
      <c r="F365">
        <f t="shared" si="33"/>
        <v>68204</v>
      </c>
      <c r="G365">
        <f t="shared" si="34"/>
        <v>68311</v>
      </c>
      <c r="H365">
        <f t="shared" si="35"/>
        <v>67969</v>
      </c>
      <c r="T365" s="4" t="s">
        <v>188</v>
      </c>
      <c r="U365" s="5">
        <v>79440</v>
      </c>
      <c r="V365" s="5">
        <v>78853</v>
      </c>
      <c r="W365" s="5">
        <v>78041</v>
      </c>
      <c r="X365" s="5">
        <v>76877</v>
      </c>
      <c r="Y365" s="5">
        <v>76387</v>
      </c>
      <c r="Z365" s="5">
        <v>76436</v>
      </c>
    </row>
    <row r="366" spans="1:26" x14ac:dyDescent="0.25">
      <c r="A366" t="s">
        <v>346</v>
      </c>
      <c r="B366" t="str">
        <f>IFERROR(VLOOKUP($A366,Classifications!$E$1:$F$326,2,FALSE),"")</f>
        <v xml:space="preserve">Largely Rural (rural including hub towns 50-79%) </v>
      </c>
      <c r="C366">
        <f t="shared" si="30"/>
        <v>75256</v>
      </c>
      <c r="D366">
        <f t="shared" si="31"/>
        <v>74962</v>
      </c>
      <c r="E366">
        <f t="shared" si="32"/>
        <v>74555</v>
      </c>
      <c r="F366">
        <f t="shared" si="33"/>
        <v>74066</v>
      </c>
      <c r="G366">
        <f t="shared" si="34"/>
        <v>74026</v>
      </c>
      <c r="H366">
        <f t="shared" si="35"/>
        <v>74418</v>
      </c>
      <c r="T366" s="4" t="s">
        <v>281</v>
      </c>
      <c r="U366" s="5">
        <v>73224</v>
      </c>
      <c r="V366" s="5">
        <v>73077</v>
      </c>
      <c r="W366" s="5">
        <v>73140</v>
      </c>
      <c r="X366" s="5">
        <v>72341</v>
      </c>
      <c r="Y366" s="5">
        <v>72518</v>
      </c>
      <c r="Z366" s="5">
        <v>72703</v>
      </c>
    </row>
    <row r="367" spans="1:26" x14ac:dyDescent="0.25">
      <c r="A367" t="s">
        <v>152</v>
      </c>
      <c r="B367" t="str">
        <f>IFERROR(VLOOKUP($A367,Classifications!$E$1:$F$326,2,FALSE),"")</f>
        <v>Urban with City and Town</v>
      </c>
      <c r="C367">
        <f t="shared" si="30"/>
        <v>107652</v>
      </c>
      <c r="D367">
        <f t="shared" si="31"/>
        <v>107920</v>
      </c>
      <c r="E367">
        <f t="shared" si="32"/>
        <v>108236</v>
      </c>
      <c r="F367">
        <f t="shared" si="33"/>
        <v>107775</v>
      </c>
      <c r="G367">
        <f t="shared" si="34"/>
        <v>107631</v>
      </c>
      <c r="H367">
        <f t="shared" si="35"/>
        <v>107656</v>
      </c>
      <c r="T367" s="4" t="s">
        <v>362</v>
      </c>
      <c r="U367" s="5">
        <v>50277</v>
      </c>
      <c r="V367" s="5">
        <v>50688</v>
      </c>
      <c r="W367" s="5">
        <v>50971</v>
      </c>
      <c r="X367" s="5">
        <v>50748</v>
      </c>
      <c r="Y367" s="5">
        <v>51169</v>
      </c>
      <c r="Z367" s="5">
        <v>51796</v>
      </c>
    </row>
    <row r="368" spans="1:26" x14ac:dyDescent="0.25">
      <c r="A368" t="s">
        <v>188</v>
      </c>
      <c r="B368" t="str">
        <f>IFERROR(VLOOKUP($A368,Classifications!$E$1:$F$326,2,FALSE),"")</f>
        <v xml:space="preserve">Largely Rural (rural including hub towns 50-79%) </v>
      </c>
      <c r="C368">
        <f t="shared" si="30"/>
        <v>79440</v>
      </c>
      <c r="D368">
        <f t="shared" si="31"/>
        <v>78853</v>
      </c>
      <c r="E368">
        <f t="shared" si="32"/>
        <v>78041</v>
      </c>
      <c r="F368">
        <f t="shared" si="33"/>
        <v>76877</v>
      </c>
      <c r="G368">
        <f t="shared" si="34"/>
        <v>76387</v>
      </c>
      <c r="H368">
        <f t="shared" si="35"/>
        <v>76436</v>
      </c>
      <c r="T368" s="4" t="s">
        <v>294</v>
      </c>
      <c r="U368" s="5">
        <v>79287</v>
      </c>
      <c r="V368" s="5">
        <v>79929</v>
      </c>
      <c r="W368" s="5">
        <v>80106</v>
      </c>
      <c r="X368" s="5">
        <v>80014</v>
      </c>
      <c r="Y368" s="5">
        <v>80220</v>
      </c>
      <c r="Z368" s="5">
        <v>81044</v>
      </c>
    </row>
    <row r="369" spans="1:26" x14ac:dyDescent="0.25">
      <c r="A369" t="s">
        <v>281</v>
      </c>
      <c r="B369" t="str">
        <f>IFERROR(VLOOKUP($A369,Classifications!$E$1:$F$326,2,FALSE),"")</f>
        <v>Urban with Significant Rural (rural including hub towns 26-49%)</v>
      </c>
      <c r="C369">
        <f t="shared" si="30"/>
        <v>73224</v>
      </c>
      <c r="D369">
        <f t="shared" si="31"/>
        <v>73077</v>
      </c>
      <c r="E369">
        <f t="shared" si="32"/>
        <v>73140</v>
      </c>
      <c r="F369">
        <f t="shared" si="33"/>
        <v>72341</v>
      </c>
      <c r="G369">
        <f t="shared" si="34"/>
        <v>72518</v>
      </c>
      <c r="H369">
        <f t="shared" si="35"/>
        <v>72703</v>
      </c>
      <c r="T369" s="4" t="s">
        <v>421</v>
      </c>
      <c r="U369" s="5">
        <v>79620</v>
      </c>
      <c r="V369" s="5">
        <v>79629</v>
      </c>
      <c r="W369" s="5">
        <v>79677</v>
      </c>
      <c r="X369" s="5">
        <v>78800</v>
      </c>
      <c r="Y369" s="5">
        <v>78442</v>
      </c>
      <c r="Z369" s="5">
        <v>78478</v>
      </c>
    </row>
    <row r="370" spans="1:26" x14ac:dyDescent="0.25">
      <c r="A370" t="s">
        <v>362</v>
      </c>
      <c r="B370" t="str">
        <f>IFERROR(VLOOKUP($A370,Classifications!$E$1:$F$326,2,FALSE),"")</f>
        <v xml:space="preserve">Largely Rural (rural including hub towns 50-79%) </v>
      </c>
      <c r="C370">
        <f t="shared" si="30"/>
        <v>50277</v>
      </c>
      <c r="D370">
        <f t="shared" si="31"/>
        <v>50688</v>
      </c>
      <c r="E370">
        <f t="shared" si="32"/>
        <v>50971</v>
      </c>
      <c r="F370">
        <f t="shared" si="33"/>
        <v>50748</v>
      </c>
      <c r="G370">
        <f t="shared" si="34"/>
        <v>51169</v>
      </c>
      <c r="H370">
        <f t="shared" si="35"/>
        <v>51796</v>
      </c>
      <c r="T370" s="4" t="s">
        <v>198</v>
      </c>
      <c r="U370" s="5">
        <v>55299</v>
      </c>
      <c r="V370" s="5">
        <v>55495</v>
      </c>
      <c r="W370" s="5">
        <v>55487</v>
      </c>
      <c r="X370" s="5">
        <v>55539</v>
      </c>
      <c r="Y370" s="5">
        <v>55704</v>
      </c>
      <c r="Z370" s="5">
        <v>56041</v>
      </c>
    </row>
    <row r="371" spans="1:26" x14ac:dyDescent="0.25">
      <c r="A371" t="s">
        <v>294</v>
      </c>
      <c r="B371" t="str">
        <f>IFERROR(VLOOKUP($A371,Classifications!$E$1:$F$326,2,FALSE),"")</f>
        <v>Urban with City and Town</v>
      </c>
      <c r="C371">
        <f t="shared" si="30"/>
        <v>79287</v>
      </c>
      <c r="D371">
        <f t="shared" si="31"/>
        <v>79929</v>
      </c>
      <c r="E371">
        <f t="shared" si="32"/>
        <v>80106</v>
      </c>
      <c r="F371">
        <f t="shared" si="33"/>
        <v>80014</v>
      </c>
      <c r="G371">
        <f t="shared" si="34"/>
        <v>80220</v>
      </c>
      <c r="H371">
        <f t="shared" si="35"/>
        <v>81044</v>
      </c>
      <c r="T371" s="4" t="s">
        <v>220</v>
      </c>
      <c r="U371" s="5">
        <v>101916</v>
      </c>
      <c r="V371" s="5">
        <v>102869</v>
      </c>
      <c r="W371" s="5">
        <v>103657</v>
      </c>
      <c r="X371" s="5">
        <v>103576</v>
      </c>
      <c r="Y371" s="5">
        <v>103801</v>
      </c>
      <c r="Z371" s="5">
        <v>104909</v>
      </c>
    </row>
    <row r="372" spans="1:26" x14ac:dyDescent="0.25">
      <c r="A372" t="s">
        <v>421</v>
      </c>
      <c r="B372" t="str">
        <f>IFERROR(VLOOKUP($A372,Classifications!$E$1:$F$326,2,FALSE),"")</f>
        <v/>
      </c>
      <c r="C372">
        <f t="shared" si="30"/>
        <v>79620</v>
      </c>
      <c r="D372">
        <f t="shared" si="31"/>
        <v>79629</v>
      </c>
      <c r="E372">
        <f t="shared" si="32"/>
        <v>79677</v>
      </c>
      <c r="F372">
        <f t="shared" si="33"/>
        <v>78800</v>
      </c>
      <c r="G372">
        <f t="shared" si="34"/>
        <v>78442</v>
      </c>
      <c r="H372">
        <f t="shared" si="35"/>
        <v>78478</v>
      </c>
      <c r="T372" s="4" t="s">
        <v>295</v>
      </c>
      <c r="U372" s="5">
        <v>74104</v>
      </c>
      <c r="V372" s="5">
        <v>75070</v>
      </c>
      <c r="W372" s="5">
        <v>75472</v>
      </c>
      <c r="X372" s="5">
        <v>75212</v>
      </c>
      <c r="Y372" s="5">
        <v>75462</v>
      </c>
      <c r="Z372" s="5">
        <v>76056</v>
      </c>
    </row>
    <row r="373" spans="1:26" x14ac:dyDescent="0.25">
      <c r="A373" t="s">
        <v>198</v>
      </c>
      <c r="B373" t="str">
        <f>IFERROR(VLOOKUP($A373,Classifications!$E$1:$F$326,2,FALSE),"")</f>
        <v>Urban with Major Conurbation</v>
      </c>
      <c r="C373">
        <f t="shared" si="30"/>
        <v>55299</v>
      </c>
      <c r="D373">
        <f t="shared" si="31"/>
        <v>55495</v>
      </c>
      <c r="E373">
        <f t="shared" si="32"/>
        <v>55487</v>
      </c>
      <c r="F373">
        <f t="shared" si="33"/>
        <v>55539</v>
      </c>
      <c r="G373">
        <f t="shared" si="34"/>
        <v>55704</v>
      </c>
      <c r="H373">
        <f t="shared" si="35"/>
        <v>56041</v>
      </c>
      <c r="T373" s="4" t="s">
        <v>374</v>
      </c>
      <c r="U373" s="5">
        <v>79212</v>
      </c>
      <c r="V373" s="5">
        <v>78833</v>
      </c>
      <c r="W373" s="5">
        <v>78353</v>
      </c>
      <c r="X373" s="5">
        <v>77485</v>
      </c>
      <c r="Y373" s="5">
        <v>77198</v>
      </c>
      <c r="Z373" s="5">
        <v>77145</v>
      </c>
    </row>
    <row r="374" spans="1:26" x14ac:dyDescent="0.25">
      <c r="A374" t="s">
        <v>220</v>
      </c>
      <c r="B374" t="str">
        <f>IFERROR(VLOOKUP($A374,Classifications!$E$1:$F$326,2,FALSE),"")</f>
        <v>Urban with Major Conurbation</v>
      </c>
      <c r="C374">
        <f t="shared" si="30"/>
        <v>101916</v>
      </c>
      <c r="D374">
        <f t="shared" si="31"/>
        <v>102869</v>
      </c>
      <c r="E374">
        <f t="shared" si="32"/>
        <v>103657</v>
      </c>
      <c r="F374">
        <f t="shared" si="33"/>
        <v>103576</v>
      </c>
      <c r="G374">
        <f t="shared" si="34"/>
        <v>103801</v>
      </c>
      <c r="H374">
        <f t="shared" si="35"/>
        <v>104909</v>
      </c>
      <c r="T374" s="4" t="s">
        <v>427</v>
      </c>
      <c r="U374" s="5">
        <v>57606</v>
      </c>
      <c r="V374" s="5">
        <v>57425</v>
      </c>
      <c r="W374" s="5">
        <v>57509</v>
      </c>
      <c r="X374" s="5">
        <v>57233</v>
      </c>
      <c r="Y374" s="5">
        <v>57084</v>
      </c>
      <c r="Z374" s="5">
        <v>56918</v>
      </c>
    </row>
    <row r="375" spans="1:26" x14ac:dyDescent="0.25">
      <c r="A375" t="s">
        <v>295</v>
      </c>
      <c r="B375" t="str">
        <f>IFERROR(VLOOKUP($A375,Classifications!$E$1:$F$326,2,FALSE),"")</f>
        <v>Urban with Significant Rural (rural including hub towns 26-49%)</v>
      </c>
      <c r="C375">
        <f t="shared" si="30"/>
        <v>74104</v>
      </c>
      <c r="D375">
        <f t="shared" si="31"/>
        <v>75070</v>
      </c>
      <c r="E375">
        <f t="shared" si="32"/>
        <v>75472</v>
      </c>
      <c r="F375">
        <f t="shared" si="33"/>
        <v>75212</v>
      </c>
      <c r="G375">
        <f t="shared" si="34"/>
        <v>75462</v>
      </c>
      <c r="H375">
        <f t="shared" si="35"/>
        <v>76056</v>
      </c>
      <c r="T375" s="4" t="s">
        <v>347</v>
      </c>
      <c r="U375" s="5">
        <v>38434</v>
      </c>
      <c r="V375" s="5">
        <v>38375</v>
      </c>
      <c r="W375" s="5">
        <v>38362</v>
      </c>
      <c r="X375" s="5">
        <v>38329</v>
      </c>
      <c r="Y375" s="5">
        <v>38135</v>
      </c>
      <c r="Z375" s="5">
        <v>38096</v>
      </c>
    </row>
    <row r="376" spans="1:26" x14ac:dyDescent="0.25">
      <c r="A376" t="s">
        <v>374</v>
      </c>
      <c r="B376" t="str">
        <f>IFERROR(VLOOKUP($A376,Classifications!$E$1:$F$326,2,FALSE),"")</f>
        <v>Urban with City and Town</v>
      </c>
      <c r="C376">
        <f t="shared" si="30"/>
        <v>79212</v>
      </c>
      <c r="D376">
        <f t="shared" si="31"/>
        <v>78833</v>
      </c>
      <c r="E376">
        <f t="shared" si="32"/>
        <v>78353</v>
      </c>
      <c r="F376">
        <f t="shared" si="33"/>
        <v>77485</v>
      </c>
      <c r="G376">
        <f t="shared" si="34"/>
        <v>77198</v>
      </c>
      <c r="H376">
        <f t="shared" si="35"/>
        <v>77145</v>
      </c>
      <c r="T376" s="4" t="s">
        <v>233</v>
      </c>
      <c r="U376" s="5">
        <v>176479</v>
      </c>
      <c r="V376" s="5">
        <v>183170</v>
      </c>
      <c r="W376" s="5">
        <v>190038</v>
      </c>
      <c r="X376" s="5">
        <v>194456</v>
      </c>
      <c r="Y376" s="5">
        <v>201220</v>
      </c>
      <c r="Z376" s="5">
        <v>209717</v>
      </c>
    </row>
    <row r="377" spans="1:26" x14ac:dyDescent="0.25">
      <c r="A377" t="s">
        <v>427</v>
      </c>
      <c r="B377" t="str">
        <f>IFERROR(VLOOKUP($A377,Classifications!$E$1:$F$326,2,FALSE),"")</f>
        <v/>
      </c>
      <c r="C377">
        <f t="shared" si="30"/>
        <v>57606</v>
      </c>
      <c r="D377">
        <f t="shared" si="31"/>
        <v>57425</v>
      </c>
      <c r="E377">
        <f t="shared" si="32"/>
        <v>57509</v>
      </c>
      <c r="F377">
        <f t="shared" si="33"/>
        <v>57233</v>
      </c>
      <c r="G377">
        <f t="shared" si="34"/>
        <v>57084</v>
      </c>
      <c r="H377">
        <f t="shared" si="35"/>
        <v>56918</v>
      </c>
      <c r="T377" s="4" t="s">
        <v>61</v>
      </c>
      <c r="U377" s="5">
        <v>142873</v>
      </c>
      <c r="V377" s="5">
        <v>143999</v>
      </c>
      <c r="W377" s="5">
        <v>144731</v>
      </c>
      <c r="X377" s="5">
        <v>144345</v>
      </c>
      <c r="Y377" s="5">
        <v>144538</v>
      </c>
      <c r="Z377" s="5">
        <v>145389</v>
      </c>
    </row>
    <row r="378" spans="1:26" x14ac:dyDescent="0.25">
      <c r="A378" t="s">
        <v>347</v>
      </c>
      <c r="B378" t="str">
        <f>IFERROR(VLOOKUP($A378,Classifications!$E$1:$F$326,2,FALSE),"")</f>
        <v xml:space="preserve">Mainly Rural (rural including hub towns &gt;=80%) </v>
      </c>
      <c r="C378">
        <f t="shared" si="30"/>
        <v>38434</v>
      </c>
      <c r="D378">
        <f t="shared" si="31"/>
        <v>38375</v>
      </c>
      <c r="E378">
        <f t="shared" si="32"/>
        <v>38362</v>
      </c>
      <c r="F378">
        <f t="shared" si="33"/>
        <v>38329</v>
      </c>
      <c r="G378">
        <f t="shared" si="34"/>
        <v>38135</v>
      </c>
      <c r="H378">
        <f t="shared" si="35"/>
        <v>38096</v>
      </c>
      <c r="T378" s="4" t="s">
        <v>296</v>
      </c>
      <c r="U378" s="5">
        <v>71308</v>
      </c>
      <c r="V378" s="5">
        <v>71972</v>
      </c>
      <c r="W378" s="5">
        <v>72453</v>
      </c>
      <c r="X378" s="5">
        <v>71796</v>
      </c>
      <c r="Y378" s="5">
        <v>71432</v>
      </c>
      <c r="Z378" s="5">
        <v>71324</v>
      </c>
    </row>
    <row r="379" spans="1:26" x14ac:dyDescent="0.25">
      <c r="A379" t="s">
        <v>233</v>
      </c>
      <c r="B379" t="str">
        <f>IFERROR(VLOOKUP($A379,Classifications!$E$1:$F$326,2,FALSE),"")</f>
        <v>Urban with Major Conurbation</v>
      </c>
      <c r="C379">
        <f t="shared" si="30"/>
        <v>176479</v>
      </c>
      <c r="D379">
        <f t="shared" si="31"/>
        <v>183170</v>
      </c>
      <c r="E379">
        <f t="shared" si="32"/>
        <v>190038</v>
      </c>
      <c r="F379">
        <f t="shared" si="33"/>
        <v>194456</v>
      </c>
      <c r="G379">
        <f t="shared" si="34"/>
        <v>201220</v>
      </c>
      <c r="H379">
        <f t="shared" si="35"/>
        <v>209717</v>
      </c>
      <c r="T379" s="4" t="s">
        <v>189</v>
      </c>
      <c r="U379" s="5">
        <v>48494</v>
      </c>
      <c r="V379" s="5">
        <v>49513</v>
      </c>
      <c r="W379" s="5">
        <v>50258</v>
      </c>
      <c r="X379" s="5">
        <v>50451</v>
      </c>
      <c r="Y379" s="5">
        <v>50842</v>
      </c>
      <c r="Z379" s="5">
        <v>51537</v>
      </c>
    </row>
    <row r="380" spans="1:26" x14ac:dyDescent="0.25">
      <c r="A380" t="s">
        <v>61</v>
      </c>
      <c r="B380" t="str">
        <f>IFERROR(VLOOKUP($A380,Classifications!$E$1:$F$326,2,FALSE),"")</f>
        <v>Urban with Major Conurbation</v>
      </c>
      <c r="C380">
        <f t="shared" si="30"/>
        <v>142873</v>
      </c>
      <c r="D380">
        <f t="shared" si="31"/>
        <v>143999</v>
      </c>
      <c r="E380">
        <f t="shared" si="32"/>
        <v>144731</v>
      </c>
      <c r="F380">
        <f t="shared" si="33"/>
        <v>144345</v>
      </c>
      <c r="G380">
        <f t="shared" si="34"/>
        <v>144538</v>
      </c>
      <c r="H380">
        <f t="shared" si="35"/>
        <v>145389</v>
      </c>
      <c r="T380" s="4" t="s">
        <v>303</v>
      </c>
      <c r="U380" s="5">
        <v>76280</v>
      </c>
      <c r="V380" s="5">
        <v>76334</v>
      </c>
      <c r="W380" s="5">
        <v>76796</v>
      </c>
      <c r="X380" s="5">
        <v>76515</v>
      </c>
      <c r="Y380" s="5">
        <v>76501</v>
      </c>
      <c r="Z380" s="5">
        <v>76797</v>
      </c>
    </row>
    <row r="381" spans="1:26" x14ac:dyDescent="0.25">
      <c r="A381" t="s">
        <v>296</v>
      </c>
      <c r="B381" t="str">
        <f>IFERROR(VLOOKUP($A381,Classifications!$E$1:$F$326,2,FALSE),"")</f>
        <v>Urban with Significant Rural (rural including hub towns 26-49%)</v>
      </c>
      <c r="C381">
        <f t="shared" si="30"/>
        <v>71308</v>
      </c>
      <c r="D381">
        <f t="shared" si="31"/>
        <v>71972</v>
      </c>
      <c r="E381">
        <f t="shared" si="32"/>
        <v>72453</v>
      </c>
      <c r="F381">
        <f t="shared" si="33"/>
        <v>71796</v>
      </c>
      <c r="G381">
        <f t="shared" si="34"/>
        <v>71432</v>
      </c>
      <c r="H381">
        <f t="shared" si="35"/>
        <v>71324</v>
      </c>
      <c r="T381" s="4" t="s">
        <v>86</v>
      </c>
      <c r="U381" s="5">
        <v>210951</v>
      </c>
      <c r="V381" s="5">
        <v>210956</v>
      </c>
      <c r="W381" s="5">
        <v>210758</v>
      </c>
      <c r="X381" s="5">
        <v>209553</v>
      </c>
      <c r="Y381" s="5">
        <v>209639</v>
      </c>
      <c r="Z381" s="5">
        <v>209057</v>
      </c>
    </row>
    <row r="382" spans="1:26" x14ac:dyDescent="0.25">
      <c r="A382" t="s">
        <v>189</v>
      </c>
      <c r="B382" t="str">
        <f>IFERROR(VLOOKUP($A382,Classifications!$E$1:$F$326,2,FALSE),"")</f>
        <v xml:space="preserve">Mainly Rural (rural including hub towns &gt;=80%) </v>
      </c>
      <c r="C382">
        <f t="shared" si="30"/>
        <v>48494</v>
      </c>
      <c r="D382">
        <f t="shared" si="31"/>
        <v>49513</v>
      </c>
      <c r="E382">
        <f t="shared" si="32"/>
        <v>50258</v>
      </c>
      <c r="F382">
        <f t="shared" si="33"/>
        <v>50451</v>
      </c>
      <c r="G382">
        <f t="shared" si="34"/>
        <v>50842</v>
      </c>
      <c r="H382">
        <f t="shared" si="35"/>
        <v>51537</v>
      </c>
      <c r="T382" s="4" t="s">
        <v>153</v>
      </c>
      <c r="U382" s="5">
        <v>164760</v>
      </c>
      <c r="V382" s="5">
        <v>165860</v>
      </c>
      <c r="W382" s="5">
        <v>167317</v>
      </c>
      <c r="X382" s="5">
        <v>167281</v>
      </c>
      <c r="Y382" s="5">
        <v>167395</v>
      </c>
      <c r="Z382" s="5">
        <v>167969</v>
      </c>
    </row>
    <row r="383" spans="1:26" x14ac:dyDescent="0.25">
      <c r="A383" t="s">
        <v>303</v>
      </c>
      <c r="B383" t="str">
        <f>IFERROR(VLOOKUP($A383,Classifications!$E$1:$F$326,2,FALSE),"")</f>
        <v xml:space="preserve">Largely Rural (rural including hub towns 50-79%) </v>
      </c>
      <c r="C383">
        <f t="shared" si="30"/>
        <v>76280</v>
      </c>
      <c r="D383">
        <f t="shared" si="31"/>
        <v>76334</v>
      </c>
      <c r="E383">
        <f t="shared" si="32"/>
        <v>76796</v>
      </c>
      <c r="F383">
        <f t="shared" si="33"/>
        <v>76515</v>
      </c>
      <c r="G383">
        <f t="shared" si="34"/>
        <v>76501</v>
      </c>
      <c r="H383">
        <f t="shared" si="35"/>
        <v>76797</v>
      </c>
      <c r="T383" s="4" t="s">
        <v>255</v>
      </c>
      <c r="U383" s="5">
        <v>169890</v>
      </c>
      <c r="V383" s="5">
        <v>174281</v>
      </c>
      <c r="W383" s="5">
        <v>178583</v>
      </c>
      <c r="X383" s="5">
        <v>179480</v>
      </c>
      <c r="Y383" s="5">
        <v>180998</v>
      </c>
      <c r="Z383" s="5">
        <v>182227</v>
      </c>
    </row>
    <row r="384" spans="1:26" x14ac:dyDescent="0.25">
      <c r="A384" t="s">
        <v>86</v>
      </c>
      <c r="B384" t="str">
        <f>IFERROR(VLOOKUP($A384,Classifications!$E$1:$F$326,2,FALSE),"")</f>
        <v>Urban with City and Town</v>
      </c>
      <c r="C384">
        <f t="shared" si="30"/>
        <v>210951</v>
      </c>
      <c r="D384">
        <f t="shared" si="31"/>
        <v>210956</v>
      </c>
      <c r="E384">
        <f t="shared" si="32"/>
        <v>210758</v>
      </c>
      <c r="F384">
        <f t="shared" si="33"/>
        <v>209553</v>
      </c>
      <c r="G384">
        <f t="shared" si="34"/>
        <v>209639</v>
      </c>
      <c r="H384">
        <f t="shared" si="35"/>
        <v>209057</v>
      </c>
      <c r="T384" s="4" t="s">
        <v>234</v>
      </c>
      <c r="U384" s="5">
        <v>223691</v>
      </c>
      <c r="V384" s="5">
        <v>225628</v>
      </c>
      <c r="W384" s="5">
        <v>229384</v>
      </c>
      <c r="X384" s="5">
        <v>228044</v>
      </c>
      <c r="Y384" s="5">
        <v>228578</v>
      </c>
      <c r="Z384" s="5">
        <v>228339</v>
      </c>
    </row>
    <row r="385" spans="1:26" x14ac:dyDescent="0.25">
      <c r="A385" t="s">
        <v>153</v>
      </c>
      <c r="B385" t="str">
        <f>IFERROR(VLOOKUP($A385,Classifications!$E$1:$F$326,2,FALSE),"")</f>
        <v>Urban with Major Conurbation</v>
      </c>
      <c r="C385">
        <f t="shared" si="30"/>
        <v>164760</v>
      </c>
      <c r="D385">
        <f t="shared" si="31"/>
        <v>165860</v>
      </c>
      <c r="E385">
        <f t="shared" si="32"/>
        <v>167317</v>
      </c>
      <c r="F385">
        <f t="shared" si="33"/>
        <v>167281</v>
      </c>
      <c r="G385">
        <f t="shared" si="34"/>
        <v>167395</v>
      </c>
      <c r="H385">
        <f t="shared" si="35"/>
        <v>167969</v>
      </c>
      <c r="T385" s="4" t="s">
        <v>62</v>
      </c>
      <c r="U385" s="5">
        <v>130501</v>
      </c>
      <c r="V385" s="5">
        <v>130994</v>
      </c>
      <c r="W385" s="5">
        <v>131423</v>
      </c>
      <c r="X385" s="5">
        <v>130669</v>
      </c>
      <c r="Y385" s="5">
        <v>130906</v>
      </c>
      <c r="Z385" s="5">
        <v>130955</v>
      </c>
    </row>
    <row r="386" spans="1:26" x14ac:dyDescent="0.25">
      <c r="A386" t="s">
        <v>255</v>
      </c>
      <c r="B386" t="str">
        <f>IFERROR(VLOOKUP($A386,Classifications!$E$1:$F$326,2,FALSE),"")</f>
        <v>Urban with Major Conurbation</v>
      </c>
      <c r="C386">
        <f t="shared" si="30"/>
        <v>169890</v>
      </c>
      <c r="D386">
        <f t="shared" si="31"/>
        <v>174281</v>
      </c>
      <c r="E386">
        <f t="shared" si="32"/>
        <v>178583</v>
      </c>
      <c r="F386">
        <f t="shared" si="33"/>
        <v>179480</v>
      </c>
      <c r="G386">
        <f t="shared" si="34"/>
        <v>180998</v>
      </c>
      <c r="H386">
        <f t="shared" si="35"/>
        <v>182227</v>
      </c>
      <c r="T386" s="4" t="s">
        <v>159</v>
      </c>
      <c r="U386" s="5">
        <v>92673</v>
      </c>
      <c r="V386" s="5">
        <v>91943</v>
      </c>
      <c r="W386" s="5">
        <v>90881</v>
      </c>
      <c r="X386" s="5">
        <v>90870</v>
      </c>
      <c r="Y386" s="5">
        <v>90121</v>
      </c>
      <c r="Z386" s="5">
        <v>90413</v>
      </c>
    </row>
    <row r="387" spans="1:26" x14ac:dyDescent="0.25">
      <c r="A387" t="s">
        <v>234</v>
      </c>
      <c r="B387" t="str">
        <f>IFERROR(VLOOKUP($A387,Classifications!$E$1:$F$326,2,FALSE),"")</f>
        <v>Urban with Major Conurbation</v>
      </c>
      <c r="C387">
        <f t="shared" si="30"/>
        <v>223691</v>
      </c>
      <c r="D387">
        <f t="shared" si="31"/>
        <v>225628</v>
      </c>
      <c r="E387">
        <f t="shared" si="32"/>
        <v>229384</v>
      </c>
      <c r="F387">
        <f t="shared" si="33"/>
        <v>228044</v>
      </c>
      <c r="G387">
        <f t="shared" si="34"/>
        <v>228578</v>
      </c>
      <c r="H387">
        <f t="shared" si="35"/>
        <v>228339</v>
      </c>
      <c r="T387" s="4" t="s">
        <v>154</v>
      </c>
      <c r="U387" s="5">
        <v>349601</v>
      </c>
      <c r="V387" s="5">
        <v>348495</v>
      </c>
      <c r="W387" s="5">
        <v>347866</v>
      </c>
      <c r="X387" s="5">
        <v>345022</v>
      </c>
      <c r="Y387" s="5">
        <v>342723</v>
      </c>
      <c r="Z387" s="5">
        <v>341955</v>
      </c>
    </row>
    <row r="388" spans="1:26" x14ac:dyDescent="0.25">
      <c r="A388" t="s">
        <v>62</v>
      </c>
      <c r="B388" t="str">
        <f>IFERROR(VLOOKUP($A388,Classifications!$E$1:$F$326,2,FALSE),"")</f>
        <v>Urban with City and Town</v>
      </c>
      <c r="C388">
        <f t="shared" si="30"/>
        <v>130501</v>
      </c>
      <c r="D388">
        <f t="shared" si="31"/>
        <v>130994</v>
      </c>
      <c r="E388">
        <f t="shared" si="32"/>
        <v>131423</v>
      </c>
      <c r="F388">
        <f t="shared" si="33"/>
        <v>130669</v>
      </c>
      <c r="G388">
        <f t="shared" si="34"/>
        <v>130906</v>
      </c>
      <c r="H388">
        <f t="shared" si="35"/>
        <v>130955</v>
      </c>
      <c r="T388" s="4" t="s">
        <v>199</v>
      </c>
      <c r="U388" s="5">
        <v>58129</v>
      </c>
      <c r="V388" s="5">
        <v>59469</v>
      </c>
      <c r="W388" s="5">
        <v>60727</v>
      </c>
      <c r="X388" s="5">
        <v>60881</v>
      </c>
      <c r="Y388" s="5">
        <v>61866</v>
      </c>
      <c r="Z388" s="5">
        <v>62800</v>
      </c>
    </row>
    <row r="389" spans="1:26" x14ac:dyDescent="0.25">
      <c r="A389" t="s">
        <v>159</v>
      </c>
      <c r="B389" t="str">
        <f>IFERROR(VLOOKUP($A389,Classifications!$E$1:$F$326,2,FALSE),"")</f>
        <v>Urban with City and Town</v>
      </c>
      <c r="C389">
        <f t="shared" si="30"/>
        <v>92673</v>
      </c>
      <c r="D389">
        <f t="shared" si="31"/>
        <v>91943</v>
      </c>
      <c r="E389">
        <f t="shared" si="32"/>
        <v>90881</v>
      </c>
      <c r="F389">
        <f t="shared" si="33"/>
        <v>90870</v>
      </c>
      <c r="G389">
        <f t="shared" si="34"/>
        <v>90121</v>
      </c>
      <c r="H389">
        <f t="shared" si="35"/>
        <v>90413</v>
      </c>
      <c r="T389" s="4" t="s">
        <v>219</v>
      </c>
      <c r="U389" s="5">
        <v>69158</v>
      </c>
      <c r="V389" s="5">
        <v>68504</v>
      </c>
      <c r="W389" s="5">
        <v>67777</v>
      </c>
      <c r="X389" s="5">
        <v>67067</v>
      </c>
      <c r="Y389" s="5">
        <v>66639</v>
      </c>
      <c r="Z389" s="5">
        <v>65933</v>
      </c>
    </row>
    <row r="390" spans="1:26" x14ac:dyDescent="0.25">
      <c r="A390" t="s">
        <v>154</v>
      </c>
      <c r="B390" t="str">
        <f>IFERROR(VLOOKUP($A390,Classifications!$E$1:$F$326,2,FALSE),"")</f>
        <v/>
      </c>
      <c r="C390">
        <f t="shared" si="30"/>
        <v>349601</v>
      </c>
      <c r="D390">
        <f t="shared" si="31"/>
        <v>348495</v>
      </c>
      <c r="E390">
        <f t="shared" si="32"/>
        <v>347866</v>
      </c>
      <c r="F390">
        <f t="shared" si="33"/>
        <v>345022</v>
      </c>
      <c r="G390">
        <f t="shared" si="34"/>
        <v>342723</v>
      </c>
      <c r="H390">
        <f t="shared" si="35"/>
        <v>341955</v>
      </c>
      <c r="T390" s="4" t="s">
        <v>319</v>
      </c>
      <c r="U390" s="5">
        <v>73657</v>
      </c>
      <c r="V390" s="5">
        <v>73626</v>
      </c>
      <c r="W390" s="5">
        <v>73658</v>
      </c>
      <c r="X390" s="5">
        <v>72809</v>
      </c>
      <c r="Y390" s="5">
        <v>72517</v>
      </c>
      <c r="Z390" s="5">
        <v>72172</v>
      </c>
    </row>
    <row r="391" spans="1:26" x14ac:dyDescent="0.25">
      <c r="A391" t="s">
        <v>199</v>
      </c>
      <c r="B391" t="str">
        <f>IFERROR(VLOOKUP($A391,Classifications!$E$1:$F$326,2,FALSE),"")</f>
        <v>Urban with Major Conurbation</v>
      </c>
      <c r="C391">
        <f t="shared" si="30"/>
        <v>58129</v>
      </c>
      <c r="D391">
        <f t="shared" si="31"/>
        <v>59469</v>
      </c>
      <c r="E391">
        <f t="shared" si="32"/>
        <v>60727</v>
      </c>
      <c r="F391">
        <f t="shared" si="33"/>
        <v>60881</v>
      </c>
      <c r="G391">
        <f t="shared" si="34"/>
        <v>61866</v>
      </c>
      <c r="H391">
        <f t="shared" si="35"/>
        <v>62800</v>
      </c>
      <c r="T391" s="4" t="s">
        <v>270</v>
      </c>
      <c r="U391" s="5">
        <v>87420</v>
      </c>
      <c r="V391" s="5">
        <v>87884</v>
      </c>
      <c r="W391" s="5">
        <v>88454</v>
      </c>
      <c r="X391" s="5">
        <v>88321</v>
      </c>
      <c r="Y391" s="5">
        <v>88362</v>
      </c>
      <c r="Z391" s="5">
        <v>89291</v>
      </c>
    </row>
    <row r="392" spans="1:26" x14ac:dyDescent="0.25">
      <c r="A392" t="s">
        <v>219</v>
      </c>
      <c r="B392" t="str">
        <f>IFERROR(VLOOKUP($A392,Classifications!$E$1:$F$326,2,FALSE),"")</f>
        <v>Urban with Significant Rural (rural including hub towns 26-49%)</v>
      </c>
      <c r="C392">
        <f t="shared" si="30"/>
        <v>69158</v>
      </c>
      <c r="D392">
        <f t="shared" si="31"/>
        <v>68504</v>
      </c>
      <c r="E392">
        <f t="shared" si="32"/>
        <v>67777</v>
      </c>
      <c r="F392">
        <f t="shared" si="33"/>
        <v>67067</v>
      </c>
      <c r="G392">
        <f t="shared" si="34"/>
        <v>66639</v>
      </c>
      <c r="H392">
        <f t="shared" si="35"/>
        <v>65933</v>
      </c>
      <c r="T392" s="4" t="s">
        <v>123</v>
      </c>
      <c r="U392" s="5">
        <v>48268</v>
      </c>
      <c r="V392" s="5">
        <v>48097</v>
      </c>
      <c r="W392" s="5">
        <v>48044</v>
      </c>
      <c r="X392" s="5">
        <v>47558</v>
      </c>
      <c r="Y392" s="5">
        <v>46868</v>
      </c>
      <c r="Z392" s="5">
        <v>46777</v>
      </c>
    </row>
    <row r="393" spans="1:26" x14ac:dyDescent="0.25">
      <c r="A393" t="s">
        <v>319</v>
      </c>
      <c r="B393" t="str">
        <f>IFERROR(VLOOKUP($A393,Classifications!$E$1:$F$326,2,FALSE),"")</f>
        <v xml:space="preserve">Largely Rural (rural including hub towns 50-79%) </v>
      </c>
      <c r="C393">
        <f t="shared" ref="C393:C425" si="36">VLOOKUP($A393,$T$5:$Z$422,2,FALSE)</f>
        <v>73657</v>
      </c>
      <c r="D393">
        <f t="shared" ref="D393:D425" si="37">VLOOKUP($A393,$T$5:$Z$422,3,FALSE)</f>
        <v>73626</v>
      </c>
      <c r="E393">
        <f t="shared" ref="E393:E425" si="38">VLOOKUP($A393,$T$5:$Z$422,4,FALSE)</f>
        <v>73658</v>
      </c>
      <c r="F393">
        <f t="shared" ref="F393:F425" si="39">VLOOKUP($A393,$T$5:$Z$422,5,FALSE)</f>
        <v>72809</v>
      </c>
      <c r="G393">
        <f t="shared" ref="G393:G425" si="40">VLOOKUP($A393,$T$5:$Z$422,6,FALSE)</f>
        <v>72517</v>
      </c>
      <c r="H393">
        <f t="shared" ref="H393:H425" si="41">VLOOKUP($A393,$T$5:$Z$422,7,FALSE)</f>
        <v>72172</v>
      </c>
      <c r="T393" s="4" t="s">
        <v>200</v>
      </c>
      <c r="U393" s="5">
        <v>71582</v>
      </c>
      <c r="V393" s="5">
        <v>72663</v>
      </c>
      <c r="W393" s="5">
        <v>73539</v>
      </c>
      <c r="X393" s="5">
        <v>73829</v>
      </c>
      <c r="Y393" s="5">
        <v>75050</v>
      </c>
      <c r="Z393" s="5">
        <v>76149</v>
      </c>
    </row>
    <row r="394" spans="1:26" x14ac:dyDescent="0.25">
      <c r="A394" t="s">
        <v>270</v>
      </c>
      <c r="B394" t="str">
        <f>IFERROR(VLOOKUP($A394,Classifications!$E$1:$F$326,2,FALSE),"")</f>
        <v xml:space="preserve">Mainly Rural (rural including hub towns &gt;=80%) </v>
      </c>
      <c r="C394">
        <f t="shared" si="36"/>
        <v>87420</v>
      </c>
      <c r="D394">
        <f t="shared" si="37"/>
        <v>87884</v>
      </c>
      <c r="E394">
        <f t="shared" si="38"/>
        <v>88454</v>
      </c>
      <c r="F394">
        <f t="shared" si="39"/>
        <v>88321</v>
      </c>
      <c r="G394">
        <f t="shared" si="40"/>
        <v>88362</v>
      </c>
      <c r="H394">
        <f t="shared" si="41"/>
        <v>89291</v>
      </c>
      <c r="T394" s="4" t="s">
        <v>321</v>
      </c>
      <c r="U394" s="5">
        <v>99895</v>
      </c>
      <c r="V394" s="5">
        <v>99837</v>
      </c>
      <c r="W394" s="5">
        <v>99101</v>
      </c>
      <c r="X394" s="5">
        <v>98074</v>
      </c>
      <c r="Y394" s="5">
        <v>97698</v>
      </c>
      <c r="Z394" s="5">
        <v>97214</v>
      </c>
    </row>
    <row r="395" spans="1:26" x14ac:dyDescent="0.25">
      <c r="A395" t="s">
        <v>123</v>
      </c>
      <c r="B395" t="str">
        <f>IFERROR(VLOOKUP($A395,Classifications!$E$1:$F$326,2,FALSE),"")</f>
        <v>Urban with Significant Rural (rural including hub towns 26-49%)</v>
      </c>
      <c r="C395">
        <f t="shared" si="36"/>
        <v>48268</v>
      </c>
      <c r="D395">
        <f t="shared" si="37"/>
        <v>48097</v>
      </c>
      <c r="E395">
        <f t="shared" si="38"/>
        <v>48044</v>
      </c>
      <c r="F395">
        <f t="shared" si="39"/>
        <v>47558</v>
      </c>
      <c r="G395">
        <f t="shared" si="40"/>
        <v>46868</v>
      </c>
      <c r="H395">
        <f t="shared" si="41"/>
        <v>46777</v>
      </c>
      <c r="T395" s="4" t="s">
        <v>348</v>
      </c>
      <c r="U395" s="5">
        <v>32267</v>
      </c>
      <c r="V395" s="5">
        <v>32313</v>
      </c>
      <c r="W395" s="5">
        <v>32260</v>
      </c>
      <c r="X395" s="5">
        <v>31940</v>
      </c>
      <c r="Y395" s="5">
        <v>31659</v>
      </c>
      <c r="Z395" s="5">
        <v>31553</v>
      </c>
    </row>
    <row r="396" spans="1:26" x14ac:dyDescent="0.25">
      <c r="A396" t="s">
        <v>200</v>
      </c>
      <c r="B396" t="str">
        <f>IFERROR(VLOOKUP($A396,Classifications!$E$1:$F$326,2,FALSE),"")</f>
        <v>Urban with City and Town</v>
      </c>
      <c r="C396">
        <f t="shared" si="36"/>
        <v>71582</v>
      </c>
      <c r="D396">
        <f t="shared" si="37"/>
        <v>72663</v>
      </c>
      <c r="E396">
        <f t="shared" si="38"/>
        <v>73539</v>
      </c>
      <c r="F396">
        <f t="shared" si="39"/>
        <v>73829</v>
      </c>
      <c r="G396">
        <f t="shared" si="40"/>
        <v>75050</v>
      </c>
      <c r="H396">
        <f t="shared" si="41"/>
        <v>76149</v>
      </c>
      <c r="T396" s="4" t="s">
        <v>354</v>
      </c>
      <c r="U396" s="5">
        <v>57248</v>
      </c>
      <c r="V396" s="5">
        <v>57320</v>
      </c>
      <c r="W396" s="5">
        <v>57156</v>
      </c>
      <c r="X396" s="5">
        <v>56475</v>
      </c>
      <c r="Y396" s="5">
        <v>56225</v>
      </c>
      <c r="Z396" s="5">
        <v>55845</v>
      </c>
    </row>
    <row r="397" spans="1:26" x14ac:dyDescent="0.25">
      <c r="A397" t="s">
        <v>321</v>
      </c>
      <c r="B397" t="str">
        <f>IFERROR(VLOOKUP($A397,Classifications!$E$1:$F$326,2,FALSE),"")</f>
        <v>Urban with Significant Rural (rural including hub towns 26-49%)</v>
      </c>
      <c r="C397">
        <f t="shared" si="36"/>
        <v>99895</v>
      </c>
      <c r="D397">
        <f t="shared" si="37"/>
        <v>99837</v>
      </c>
      <c r="E397">
        <f t="shared" si="38"/>
        <v>99101</v>
      </c>
      <c r="F397">
        <f t="shared" si="39"/>
        <v>98074</v>
      </c>
      <c r="G397">
        <f t="shared" si="40"/>
        <v>97698</v>
      </c>
      <c r="H397">
        <f t="shared" si="41"/>
        <v>97214</v>
      </c>
      <c r="T397" s="4" t="s">
        <v>460</v>
      </c>
      <c r="U397" s="5">
        <v>59952</v>
      </c>
      <c r="V397" s="5">
        <v>59781</v>
      </c>
      <c r="W397" s="5">
        <v>59628</v>
      </c>
      <c r="X397" s="5">
        <v>59156</v>
      </c>
      <c r="Y397" s="5">
        <v>58511</v>
      </c>
      <c r="Z397" s="5">
        <v>58286</v>
      </c>
    </row>
    <row r="398" spans="1:26" x14ac:dyDescent="0.25">
      <c r="A398" t="s">
        <v>348</v>
      </c>
      <c r="B398" t="str">
        <f>IFERROR(VLOOKUP($A398,Classifications!$E$1:$F$326,2,FALSE),"")</f>
        <v xml:space="preserve">Mainly Rural (rural including hub towns &gt;=80%) </v>
      </c>
      <c r="C398">
        <f t="shared" si="36"/>
        <v>32267</v>
      </c>
      <c r="D398">
        <f t="shared" si="37"/>
        <v>32313</v>
      </c>
      <c r="E398">
        <f t="shared" si="38"/>
        <v>32260</v>
      </c>
      <c r="F398">
        <f t="shared" si="39"/>
        <v>31940</v>
      </c>
      <c r="G398">
        <f t="shared" si="40"/>
        <v>31659</v>
      </c>
      <c r="H398">
        <f t="shared" si="41"/>
        <v>31553</v>
      </c>
      <c r="T398" s="4" t="s">
        <v>50</v>
      </c>
      <c r="U398" s="5">
        <v>70100</v>
      </c>
      <c r="V398" s="5">
        <v>70035</v>
      </c>
      <c r="W398" s="5">
        <v>69617</v>
      </c>
      <c r="X398" s="5">
        <v>69116</v>
      </c>
      <c r="Y398" s="5">
        <v>69035</v>
      </c>
      <c r="Z398" s="5">
        <v>69101</v>
      </c>
    </row>
    <row r="399" spans="1:26" x14ac:dyDescent="0.25">
      <c r="A399" t="s">
        <v>354</v>
      </c>
      <c r="B399" t="str">
        <f>IFERROR(VLOOKUP($A399,Classifications!$E$1:$F$326,2,FALSE),"")</f>
        <v xml:space="preserve">Mainly Rural (rural including hub towns &gt;=80%) </v>
      </c>
      <c r="C399">
        <f t="shared" si="36"/>
        <v>57248</v>
      </c>
      <c r="D399">
        <f t="shared" si="37"/>
        <v>57320</v>
      </c>
      <c r="E399">
        <f t="shared" si="38"/>
        <v>57156</v>
      </c>
      <c r="F399">
        <f t="shared" si="39"/>
        <v>56475</v>
      </c>
      <c r="G399">
        <f t="shared" si="40"/>
        <v>56225</v>
      </c>
      <c r="H399">
        <f t="shared" si="41"/>
        <v>55845</v>
      </c>
      <c r="T399" s="4" t="s">
        <v>115</v>
      </c>
      <c r="U399" s="5">
        <v>55071</v>
      </c>
      <c r="V399" s="5">
        <v>55290</v>
      </c>
      <c r="W399" s="5">
        <v>55106</v>
      </c>
      <c r="X399" s="5">
        <v>54875</v>
      </c>
      <c r="Y399" s="5">
        <v>54899</v>
      </c>
      <c r="Z399" s="5">
        <v>54970</v>
      </c>
    </row>
    <row r="400" spans="1:26" x14ac:dyDescent="0.25">
      <c r="A400" t="s">
        <v>460</v>
      </c>
      <c r="B400" t="str">
        <f>IFERROR(VLOOKUP($A400,Classifications!$E$1:$F$326,2,FALSE),"")</f>
        <v/>
      </c>
      <c r="C400">
        <f t="shared" si="36"/>
        <v>59952</v>
      </c>
      <c r="D400">
        <f t="shared" si="37"/>
        <v>59781</v>
      </c>
      <c r="E400">
        <f t="shared" si="38"/>
        <v>59628</v>
      </c>
      <c r="F400">
        <f t="shared" si="39"/>
        <v>59156</v>
      </c>
      <c r="G400">
        <f t="shared" si="40"/>
        <v>58511</v>
      </c>
      <c r="H400">
        <f t="shared" si="41"/>
        <v>58286</v>
      </c>
      <c r="T400" s="4" t="s">
        <v>461</v>
      </c>
      <c r="U400" s="5">
        <v>115060</v>
      </c>
      <c r="V400" s="5">
        <v>115431</v>
      </c>
      <c r="W400" s="5">
        <v>115743</v>
      </c>
      <c r="X400" s="5">
        <v>115547</v>
      </c>
      <c r="Y400" s="5">
        <v>114902</v>
      </c>
      <c r="Z400" s="5">
        <v>114956</v>
      </c>
    </row>
    <row r="401" spans="1:26" x14ac:dyDescent="0.25">
      <c r="A401" t="s">
        <v>50</v>
      </c>
      <c r="B401" t="str">
        <f>IFERROR(VLOOKUP($A401,Classifications!$E$1:$F$326,2,FALSE),"")</f>
        <v>Urban with Significant Rural (rural including hub towns 26-49%)</v>
      </c>
      <c r="C401">
        <f t="shared" si="36"/>
        <v>70100</v>
      </c>
      <c r="D401">
        <f t="shared" si="37"/>
        <v>70035</v>
      </c>
      <c r="E401">
        <f t="shared" si="38"/>
        <v>69617</v>
      </c>
      <c r="F401">
        <f t="shared" si="39"/>
        <v>69116</v>
      </c>
      <c r="G401">
        <f t="shared" si="40"/>
        <v>69035</v>
      </c>
      <c r="H401">
        <f t="shared" si="41"/>
        <v>69101</v>
      </c>
      <c r="T401" s="4" t="s">
        <v>304</v>
      </c>
      <c r="U401" s="5">
        <v>66136</v>
      </c>
      <c r="V401" s="5">
        <v>66310</v>
      </c>
      <c r="W401" s="5">
        <v>66459</v>
      </c>
      <c r="X401" s="5">
        <v>66940</v>
      </c>
      <c r="Y401" s="5">
        <v>66918</v>
      </c>
      <c r="Z401" s="5">
        <v>66499</v>
      </c>
    </row>
    <row r="402" spans="1:26" x14ac:dyDescent="0.25">
      <c r="A402" t="s">
        <v>115</v>
      </c>
      <c r="B402" t="str">
        <f>IFERROR(VLOOKUP($A402,Classifications!$E$1:$F$326,2,FALSE),"")</f>
        <v xml:space="preserve">Mainly Rural (rural including hub towns &gt;=80%) </v>
      </c>
      <c r="C402">
        <f t="shared" si="36"/>
        <v>55071</v>
      </c>
      <c r="D402">
        <f t="shared" si="37"/>
        <v>55290</v>
      </c>
      <c r="E402">
        <f t="shared" si="38"/>
        <v>55106</v>
      </c>
      <c r="F402">
        <f t="shared" si="39"/>
        <v>54875</v>
      </c>
      <c r="G402">
        <f t="shared" si="40"/>
        <v>54899</v>
      </c>
      <c r="H402">
        <f t="shared" si="41"/>
        <v>54970</v>
      </c>
      <c r="T402" s="4" t="s">
        <v>371</v>
      </c>
      <c r="U402" s="5">
        <v>20213</v>
      </c>
      <c r="V402" s="5">
        <v>20080</v>
      </c>
      <c r="W402" s="5">
        <v>19684</v>
      </c>
      <c r="X402" s="5">
        <v>19299</v>
      </c>
      <c r="Y402" s="5">
        <v>18908</v>
      </c>
      <c r="Z402" s="5">
        <v>18657</v>
      </c>
    </row>
    <row r="403" spans="1:26" x14ac:dyDescent="0.25">
      <c r="A403" t="s">
        <v>461</v>
      </c>
      <c r="B403" t="str">
        <f>IFERROR(VLOOKUP($A403,Classifications!$E$1:$F$326,2,FALSE),"")</f>
        <v/>
      </c>
      <c r="C403">
        <f t="shared" si="36"/>
        <v>115060</v>
      </c>
      <c r="D403">
        <f t="shared" si="37"/>
        <v>115431</v>
      </c>
      <c r="E403">
        <f t="shared" si="38"/>
        <v>115743</v>
      </c>
      <c r="F403">
        <f t="shared" si="39"/>
        <v>115547</v>
      </c>
      <c r="G403">
        <f t="shared" si="40"/>
        <v>114902</v>
      </c>
      <c r="H403">
        <f t="shared" si="41"/>
        <v>114956</v>
      </c>
      <c r="T403" s="4" t="s">
        <v>322</v>
      </c>
      <c r="U403" s="5">
        <v>491292</v>
      </c>
      <c r="V403" s="5">
        <v>494315</v>
      </c>
      <c r="W403" s="5">
        <v>495650</v>
      </c>
      <c r="X403" s="5">
        <v>493712</v>
      </c>
      <c r="Y403" s="5">
        <v>493708</v>
      </c>
      <c r="Z403" s="5">
        <v>494754</v>
      </c>
    </row>
    <row r="404" spans="1:26" x14ac:dyDescent="0.25">
      <c r="A404" t="s">
        <v>304</v>
      </c>
      <c r="B404" t="str">
        <f>IFERROR(VLOOKUP($A404,Classifications!$E$1:$F$326,2,FALSE),"")</f>
        <v xml:space="preserve">Mainly Rural (rural including hub towns &gt;=80%) </v>
      </c>
      <c r="C404">
        <f t="shared" si="36"/>
        <v>66136</v>
      </c>
      <c r="D404">
        <f t="shared" si="37"/>
        <v>66310</v>
      </c>
      <c r="E404">
        <f t="shared" si="38"/>
        <v>66459</v>
      </c>
      <c r="F404">
        <f t="shared" si="39"/>
        <v>66940</v>
      </c>
      <c r="G404">
        <f t="shared" si="40"/>
        <v>66918</v>
      </c>
      <c r="H404">
        <f t="shared" si="41"/>
        <v>66499</v>
      </c>
      <c r="T404" s="4" t="s">
        <v>235</v>
      </c>
      <c r="U404" s="5">
        <v>161916</v>
      </c>
      <c r="V404" s="5">
        <v>160809</v>
      </c>
      <c r="W404" s="5">
        <v>162189</v>
      </c>
      <c r="X404" s="5">
        <v>164059</v>
      </c>
      <c r="Y404" s="5">
        <v>164792</v>
      </c>
      <c r="Z404" s="5">
        <v>168816</v>
      </c>
    </row>
    <row r="405" spans="1:26" x14ac:dyDescent="0.25">
      <c r="A405" t="s">
        <v>371</v>
      </c>
      <c r="B405" t="str">
        <f>IFERROR(VLOOKUP($A405,Classifications!$E$1:$F$326,2,FALSE),"")</f>
        <v xml:space="preserve">Mainly Rural (rural including hub towns &gt;=80%) </v>
      </c>
      <c r="C405">
        <f t="shared" si="36"/>
        <v>20213</v>
      </c>
      <c r="D405">
        <f t="shared" si="37"/>
        <v>20080</v>
      </c>
      <c r="E405">
        <f t="shared" si="38"/>
        <v>19684</v>
      </c>
      <c r="F405">
        <f t="shared" si="39"/>
        <v>19299</v>
      </c>
      <c r="G405">
        <f t="shared" si="40"/>
        <v>18908</v>
      </c>
      <c r="H405">
        <f t="shared" si="41"/>
        <v>18657</v>
      </c>
      <c r="T405" s="4" t="s">
        <v>355</v>
      </c>
      <c r="U405" s="5">
        <v>40967</v>
      </c>
      <c r="V405" s="5">
        <v>40692</v>
      </c>
      <c r="W405" s="5">
        <v>40537</v>
      </c>
      <c r="X405" s="5">
        <v>39970</v>
      </c>
      <c r="Y405" s="5">
        <v>39551</v>
      </c>
      <c r="Z405" s="5">
        <v>38941</v>
      </c>
    </row>
    <row r="406" spans="1:26" x14ac:dyDescent="0.25">
      <c r="A406" t="s">
        <v>322</v>
      </c>
      <c r="B406" t="str">
        <f>IFERROR(VLOOKUP($A406,Classifications!$E$1:$F$326,2,FALSE),"")</f>
        <v/>
      </c>
      <c r="C406">
        <f t="shared" si="36"/>
        <v>491292</v>
      </c>
      <c r="D406">
        <f t="shared" si="37"/>
        <v>494315</v>
      </c>
      <c r="E406">
        <f t="shared" si="38"/>
        <v>495650</v>
      </c>
      <c r="F406">
        <f t="shared" si="39"/>
        <v>493712</v>
      </c>
      <c r="G406">
        <f t="shared" si="40"/>
        <v>493708</v>
      </c>
      <c r="H406">
        <f t="shared" si="41"/>
        <v>494754</v>
      </c>
      <c r="T406" s="4" t="s">
        <v>63</v>
      </c>
      <c r="U406" s="5">
        <v>205095</v>
      </c>
      <c r="V406" s="5">
        <v>205758</v>
      </c>
      <c r="W406" s="5">
        <v>206164</v>
      </c>
      <c r="X406" s="5">
        <v>204437</v>
      </c>
      <c r="Y406" s="5">
        <v>203610</v>
      </c>
      <c r="Z406" s="5">
        <v>202805</v>
      </c>
    </row>
    <row r="407" spans="1:26" x14ac:dyDescent="0.25">
      <c r="A407" t="s">
        <v>235</v>
      </c>
      <c r="B407" t="str">
        <f>IFERROR(VLOOKUP($A407,Classifications!$E$1:$F$326,2,FALSE),"")</f>
        <v>Urban with Major Conurbation</v>
      </c>
      <c r="C407">
        <f t="shared" si="36"/>
        <v>161916</v>
      </c>
      <c r="D407">
        <f t="shared" si="37"/>
        <v>160809</v>
      </c>
      <c r="E407">
        <f t="shared" si="38"/>
        <v>162189</v>
      </c>
      <c r="F407">
        <f t="shared" si="39"/>
        <v>164059</v>
      </c>
      <c r="G407">
        <f t="shared" si="40"/>
        <v>164792</v>
      </c>
      <c r="H407">
        <f t="shared" si="41"/>
        <v>168816</v>
      </c>
      <c r="T407" s="4" t="s">
        <v>375</v>
      </c>
      <c r="U407" s="5">
        <v>294704</v>
      </c>
      <c r="V407" s="5">
        <v>295640</v>
      </c>
      <c r="W407" s="5">
        <v>296774</v>
      </c>
      <c r="X407" s="5">
        <v>294950</v>
      </c>
      <c r="Y407" s="5">
        <v>294858</v>
      </c>
      <c r="Z407" s="5">
        <v>294567</v>
      </c>
    </row>
    <row r="408" spans="1:26" x14ac:dyDescent="0.25">
      <c r="A408" t="s">
        <v>355</v>
      </c>
      <c r="B408" t="str">
        <f>IFERROR(VLOOKUP($A408,Classifications!$E$1:$F$326,2,FALSE),"")</f>
        <v>Urban with City and Town</v>
      </c>
      <c r="C408">
        <f t="shared" si="36"/>
        <v>40967</v>
      </c>
      <c r="D408">
        <f t="shared" si="37"/>
        <v>40692</v>
      </c>
      <c r="E408">
        <f t="shared" si="38"/>
        <v>40537</v>
      </c>
      <c r="F408">
        <f t="shared" si="39"/>
        <v>39970</v>
      </c>
      <c r="G408">
        <f t="shared" si="40"/>
        <v>39551</v>
      </c>
      <c r="H408">
        <f t="shared" si="41"/>
        <v>38941</v>
      </c>
      <c r="T408" s="4" t="s">
        <v>282</v>
      </c>
      <c r="U408" s="5">
        <v>72679</v>
      </c>
      <c r="V408" s="5">
        <v>73163</v>
      </c>
      <c r="W408" s="5">
        <v>73321</v>
      </c>
      <c r="X408" s="5">
        <v>72988</v>
      </c>
      <c r="Y408" s="5">
        <v>72790</v>
      </c>
      <c r="Z408" s="5">
        <v>73093</v>
      </c>
    </row>
    <row r="409" spans="1:26" x14ac:dyDescent="0.25">
      <c r="A409" t="s">
        <v>63</v>
      </c>
      <c r="B409" t="str">
        <f>IFERROR(VLOOKUP($A409,Classifications!$E$1:$F$326,2,FALSE),"")</f>
        <v>Urban with Major Conurbation</v>
      </c>
      <c r="C409">
        <f t="shared" si="36"/>
        <v>205095</v>
      </c>
      <c r="D409">
        <f t="shared" si="37"/>
        <v>205758</v>
      </c>
      <c r="E409">
        <f t="shared" si="38"/>
        <v>206164</v>
      </c>
      <c r="F409">
        <f t="shared" si="39"/>
        <v>204437</v>
      </c>
      <c r="G409">
        <f t="shared" si="40"/>
        <v>203610</v>
      </c>
      <c r="H409">
        <f t="shared" si="41"/>
        <v>202805</v>
      </c>
      <c r="T409" s="4" t="s">
        <v>330</v>
      </c>
      <c r="U409" s="5">
        <v>91675</v>
      </c>
      <c r="V409" s="5">
        <v>92054</v>
      </c>
      <c r="W409" s="5">
        <v>92141</v>
      </c>
      <c r="X409" s="5">
        <v>91468</v>
      </c>
      <c r="Y409" s="5">
        <v>91061</v>
      </c>
      <c r="Z409" s="5">
        <v>91289</v>
      </c>
    </row>
    <row r="410" spans="1:26" x14ac:dyDescent="0.25">
      <c r="A410" t="s">
        <v>375</v>
      </c>
      <c r="B410" t="str">
        <f>IFERROR(VLOOKUP($A410,Classifications!$E$1:$F$326,2,FALSE),"")</f>
        <v xml:space="preserve">Largely Rural (rural including hub towns 50-79%) </v>
      </c>
      <c r="C410">
        <f t="shared" si="36"/>
        <v>294704</v>
      </c>
      <c r="D410">
        <f t="shared" si="37"/>
        <v>295640</v>
      </c>
      <c r="E410">
        <f t="shared" si="38"/>
        <v>296774</v>
      </c>
      <c r="F410">
        <f t="shared" si="39"/>
        <v>294950</v>
      </c>
      <c r="G410">
        <f t="shared" si="40"/>
        <v>294858</v>
      </c>
      <c r="H410">
        <f t="shared" si="41"/>
        <v>294567</v>
      </c>
      <c r="T410" s="4" t="s">
        <v>64</v>
      </c>
      <c r="U410" s="5">
        <v>198293</v>
      </c>
      <c r="V410" s="5">
        <v>198966</v>
      </c>
      <c r="W410" s="5">
        <v>199201</v>
      </c>
      <c r="X410" s="5">
        <v>197380</v>
      </c>
      <c r="Y410" s="5">
        <v>196295</v>
      </c>
      <c r="Z410" s="5">
        <v>195279</v>
      </c>
    </row>
    <row r="411" spans="1:26" x14ac:dyDescent="0.25">
      <c r="A411" t="s">
        <v>282</v>
      </c>
      <c r="B411" t="str">
        <f>IFERROR(VLOOKUP($A411,Classifications!$E$1:$F$326,2,FALSE),"")</f>
        <v xml:space="preserve">Largely Rural (rural including hub towns 50-79%) </v>
      </c>
      <c r="C411">
        <f t="shared" si="36"/>
        <v>72679</v>
      </c>
      <c r="D411">
        <f t="shared" si="37"/>
        <v>73163</v>
      </c>
      <c r="E411">
        <f t="shared" si="38"/>
        <v>73321</v>
      </c>
      <c r="F411">
        <f t="shared" si="39"/>
        <v>72988</v>
      </c>
      <c r="G411">
        <f t="shared" si="40"/>
        <v>72790</v>
      </c>
      <c r="H411">
        <f t="shared" si="41"/>
        <v>73093</v>
      </c>
      <c r="T411" s="4" t="s">
        <v>320</v>
      </c>
      <c r="U411" s="5">
        <v>63253</v>
      </c>
      <c r="V411" s="5">
        <v>63901</v>
      </c>
      <c r="W411" s="5">
        <v>64530</v>
      </c>
      <c r="X411" s="5">
        <v>63615</v>
      </c>
      <c r="Y411" s="5">
        <v>63006</v>
      </c>
      <c r="Z411" s="5">
        <v>62442</v>
      </c>
    </row>
    <row r="412" spans="1:26" x14ac:dyDescent="0.25">
      <c r="A412" t="s">
        <v>330</v>
      </c>
      <c r="B412" t="str">
        <f>IFERROR(VLOOKUP($A412,Classifications!$E$1:$F$326,2,FALSE),"")</f>
        <v>Urban with City and Town</v>
      </c>
      <c r="C412">
        <f t="shared" si="36"/>
        <v>91675</v>
      </c>
      <c r="D412">
        <f t="shared" si="37"/>
        <v>92054</v>
      </c>
      <c r="E412">
        <f t="shared" si="38"/>
        <v>92141</v>
      </c>
      <c r="F412">
        <f t="shared" si="39"/>
        <v>91468</v>
      </c>
      <c r="G412">
        <f t="shared" si="40"/>
        <v>91061</v>
      </c>
      <c r="H412">
        <f t="shared" si="41"/>
        <v>91289</v>
      </c>
      <c r="T412" s="4" t="s">
        <v>331</v>
      </c>
      <c r="U412" s="5">
        <v>100531</v>
      </c>
      <c r="V412" s="5">
        <v>100117</v>
      </c>
      <c r="W412" s="5">
        <v>99432</v>
      </c>
      <c r="X412" s="5">
        <v>99414</v>
      </c>
      <c r="Y412" s="5">
        <v>98993</v>
      </c>
      <c r="Z412" s="5">
        <v>99096</v>
      </c>
    </row>
    <row r="413" spans="1:26" x14ac:dyDescent="0.25">
      <c r="A413" t="s">
        <v>64</v>
      </c>
      <c r="B413" t="str">
        <f>IFERROR(VLOOKUP($A413,Classifications!$E$1:$F$326,2,FALSE),"")</f>
        <v>Urban with Major Conurbation</v>
      </c>
      <c r="C413">
        <f t="shared" si="36"/>
        <v>198293</v>
      </c>
      <c r="D413">
        <f t="shared" si="37"/>
        <v>198966</v>
      </c>
      <c r="E413">
        <f t="shared" si="38"/>
        <v>199201</v>
      </c>
      <c r="F413">
        <f t="shared" si="39"/>
        <v>197380</v>
      </c>
      <c r="G413">
        <f t="shared" si="40"/>
        <v>196295</v>
      </c>
      <c r="H413">
        <f t="shared" si="41"/>
        <v>195279</v>
      </c>
      <c r="T413" s="4" t="s">
        <v>160</v>
      </c>
      <c r="U413" s="5">
        <v>156777</v>
      </c>
      <c r="V413" s="5">
        <v>157963</v>
      </c>
      <c r="W413" s="5">
        <v>159549</v>
      </c>
      <c r="X413" s="5">
        <v>159565</v>
      </c>
      <c r="Y413" s="5">
        <v>159277</v>
      </c>
      <c r="Z413" s="5">
        <v>159356</v>
      </c>
    </row>
    <row r="414" spans="1:26" x14ac:dyDescent="0.25">
      <c r="A414" t="s">
        <v>320</v>
      </c>
      <c r="B414" t="str">
        <f>IFERROR(VLOOKUP($A414,Classifications!$E$1:$F$326,2,FALSE),"")</f>
        <v>Urban with Major Conurbation</v>
      </c>
      <c r="C414">
        <f t="shared" si="36"/>
        <v>63253</v>
      </c>
      <c r="D414">
        <f t="shared" si="37"/>
        <v>63901</v>
      </c>
      <c r="E414">
        <f t="shared" si="38"/>
        <v>64530</v>
      </c>
      <c r="F414">
        <f t="shared" si="39"/>
        <v>63615</v>
      </c>
      <c r="G414">
        <f t="shared" si="40"/>
        <v>63006</v>
      </c>
      <c r="H414">
        <f t="shared" si="41"/>
        <v>62442</v>
      </c>
      <c r="T414" s="4" t="s">
        <v>165</v>
      </c>
      <c r="U414" s="5">
        <v>64628</v>
      </c>
      <c r="V414" s="5">
        <v>64892</v>
      </c>
      <c r="W414" s="5">
        <v>65450</v>
      </c>
      <c r="X414" s="5">
        <v>65699</v>
      </c>
      <c r="Y414" s="5">
        <v>65963</v>
      </c>
      <c r="Z414" s="5">
        <v>66034</v>
      </c>
    </row>
    <row r="415" spans="1:26" x14ac:dyDescent="0.25">
      <c r="A415" t="s">
        <v>331</v>
      </c>
      <c r="B415" t="str">
        <f>IFERROR(VLOOKUP($A415,Classifications!$E$1:$F$326,2,FALSE),"")</f>
        <v>Urban with City and Town</v>
      </c>
      <c r="C415">
        <f t="shared" si="36"/>
        <v>100531</v>
      </c>
      <c r="D415">
        <f t="shared" si="37"/>
        <v>100117</v>
      </c>
      <c r="E415">
        <f t="shared" si="38"/>
        <v>99432</v>
      </c>
      <c r="F415">
        <f t="shared" si="39"/>
        <v>99414</v>
      </c>
      <c r="G415">
        <f t="shared" si="40"/>
        <v>98993</v>
      </c>
      <c r="H415">
        <f t="shared" si="41"/>
        <v>99096</v>
      </c>
      <c r="T415" s="4" t="s">
        <v>161</v>
      </c>
      <c r="U415" s="5">
        <v>356633</v>
      </c>
      <c r="V415" s="5">
        <v>356115</v>
      </c>
      <c r="W415" s="5">
        <v>355931</v>
      </c>
      <c r="X415" s="5">
        <v>353646</v>
      </c>
      <c r="Y415" s="5">
        <v>352806</v>
      </c>
      <c r="Z415" s="5">
        <v>352135</v>
      </c>
    </row>
    <row r="416" spans="1:26" x14ac:dyDescent="0.25">
      <c r="A416" t="s">
        <v>160</v>
      </c>
      <c r="B416" t="str">
        <f>IFERROR(VLOOKUP($A416,Classifications!$E$1:$F$326,2,FALSE),"")</f>
        <v>Urban with Major Conurbation</v>
      </c>
      <c r="C416">
        <f t="shared" si="36"/>
        <v>156777</v>
      </c>
      <c r="D416">
        <f t="shared" si="37"/>
        <v>157963</v>
      </c>
      <c r="E416">
        <f t="shared" si="38"/>
        <v>159549</v>
      </c>
      <c r="F416">
        <f t="shared" si="39"/>
        <v>159565</v>
      </c>
      <c r="G416">
        <f t="shared" si="40"/>
        <v>159277</v>
      </c>
      <c r="H416">
        <f t="shared" si="41"/>
        <v>159356</v>
      </c>
      <c r="T416" s="4" t="s">
        <v>329</v>
      </c>
      <c r="U416" s="5">
        <v>63395</v>
      </c>
      <c r="V416" s="5">
        <v>63838</v>
      </c>
      <c r="W416" s="5">
        <v>64462</v>
      </c>
      <c r="X416" s="5">
        <v>64346</v>
      </c>
      <c r="Y416" s="5">
        <v>64072</v>
      </c>
      <c r="Z416" s="5">
        <v>64240</v>
      </c>
    </row>
    <row r="417" spans="1:26" x14ac:dyDescent="0.25">
      <c r="A417" t="s">
        <v>165</v>
      </c>
      <c r="B417" t="str">
        <f>IFERROR(VLOOKUP($A417,Classifications!$E$1:$F$326,2,FALSE),"")</f>
        <v>Urban with City and Town</v>
      </c>
      <c r="C417">
        <f t="shared" si="36"/>
        <v>64628</v>
      </c>
      <c r="D417">
        <f t="shared" si="37"/>
        <v>64892</v>
      </c>
      <c r="E417">
        <f t="shared" si="38"/>
        <v>65450</v>
      </c>
      <c r="F417">
        <f t="shared" si="39"/>
        <v>65699</v>
      </c>
      <c r="G417">
        <f t="shared" si="40"/>
        <v>65963</v>
      </c>
      <c r="H417">
        <f t="shared" si="41"/>
        <v>66034</v>
      </c>
      <c r="T417" s="4" t="s">
        <v>413</v>
      </c>
      <c r="U417" s="5">
        <v>85906</v>
      </c>
      <c r="V417" s="5">
        <v>86047</v>
      </c>
      <c r="W417" s="5">
        <v>86182</v>
      </c>
      <c r="X417" s="5">
        <v>85761</v>
      </c>
      <c r="Y417" s="5">
        <v>85342</v>
      </c>
      <c r="Z417" s="5">
        <v>84986</v>
      </c>
    </row>
    <row r="418" spans="1:26" x14ac:dyDescent="0.25">
      <c r="A418" t="s">
        <v>161</v>
      </c>
      <c r="B418" t="str">
        <f>IFERROR(VLOOKUP($A418,Classifications!$E$1:$F$326,2,FALSE),"")</f>
        <v/>
      </c>
      <c r="C418">
        <f t="shared" si="36"/>
        <v>356633</v>
      </c>
      <c r="D418">
        <f t="shared" si="37"/>
        <v>356115</v>
      </c>
      <c r="E418">
        <f t="shared" si="38"/>
        <v>355931</v>
      </c>
      <c r="F418">
        <f t="shared" si="39"/>
        <v>353646</v>
      </c>
      <c r="G418">
        <f t="shared" si="40"/>
        <v>352806</v>
      </c>
      <c r="H418">
        <f t="shared" si="41"/>
        <v>352135</v>
      </c>
      <c r="T418" s="4" t="s">
        <v>166</v>
      </c>
      <c r="U418" s="5">
        <v>72220</v>
      </c>
      <c r="V418" s="5">
        <v>72178</v>
      </c>
      <c r="W418" s="5">
        <v>72031</v>
      </c>
      <c r="X418" s="5">
        <v>71508</v>
      </c>
      <c r="Y418" s="5">
        <v>71425</v>
      </c>
      <c r="Z418" s="5">
        <v>71493</v>
      </c>
    </row>
    <row r="419" spans="1:26" x14ac:dyDescent="0.25">
      <c r="A419" t="s">
        <v>329</v>
      </c>
      <c r="B419" t="str">
        <f>IFERROR(VLOOKUP($A419,Classifications!$E$1:$F$326,2,FALSE),"")</f>
        <v>Urban with City and Town</v>
      </c>
      <c r="C419">
        <f t="shared" si="36"/>
        <v>63395</v>
      </c>
      <c r="D419">
        <f t="shared" si="37"/>
        <v>63838</v>
      </c>
      <c r="E419">
        <f t="shared" si="38"/>
        <v>64462</v>
      </c>
      <c r="F419">
        <f t="shared" si="39"/>
        <v>64346</v>
      </c>
      <c r="G419">
        <f t="shared" si="40"/>
        <v>64072</v>
      </c>
      <c r="H419">
        <f t="shared" si="41"/>
        <v>64240</v>
      </c>
      <c r="T419" s="4" t="s">
        <v>264</v>
      </c>
      <c r="U419" s="5">
        <v>108431</v>
      </c>
      <c r="V419" s="5">
        <v>109005</v>
      </c>
      <c r="W419" s="5">
        <v>109660</v>
      </c>
      <c r="X419" s="5">
        <v>109535</v>
      </c>
      <c r="Y419" s="5">
        <v>109052</v>
      </c>
      <c r="Z419" s="5">
        <v>109212</v>
      </c>
    </row>
    <row r="420" spans="1:26" x14ac:dyDescent="0.25">
      <c r="A420" t="s">
        <v>413</v>
      </c>
      <c r="B420" t="str">
        <f>IFERROR(VLOOKUP($A420,Classifications!$E$1:$F$326,2,FALSE),"")</f>
        <v/>
      </c>
      <c r="C420">
        <f t="shared" si="36"/>
        <v>85906</v>
      </c>
      <c r="D420">
        <f t="shared" si="37"/>
        <v>86047</v>
      </c>
      <c r="E420">
        <f t="shared" si="38"/>
        <v>86182</v>
      </c>
      <c r="F420">
        <f t="shared" si="39"/>
        <v>85761</v>
      </c>
      <c r="G420">
        <f t="shared" si="40"/>
        <v>85342</v>
      </c>
      <c r="H420">
        <f t="shared" si="41"/>
        <v>84986</v>
      </c>
      <c r="T420" s="4" t="s">
        <v>51</v>
      </c>
      <c r="U420" s="5">
        <v>64400</v>
      </c>
      <c r="V420" s="5">
        <v>64092</v>
      </c>
      <c r="W420" s="5">
        <v>63726</v>
      </c>
      <c r="X420" s="5">
        <v>63188</v>
      </c>
      <c r="Y420" s="5">
        <v>63001</v>
      </c>
      <c r="Z420" s="5">
        <v>62884</v>
      </c>
    </row>
    <row r="421" spans="1:26" x14ac:dyDescent="0.25">
      <c r="A421" t="s">
        <v>166</v>
      </c>
      <c r="B421" t="str">
        <f>IFERROR(VLOOKUP($A421,Classifications!$E$1:$F$326,2,FALSE),"")</f>
        <v xml:space="preserve">Mainly Rural (rural including hub towns &gt;=80%) </v>
      </c>
      <c r="C421">
        <f t="shared" si="36"/>
        <v>72220</v>
      </c>
      <c r="D421">
        <f t="shared" si="37"/>
        <v>72178</v>
      </c>
      <c r="E421">
        <f t="shared" si="38"/>
        <v>72031</v>
      </c>
      <c r="F421">
        <f t="shared" si="39"/>
        <v>71508</v>
      </c>
      <c r="G421">
        <f t="shared" si="40"/>
        <v>71425</v>
      </c>
      <c r="H421">
        <f t="shared" si="41"/>
        <v>71493</v>
      </c>
      <c r="T421" s="4" t="s">
        <v>167</v>
      </c>
      <c r="U421" s="5">
        <v>61694</v>
      </c>
      <c r="V421" s="5">
        <v>61109</v>
      </c>
      <c r="W421" s="5">
        <v>60629</v>
      </c>
      <c r="X421" s="5">
        <v>59700</v>
      </c>
      <c r="Y421" s="5">
        <v>59243</v>
      </c>
      <c r="Z421" s="5">
        <v>58919</v>
      </c>
    </row>
    <row r="422" spans="1:26" x14ac:dyDescent="0.25">
      <c r="A422" t="s">
        <v>264</v>
      </c>
      <c r="B422" t="str">
        <f>IFERROR(VLOOKUP($A422,Classifications!$E$1:$F$326,2,FALSE),"")</f>
        <v>Urban with Significant Rural (rural including hub towns 26-49%)</v>
      </c>
      <c r="C422">
        <f t="shared" si="36"/>
        <v>108431</v>
      </c>
      <c r="D422">
        <f t="shared" si="37"/>
        <v>109005</v>
      </c>
      <c r="E422">
        <f t="shared" si="38"/>
        <v>109660</v>
      </c>
      <c r="F422">
        <f t="shared" si="39"/>
        <v>109535</v>
      </c>
      <c r="G422">
        <f t="shared" si="40"/>
        <v>109052</v>
      </c>
      <c r="H422">
        <f t="shared" si="41"/>
        <v>109212</v>
      </c>
      <c r="T422" s="4" t="s">
        <v>87</v>
      </c>
      <c r="U422" s="5">
        <v>128726</v>
      </c>
      <c r="V422" s="5">
        <v>130672</v>
      </c>
      <c r="W422" s="5">
        <v>132340</v>
      </c>
      <c r="X422" s="5">
        <v>133219</v>
      </c>
      <c r="Y422" s="5">
        <v>134567</v>
      </c>
      <c r="Z422" s="5">
        <v>135581</v>
      </c>
    </row>
    <row r="423" spans="1:26" x14ac:dyDescent="0.25">
      <c r="A423" t="s">
        <v>51</v>
      </c>
      <c r="B423" t="str">
        <f>IFERROR(VLOOKUP($A423,Classifications!$E$1:$F$326,2,FALSE),"")</f>
        <v xml:space="preserve">Largely Rural (rural including hub towns 50-79%) </v>
      </c>
      <c r="C423">
        <f t="shared" si="36"/>
        <v>64400</v>
      </c>
      <c r="D423">
        <f t="shared" si="37"/>
        <v>64092</v>
      </c>
      <c r="E423">
        <f t="shared" si="38"/>
        <v>63726</v>
      </c>
      <c r="F423">
        <f t="shared" si="39"/>
        <v>63188</v>
      </c>
      <c r="G423">
        <f t="shared" si="40"/>
        <v>63001</v>
      </c>
      <c r="H423">
        <f t="shared" si="41"/>
        <v>62884</v>
      </c>
    </row>
    <row r="424" spans="1:26" x14ac:dyDescent="0.25">
      <c r="A424" t="s">
        <v>167</v>
      </c>
      <c r="B424" t="str">
        <f>IFERROR(VLOOKUP($A424,Classifications!$E$1:$F$326,2,FALSE),"")</f>
        <v>Urban with Significant Rural (rural including hub towns 26-49%)</v>
      </c>
      <c r="C424">
        <f t="shared" si="36"/>
        <v>61694</v>
      </c>
      <c r="D424">
        <f t="shared" si="37"/>
        <v>61109</v>
      </c>
      <c r="E424">
        <f t="shared" si="38"/>
        <v>60629</v>
      </c>
      <c r="F424">
        <f t="shared" si="39"/>
        <v>59700</v>
      </c>
      <c r="G424">
        <f t="shared" si="40"/>
        <v>59243</v>
      </c>
      <c r="H424">
        <f t="shared" si="41"/>
        <v>58919</v>
      </c>
    </row>
    <row r="425" spans="1:26" x14ac:dyDescent="0.25">
      <c r="A425" t="s">
        <v>87</v>
      </c>
      <c r="B425" t="str">
        <f>IFERROR(VLOOKUP($A425,Classifications!$E$1:$F$326,2,FALSE),"")</f>
        <v>Urban with City and Town</v>
      </c>
      <c r="C425">
        <f t="shared" si="36"/>
        <v>128726</v>
      </c>
      <c r="D425">
        <f t="shared" si="37"/>
        <v>130672</v>
      </c>
      <c r="E425">
        <f t="shared" si="38"/>
        <v>132340</v>
      </c>
      <c r="F425">
        <f t="shared" si="39"/>
        <v>133219</v>
      </c>
      <c r="G425">
        <f t="shared" si="40"/>
        <v>134567</v>
      </c>
      <c r="H425">
        <f t="shared" si="41"/>
        <v>135581</v>
      </c>
    </row>
    <row r="428" spans="1:26" x14ac:dyDescent="0.25">
      <c r="A428" t="s">
        <v>399</v>
      </c>
      <c r="B428">
        <f>COUNTIF(B$7:B$425,A428)</f>
        <v>50</v>
      </c>
    </row>
    <row r="429" spans="1:26" x14ac:dyDescent="0.25">
      <c r="A429" t="s">
        <v>398</v>
      </c>
      <c r="B429">
        <f t="shared" ref="B429:B433" si="42">COUNTIF(B$7:B$425,A429)</f>
        <v>41</v>
      </c>
    </row>
    <row r="430" spans="1:26" x14ac:dyDescent="0.25">
      <c r="A430" t="s">
        <v>397</v>
      </c>
      <c r="B430">
        <f t="shared" si="42"/>
        <v>54</v>
      </c>
    </row>
    <row r="431" spans="1:26" x14ac:dyDescent="0.25">
      <c r="A431" t="s">
        <v>396</v>
      </c>
      <c r="B431">
        <f t="shared" si="42"/>
        <v>97</v>
      </c>
    </row>
    <row r="432" spans="1:26" x14ac:dyDescent="0.25">
      <c r="A432" t="s">
        <v>400</v>
      </c>
      <c r="B432">
        <f t="shared" si="42"/>
        <v>9</v>
      </c>
    </row>
    <row r="433" spans="1:2" x14ac:dyDescent="0.25">
      <c r="A433" t="s">
        <v>401</v>
      </c>
      <c r="B433">
        <f t="shared" si="42"/>
        <v>75</v>
      </c>
    </row>
  </sheetData>
  <sortState ref="A8:G425">
    <sortCondition ref="A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4:G372"/>
  <sheetViews>
    <sheetView topLeftCell="A5" workbookViewId="0">
      <selection activeCell="C4" sqref="C4:G4"/>
    </sheetView>
  </sheetViews>
  <sheetFormatPr defaultRowHeight="15" x14ac:dyDescent="0.25"/>
  <cols>
    <col min="1" max="1" width="27.7109375" bestFit="1" customWidth="1"/>
    <col min="2" max="2" width="58" bestFit="1" customWidth="1"/>
    <col min="3" max="6" width="16.7109375" bestFit="1" customWidth="1"/>
    <col min="7" max="7" width="17.28515625" bestFit="1" customWidth="1"/>
  </cols>
  <sheetData>
    <row r="4" spans="1:7" x14ac:dyDescent="0.25">
      <c r="A4" t="s">
        <v>2</v>
      </c>
      <c r="C4" t="s">
        <v>4</v>
      </c>
      <c r="D4" t="s">
        <v>5</v>
      </c>
      <c r="E4" t="s">
        <v>6</v>
      </c>
      <c r="F4" t="s">
        <v>7</v>
      </c>
      <c r="G4" t="s">
        <v>8</v>
      </c>
    </row>
    <row r="7" spans="1:7" x14ac:dyDescent="0.25">
      <c r="A7" t="s">
        <v>323</v>
      </c>
      <c r="B7" t="str">
        <f>IFERROR(VLOOKUP($A7,Classifications!$E$1:$F$326,2,FALSE),VLOOKUP($A7,Classifications!$A$1:$B$35,2,FALSE))</f>
        <v>Urban with City and Town</v>
      </c>
      <c r="C7">
        <f>VLOOKUP($A7,'Raw Data'!$C$7:$I$389,3,FALSE)/VLOOKUP($A7,'16+ populations'!$A$8:$H$425,3,FALSE)</f>
        <v>1.2855535915153463E-2</v>
      </c>
      <c r="D7">
        <f>VLOOKUP($A7,'Raw Data'!$C$7:$I$389,4,FALSE)/VLOOKUP($A7,'16+ populations'!$A$8:$H$425,4,FALSE)</f>
        <v>1.5553350674425464E-2</v>
      </c>
      <c r="E7">
        <f>VLOOKUP($A7,'Raw Data'!$C$7:$I$389,5,FALSE)/VLOOKUP($A7,'16+ populations'!$A$8:$H$425,5,FALSE)</f>
        <v>1.91014258810869E-2</v>
      </c>
      <c r="F7">
        <f>VLOOKUP($A7,'Raw Data'!$C$7:$I$389,6,FALSE)/VLOOKUP($A7,'16+ populations'!$A$8:$H$425,6,FALSE)</f>
        <v>2.2628091158881525E-2</v>
      </c>
      <c r="G7">
        <f>VLOOKUP($A7,'Raw Data'!$C$7:$I$389,7,FALSE)/VLOOKUP($A7,'16+ populations'!$A$8:$H$425,7,FALSE)</f>
        <v>2.3118279569892472E-2</v>
      </c>
    </row>
    <row r="8" spans="1:7" x14ac:dyDescent="0.25">
      <c r="A8" t="s">
        <v>31</v>
      </c>
      <c r="B8" t="str">
        <f>IFERROR(VLOOKUP($A8,Classifications!$E$1:$F$326,2,FALSE),VLOOKUP($A8,Classifications!$A$1:$B$35,2,FALSE))</f>
        <v xml:space="preserve">Mainly Rural (rural including hub towns &gt;=80%) </v>
      </c>
      <c r="C8">
        <f>VLOOKUP($A8,'Raw Data'!$C$7:$I$389,3,FALSE)/VLOOKUP($A8,'16+ populations'!$A$8:$H$425,3,FALSE)</f>
        <v>2.0541704630166486E-2</v>
      </c>
      <c r="D8">
        <f>VLOOKUP($A8,'Raw Data'!$C$7:$I$389,4,FALSE)/VLOOKUP($A8,'16+ populations'!$A$8:$H$425,4,FALSE)</f>
        <v>2.5444869449526026E-2</v>
      </c>
      <c r="E8">
        <f>VLOOKUP($A8,'Raw Data'!$C$7:$I$389,5,FALSE)/VLOOKUP($A8,'16+ populations'!$A$8:$H$425,5,FALSE)</f>
        <v>2.9947591714499625E-2</v>
      </c>
      <c r="F8">
        <f>VLOOKUP($A8,'Raw Data'!$C$7:$I$389,6,FALSE)/VLOOKUP($A8,'16+ populations'!$A$8:$H$425,6,FALSE)</f>
        <v>3.6302850195866543E-2</v>
      </c>
      <c r="G8">
        <f>VLOOKUP($A8,'Raw Data'!$C$7:$I$389,7,FALSE)/VLOOKUP($A8,'16+ populations'!$A$8:$H$425,7,FALSE)</f>
        <v>3.7962616186033846E-2</v>
      </c>
    </row>
    <row r="9" spans="1:7" x14ac:dyDescent="0.25">
      <c r="A9" t="s">
        <v>91</v>
      </c>
      <c r="B9" t="str">
        <f>IFERROR(VLOOKUP($A9,Classifications!$E$1:$F$326,2,FALSE),VLOOKUP($A9,Classifications!$A$1:$B$35,2,FALSE))</f>
        <v>Urban with Minor Conurbation</v>
      </c>
      <c r="C9">
        <f>VLOOKUP($A9,'Raw Data'!$C$7:$I$389,3,FALSE)/VLOOKUP($A9,'16+ populations'!$A$8:$H$425,3,FALSE)</f>
        <v>1.8858242463117382E-2</v>
      </c>
      <c r="D9">
        <f>VLOOKUP($A9,'Raw Data'!$C$7:$I$389,4,FALSE)/VLOOKUP($A9,'16+ populations'!$A$8:$H$425,4,FALSE)</f>
        <v>2.4095767860347082E-2</v>
      </c>
      <c r="E9">
        <f>VLOOKUP($A9,'Raw Data'!$C$7:$I$389,5,FALSE)/VLOOKUP($A9,'16+ populations'!$A$8:$H$425,5,FALSE)</f>
        <v>2.8571428571428571E-2</v>
      </c>
      <c r="F9">
        <f>VLOOKUP($A9,'Raw Data'!$C$7:$I$389,6,FALSE)/VLOOKUP($A9,'16+ populations'!$A$8:$H$425,6,FALSE)</f>
        <v>3.090730395199669E-2</v>
      </c>
      <c r="G9">
        <f>VLOOKUP($A9,'Raw Data'!$C$7:$I$389,7,FALSE)/VLOOKUP($A9,'16+ populations'!$A$8:$H$425,7,FALSE)</f>
        <v>3.1201853985680809E-2</v>
      </c>
    </row>
    <row r="10" spans="1:7" x14ac:dyDescent="0.25">
      <c r="A10" t="s">
        <v>324</v>
      </c>
      <c r="B10" t="str">
        <f>IFERROR(VLOOKUP($A10,Classifications!$E$1:$F$326,2,FALSE),VLOOKUP($A10,Classifications!$A$1:$B$35,2,FALSE))</f>
        <v>Urban with City and Town</v>
      </c>
      <c r="C10">
        <f>VLOOKUP($A10,'Raw Data'!$C$7:$I$389,3,FALSE)/VLOOKUP($A10,'16+ populations'!$A$8:$H$425,3,FALSE)</f>
        <v>1.3348369427631126E-2</v>
      </c>
      <c r="D10">
        <f>VLOOKUP($A10,'Raw Data'!$C$7:$I$389,4,FALSE)/VLOOKUP($A10,'16+ populations'!$A$8:$H$425,4,FALSE)</f>
        <v>1.8508299995401666E-2</v>
      </c>
      <c r="E10">
        <f>VLOOKUP($A10,'Raw Data'!$C$7:$I$389,5,FALSE)/VLOOKUP($A10,'16+ populations'!$A$8:$H$425,5,FALSE)</f>
        <v>2.2122874130064064E-2</v>
      </c>
      <c r="F10">
        <f>VLOOKUP($A10,'Raw Data'!$C$7:$I$389,6,FALSE)/VLOOKUP($A10,'16+ populations'!$A$8:$H$425,6,FALSE)</f>
        <v>2.5219513888085514E-2</v>
      </c>
      <c r="G10">
        <f>VLOOKUP($A10,'Raw Data'!$C$7:$I$389,7,FALSE)/VLOOKUP($A10,'16+ populations'!$A$8:$H$425,7,FALSE)</f>
        <v>2.4522561913685209E-2</v>
      </c>
    </row>
    <row r="11" spans="1:7" x14ac:dyDescent="0.25">
      <c r="A11" t="s">
        <v>126</v>
      </c>
      <c r="B11" t="str">
        <f>IFERROR(VLOOKUP($A11,Classifications!$E$1:$F$326,2,FALSE),VLOOKUP($A11,Classifications!$A$1:$B$35,2,FALSE))</f>
        <v>Urban with City and Town</v>
      </c>
      <c r="C11">
        <f>VLOOKUP($A11,'Raw Data'!$C$7:$I$389,3,FALSE)/VLOOKUP($A11,'16+ populations'!$A$8:$H$425,3,FALSE)</f>
        <v>2.1614212662765565E-2</v>
      </c>
      <c r="D11">
        <f>VLOOKUP($A11,'Raw Data'!$C$7:$I$389,4,FALSE)/VLOOKUP($A11,'16+ populations'!$A$8:$H$425,4,FALSE)</f>
        <v>2.8005680025244558E-2</v>
      </c>
      <c r="E11">
        <f>VLOOKUP($A11,'Raw Data'!$C$7:$I$389,5,FALSE)/VLOOKUP($A11,'16+ populations'!$A$8:$H$425,5,FALSE)</f>
        <v>3.4321045874924676E-2</v>
      </c>
      <c r="F11">
        <f>VLOOKUP($A11,'Raw Data'!$C$7:$I$389,6,FALSE)/VLOOKUP($A11,'16+ populations'!$A$8:$H$425,6,FALSE)</f>
        <v>3.6762775064334854E-2</v>
      </c>
      <c r="G11">
        <f>VLOOKUP($A11,'Raw Data'!$C$7:$I$389,7,FALSE)/VLOOKUP($A11,'16+ populations'!$A$8:$H$425,7,FALSE)</f>
        <v>3.4603431615784386E-2</v>
      </c>
    </row>
    <row r="12" spans="1:7" x14ac:dyDescent="0.25">
      <c r="A12" t="s">
        <v>285</v>
      </c>
      <c r="B12" t="str">
        <f>IFERROR(VLOOKUP($A12,Classifications!$E$1:$F$326,2,FALSE),VLOOKUP($A12,Classifications!$A$1:$B$35,2,FALSE))</f>
        <v>Urban with Significant Rural (rural including hub towns 26-49%)</v>
      </c>
      <c r="C12">
        <f>VLOOKUP($A12,'Raw Data'!$C$7:$I$389,3,FALSE)/VLOOKUP($A12,'16+ populations'!$A$8:$H$425,3,FALSE)</f>
        <v>1.2565416108587288E-2</v>
      </c>
      <c r="D12">
        <f>VLOOKUP($A12,'Raw Data'!$C$7:$I$389,4,FALSE)/VLOOKUP($A12,'16+ populations'!$A$8:$H$425,4,FALSE)</f>
        <v>1.6865256201066763E-2</v>
      </c>
      <c r="E12">
        <f>VLOOKUP($A12,'Raw Data'!$C$7:$I$389,5,FALSE)/VLOOKUP($A12,'16+ populations'!$A$8:$H$425,5,FALSE)</f>
        <v>2.6211785796743218E-2</v>
      </c>
      <c r="F12">
        <f>VLOOKUP($A12,'Raw Data'!$C$7:$I$389,6,FALSE)/VLOOKUP($A12,'16+ populations'!$A$8:$H$425,6,FALSE)</f>
        <v>2.7867211384973351E-2</v>
      </c>
      <c r="G12">
        <f>VLOOKUP($A12,'Raw Data'!$C$7:$I$389,7,FALSE)/VLOOKUP($A12,'16+ populations'!$A$8:$H$425,7,FALSE)</f>
        <v>2.3144410355778029E-2</v>
      </c>
    </row>
    <row r="13" spans="1:7" x14ac:dyDescent="0.25">
      <c r="A13" t="s">
        <v>261</v>
      </c>
      <c r="B13" t="str">
        <f>IFERROR(VLOOKUP($A13,Classifications!$E$1:$F$326,2,FALSE),VLOOKUP($A13,Classifications!$A$1:$B$35,2,FALSE))</f>
        <v xml:space="preserve">Largely Rural (rural including hub towns 50-79%) </v>
      </c>
      <c r="C13">
        <f>VLOOKUP($A13,'Raw Data'!$C$7:$I$389,3,FALSE)/VLOOKUP($A13,'16+ populations'!$A$8:$H$425,3,FALSE)</f>
        <v>1.5894824752822004E-2</v>
      </c>
      <c r="D13">
        <f>VLOOKUP($A13,'Raw Data'!$C$7:$I$389,4,FALSE)/VLOOKUP($A13,'16+ populations'!$A$8:$H$425,4,FALSE)</f>
        <v>1.7328855223667287E-2</v>
      </c>
      <c r="E13">
        <f>VLOOKUP($A13,'Raw Data'!$C$7:$I$389,5,FALSE)/VLOOKUP($A13,'16+ populations'!$A$8:$H$425,5,FALSE)</f>
        <v>1.8236221030080914E-2</v>
      </c>
      <c r="F13">
        <f>VLOOKUP($A13,'Raw Data'!$C$7:$I$389,6,FALSE)/VLOOKUP($A13,'16+ populations'!$A$8:$H$425,6,FALSE)</f>
        <v>2.0314300036055683E-2</v>
      </c>
      <c r="G13">
        <f>VLOOKUP($A13,'Raw Data'!$C$7:$I$389,7,FALSE)/VLOOKUP($A13,'16+ populations'!$A$8:$H$425,7,FALSE)</f>
        <v>2.1205958526707341E-2</v>
      </c>
    </row>
    <row r="14" spans="1:7" x14ac:dyDescent="0.25">
      <c r="A14" t="s">
        <v>213</v>
      </c>
      <c r="B14" t="str">
        <f>IFERROR(VLOOKUP($A14,Classifications!$E$1:$F$326,2,FALSE),VLOOKUP($A14,Classifications!$A$1:$B$35,2,FALSE))</f>
        <v xml:space="preserve">Mainly Rural (rural including hub towns &gt;=80%) </v>
      </c>
      <c r="C14">
        <f>VLOOKUP($A14,'Raw Data'!$C$7:$I$389,3,FALSE)/VLOOKUP($A14,'16+ populations'!$A$8:$H$425,3,FALSE)</f>
        <v>1.218049621467656E-2</v>
      </c>
      <c r="D14">
        <f>VLOOKUP($A14,'Raw Data'!$C$7:$I$389,4,FALSE)/VLOOKUP($A14,'16+ populations'!$A$8:$H$425,4,FALSE)</f>
        <v>1.5966939043862122E-2</v>
      </c>
      <c r="E14">
        <f>VLOOKUP($A14,'Raw Data'!$C$7:$I$389,5,FALSE)/VLOOKUP($A14,'16+ populations'!$A$8:$H$425,5,FALSE)</f>
        <v>1.8689118779732689E-2</v>
      </c>
      <c r="F14">
        <f>VLOOKUP($A14,'Raw Data'!$C$7:$I$389,6,FALSE)/VLOOKUP($A14,'16+ populations'!$A$8:$H$425,6,FALSE)</f>
        <v>2.3409766861748057E-2</v>
      </c>
      <c r="G14">
        <f>VLOOKUP($A14,'Raw Data'!$C$7:$I$389,7,FALSE)/VLOOKUP($A14,'16+ populations'!$A$8:$H$425,7,FALSE)</f>
        <v>2.5701476385560796E-2</v>
      </c>
    </row>
    <row r="15" spans="1:7" x14ac:dyDescent="0.25">
      <c r="A15" t="s">
        <v>237</v>
      </c>
      <c r="B15" t="str">
        <f>IFERROR(VLOOKUP($A15,Classifications!$E$1:$F$326,2,FALSE),VLOOKUP($A15,Classifications!$A$1:$B$35,2,FALSE))</f>
        <v>Urban with Major Conurbation</v>
      </c>
      <c r="C15">
        <f>VLOOKUP($A15,'Raw Data'!$C$7:$I$389,3,FALSE)/VLOOKUP($A15,'16+ populations'!$A$8:$H$425,3,FALSE)</f>
        <v>1.1044999465564542E-2</v>
      </c>
      <c r="D15">
        <f>VLOOKUP($A15,'Raw Data'!$C$7:$I$389,4,FALSE)/VLOOKUP($A15,'16+ populations'!$A$8:$H$425,4,FALSE)</f>
        <v>1.6183040517857298E-2</v>
      </c>
      <c r="E15">
        <f>VLOOKUP($A15,'Raw Data'!$C$7:$I$389,5,FALSE)/VLOOKUP($A15,'16+ populations'!$A$8:$H$425,5,FALSE)</f>
        <v>2.0475639024553984E-2</v>
      </c>
      <c r="F15">
        <f>VLOOKUP($A15,'Raw Data'!$C$7:$I$389,6,FALSE)/VLOOKUP($A15,'16+ populations'!$A$8:$H$425,6,FALSE)</f>
        <v>2.3314471566301048E-2</v>
      </c>
      <c r="G15">
        <f>VLOOKUP($A15,'Raw Data'!$C$7:$I$389,7,FALSE)/VLOOKUP($A15,'16+ populations'!$A$8:$H$425,7,FALSE)</f>
        <v>2.4740550824276768E-2</v>
      </c>
    </row>
    <row r="16" spans="1:7" x14ac:dyDescent="0.25">
      <c r="A16" t="s">
        <v>238</v>
      </c>
      <c r="B16" t="str">
        <f>IFERROR(VLOOKUP($A16,Classifications!$E$1:$F$326,2,FALSE),VLOOKUP($A16,Classifications!$A$1:$B$35,2,FALSE))</f>
        <v>Urban with Major Conurbation</v>
      </c>
      <c r="C16">
        <f>VLOOKUP($A16,'Raw Data'!$C$7:$I$389,3,FALSE)/VLOOKUP($A16,'16+ populations'!$A$8:$H$425,3,FALSE)</f>
        <v>4.1174074349865745E-3</v>
      </c>
      <c r="D16">
        <f>VLOOKUP($A16,'Raw Data'!$C$7:$I$389,4,FALSE)/VLOOKUP($A16,'16+ populations'!$A$8:$H$425,4,FALSE)</f>
        <v>6.7779341547441222E-3</v>
      </c>
      <c r="E16">
        <f>VLOOKUP($A16,'Raw Data'!$C$7:$I$389,5,FALSE)/VLOOKUP($A16,'16+ populations'!$A$8:$H$425,5,FALSE)</f>
        <v>9.1337003806416534E-3</v>
      </c>
      <c r="F16">
        <f>VLOOKUP($A16,'Raw Data'!$C$7:$I$389,6,FALSE)/VLOOKUP($A16,'16+ populations'!$A$8:$H$425,6,FALSE)</f>
        <v>9.578222147538229E-3</v>
      </c>
      <c r="G16">
        <f>VLOOKUP($A16,'Raw Data'!$C$7:$I$389,7,FALSE)/VLOOKUP($A16,'16+ populations'!$A$8:$H$425,7,FALSE)</f>
        <v>9.3493671517256849E-3</v>
      </c>
    </row>
    <row r="17" spans="1:7" x14ac:dyDescent="0.25">
      <c r="A17" t="s">
        <v>66</v>
      </c>
      <c r="B17" t="str">
        <f>IFERROR(VLOOKUP($A17,Classifications!$E$1:$F$326,2,FALSE),VLOOKUP($A17,Classifications!$A$1:$B$35,2,FALSE))</f>
        <v>Urban with Minor Conurbation</v>
      </c>
      <c r="C17">
        <f>VLOOKUP($A17,'Raw Data'!$C$7:$I$389,3,FALSE)/VLOOKUP($A17,'16+ populations'!$A$8:$H$425,3,FALSE)</f>
        <v>2.242957722618636E-2</v>
      </c>
      <c r="D17">
        <f>VLOOKUP($A17,'Raw Data'!$C$7:$I$389,4,FALSE)/VLOOKUP($A17,'16+ populations'!$A$8:$H$425,4,FALSE)</f>
        <v>2.909671613108409E-2</v>
      </c>
      <c r="E17">
        <f>VLOOKUP($A17,'Raw Data'!$C$7:$I$389,5,FALSE)/VLOOKUP($A17,'16+ populations'!$A$8:$H$425,5,FALSE)</f>
        <v>3.3927285211338712E-2</v>
      </c>
      <c r="F17">
        <f>VLOOKUP($A17,'Raw Data'!$C$7:$I$389,6,FALSE)/VLOOKUP($A17,'16+ populations'!$A$8:$H$425,6,FALSE)</f>
        <v>3.6348215908402495E-2</v>
      </c>
      <c r="G17">
        <f>VLOOKUP($A17,'Raw Data'!$C$7:$I$389,7,FALSE)/VLOOKUP($A17,'16+ populations'!$A$8:$H$425,7,FALSE)</f>
        <v>3.560791138181453E-2</v>
      </c>
    </row>
    <row r="18" spans="1:7" x14ac:dyDescent="0.25">
      <c r="A18" t="s">
        <v>32</v>
      </c>
      <c r="B18" t="str">
        <f>IFERROR(VLOOKUP($A18,Classifications!$E$1:$F$326,2,FALSE),VLOOKUP($A18,Classifications!$A$1:$B$35,2,FALSE))</f>
        <v>Urban with Significant Rural (rural including hub towns 26-49%)</v>
      </c>
      <c r="C18">
        <f>VLOOKUP($A18,'Raw Data'!$C$7:$I$389,3,FALSE)/VLOOKUP($A18,'16+ populations'!$A$8:$H$425,3,FALSE)</f>
        <v>2.9629964715461865E-2</v>
      </c>
      <c r="D18">
        <f>VLOOKUP($A18,'Raw Data'!$C$7:$I$389,4,FALSE)/VLOOKUP($A18,'16+ populations'!$A$8:$H$425,4,FALSE)</f>
        <v>3.8874238428662361E-2</v>
      </c>
      <c r="E18">
        <f>VLOOKUP($A18,'Raw Data'!$C$7:$I$389,5,FALSE)/VLOOKUP($A18,'16+ populations'!$A$8:$H$425,5,FALSE)</f>
        <v>4.3709094237722547E-2</v>
      </c>
      <c r="F18">
        <f>VLOOKUP($A18,'Raw Data'!$C$7:$I$389,6,FALSE)/VLOOKUP($A18,'16+ populations'!$A$8:$H$425,6,FALSE)</f>
        <v>4.3358664739614902E-2</v>
      </c>
      <c r="G18">
        <f>VLOOKUP($A18,'Raw Data'!$C$7:$I$389,7,FALSE)/VLOOKUP($A18,'16+ populations'!$A$8:$H$425,7,FALSE)</f>
        <v>4.6827830468991416E-2</v>
      </c>
    </row>
    <row r="19" spans="1:7" x14ac:dyDescent="0.25">
      <c r="A19" t="s">
        <v>178</v>
      </c>
      <c r="B19" t="str">
        <f>IFERROR(VLOOKUP($A19,Classifications!$E$1:$F$326,2,FALSE),VLOOKUP($A19,Classifications!$A$1:$B$35,2,FALSE))</f>
        <v>Urban with City and Town</v>
      </c>
      <c r="C19">
        <f>VLOOKUP($A19,'Raw Data'!$C$7:$I$389,3,FALSE)/VLOOKUP($A19,'16+ populations'!$A$8:$H$425,3,FALSE)</f>
        <v>1.3728571686627288E-2</v>
      </c>
      <c r="D19">
        <f>VLOOKUP($A19,'Raw Data'!$C$7:$I$389,4,FALSE)/VLOOKUP($A19,'16+ populations'!$A$8:$H$425,4,FALSE)</f>
        <v>1.8211651850916895E-2</v>
      </c>
      <c r="E19">
        <f>VLOOKUP($A19,'Raw Data'!$C$7:$I$389,5,FALSE)/VLOOKUP($A19,'16+ populations'!$A$8:$H$425,5,FALSE)</f>
        <v>2.0195311097547842E-2</v>
      </c>
      <c r="F19">
        <f>VLOOKUP($A19,'Raw Data'!$C$7:$I$389,6,FALSE)/VLOOKUP($A19,'16+ populations'!$A$8:$H$425,6,FALSE)</f>
        <v>2.2163597860809015E-2</v>
      </c>
      <c r="G19">
        <f>VLOOKUP($A19,'Raw Data'!$C$7:$I$389,7,FALSE)/VLOOKUP($A19,'16+ populations'!$A$8:$H$425,7,FALSE)</f>
        <v>2.3127684463375212E-2</v>
      </c>
    </row>
    <row r="20" spans="1:7" x14ac:dyDescent="0.25">
      <c r="A20" t="s">
        <v>272</v>
      </c>
      <c r="B20" t="str">
        <f>IFERROR(VLOOKUP($A20,Classifications!$E$1:$F$326,2,FALSE),VLOOKUP($A20,Classifications!$A$1:$B$35,2,FALSE))</f>
        <v>Urban with Significant Rural (rural including hub towns 26-49%)</v>
      </c>
      <c r="C20">
        <f>VLOOKUP($A20,'Raw Data'!$C$7:$I$389,3,FALSE)/VLOOKUP($A20,'16+ populations'!$A$8:$H$425,3,FALSE)</f>
        <v>1.1173081184900643E-2</v>
      </c>
      <c r="D20">
        <f>VLOOKUP($A20,'Raw Data'!$C$7:$I$389,4,FALSE)/VLOOKUP($A20,'16+ populations'!$A$8:$H$425,4,FALSE)</f>
        <v>1.5465710049966139E-2</v>
      </c>
      <c r="E20">
        <f>VLOOKUP($A20,'Raw Data'!$C$7:$I$389,5,FALSE)/VLOOKUP($A20,'16+ populations'!$A$8:$H$425,5,FALSE)</f>
        <v>1.9156740267286462E-2</v>
      </c>
      <c r="F20">
        <f>VLOOKUP($A20,'Raw Data'!$C$7:$I$389,6,FALSE)/VLOOKUP($A20,'16+ populations'!$A$8:$H$425,6,FALSE)</f>
        <v>2.0704121754765128E-2</v>
      </c>
      <c r="G20">
        <f>VLOOKUP($A20,'Raw Data'!$C$7:$I$389,7,FALSE)/VLOOKUP($A20,'16+ populations'!$A$8:$H$425,7,FALSE)</f>
        <v>2.0779456467492401E-2</v>
      </c>
    </row>
    <row r="21" spans="1:7" x14ac:dyDescent="0.25">
      <c r="A21" t="s">
        <v>127</v>
      </c>
      <c r="B21" t="str">
        <f>IFERROR(VLOOKUP($A21,Classifications!$E$1:$F$326,2,FALSE),VLOOKUP($A21,Classifications!$A$1:$B$35,2,FALSE))</f>
        <v xml:space="preserve">Largely Rural (rural including hub towns 50-79%) </v>
      </c>
      <c r="C21">
        <f>VLOOKUP($A21,'Raw Data'!$C$7:$I$389,3,FALSE)/VLOOKUP($A21,'16+ populations'!$A$8:$H$425,3,FALSE)</f>
        <v>1.8375187928058354E-2</v>
      </c>
      <c r="D21">
        <f>VLOOKUP($A21,'Raw Data'!$C$7:$I$389,4,FALSE)/VLOOKUP($A21,'16+ populations'!$A$8:$H$425,4,FALSE)</f>
        <v>2.3229288377009959E-2</v>
      </c>
      <c r="E21">
        <f>VLOOKUP($A21,'Raw Data'!$C$7:$I$389,5,FALSE)/VLOOKUP($A21,'16+ populations'!$A$8:$H$425,5,FALSE)</f>
        <v>2.7883891475894377E-2</v>
      </c>
      <c r="F21">
        <f>VLOOKUP($A21,'Raw Data'!$C$7:$I$389,6,FALSE)/VLOOKUP($A21,'16+ populations'!$A$8:$H$425,6,FALSE)</f>
        <v>3.0670530965981036E-2</v>
      </c>
      <c r="G21">
        <f>VLOOKUP($A21,'Raw Data'!$C$7:$I$389,7,FALSE)/VLOOKUP($A21,'16+ populations'!$A$8:$H$425,7,FALSE)</f>
        <v>3.033381303084173E-2</v>
      </c>
    </row>
    <row r="22" spans="1:7" x14ac:dyDescent="0.25">
      <c r="A22" t="s">
        <v>333</v>
      </c>
      <c r="B22" t="str">
        <f>IFERROR(VLOOKUP($A22,Classifications!$E$1:$F$326,2,FALSE),VLOOKUP($A22,Classifications!$A$1:$B$35,2,FALSE))</f>
        <v>Urban with Significant Rural (rural including hub towns 26-49%)</v>
      </c>
      <c r="C22">
        <f>VLOOKUP($A22,'Raw Data'!$C$7:$I$389,3,FALSE)/VLOOKUP($A22,'16+ populations'!$A$8:$H$425,3,FALSE)</f>
        <v>1.0195939356325916E-2</v>
      </c>
      <c r="D22">
        <f>VLOOKUP($A22,'Raw Data'!$C$7:$I$389,4,FALSE)/VLOOKUP($A22,'16+ populations'!$A$8:$H$425,4,FALSE)</f>
        <v>1.3679528365163977E-2</v>
      </c>
      <c r="E22">
        <f>VLOOKUP($A22,'Raw Data'!$C$7:$I$389,5,FALSE)/VLOOKUP($A22,'16+ populations'!$A$8:$H$425,5,FALSE)</f>
        <v>1.6326387304039465E-2</v>
      </c>
      <c r="F22">
        <f>VLOOKUP($A22,'Raw Data'!$C$7:$I$389,6,FALSE)/VLOOKUP($A22,'16+ populations'!$A$8:$H$425,6,FALSE)</f>
        <v>1.7537889694526607E-2</v>
      </c>
      <c r="G22">
        <f>VLOOKUP($A22,'Raw Data'!$C$7:$I$389,7,FALSE)/VLOOKUP($A22,'16+ populations'!$A$8:$H$425,7,FALSE)</f>
        <v>1.6632195794553602E-2</v>
      </c>
    </row>
    <row r="23" spans="1:7" x14ac:dyDescent="0.25">
      <c r="A23" t="s">
        <v>169</v>
      </c>
      <c r="B23" t="str">
        <f>IFERROR(VLOOKUP($A23,Classifications!$E$1:$F$326,2,FALSE),VLOOKUP($A23,Classifications!$A$1:$B$35,2,FALSE))</f>
        <v>Urban with Significant Rural (rural including hub towns 26-49%)</v>
      </c>
      <c r="C23">
        <f>VLOOKUP($A23,'Raw Data'!$C$7:$I$389,3,FALSE)/VLOOKUP($A23,'16+ populations'!$A$8:$H$425,3,FALSE)</f>
        <v>9.5551331180913877E-3</v>
      </c>
      <c r="D23">
        <f>VLOOKUP($A23,'Raw Data'!$C$7:$I$389,4,FALSE)/VLOOKUP($A23,'16+ populations'!$A$8:$H$425,4,FALSE)</f>
        <v>1.2534694242994001E-2</v>
      </c>
      <c r="E23">
        <f>VLOOKUP($A23,'Raw Data'!$C$7:$I$389,5,FALSE)/VLOOKUP($A23,'16+ populations'!$A$8:$H$425,5,FALSE)</f>
        <v>1.5032983552729178E-2</v>
      </c>
      <c r="F23">
        <f>VLOOKUP($A23,'Raw Data'!$C$7:$I$389,6,FALSE)/VLOOKUP($A23,'16+ populations'!$A$8:$H$425,6,FALSE)</f>
        <v>1.9754061928984146E-2</v>
      </c>
      <c r="G23">
        <f>VLOOKUP($A23,'Raw Data'!$C$7:$I$389,7,FALSE)/VLOOKUP($A23,'16+ populations'!$A$8:$H$425,7,FALSE)</f>
        <v>2.0806343972048835E-2</v>
      </c>
    </row>
    <row r="24" spans="1:7" x14ac:dyDescent="0.25">
      <c r="A24" t="s">
        <v>239</v>
      </c>
      <c r="B24" t="str">
        <f>IFERROR(VLOOKUP($A24,Classifications!$E$1:$F$326,2,FALSE),VLOOKUP($A24,Classifications!$A$1:$B$35,2,FALSE))</f>
        <v>Urban with Major Conurbation</v>
      </c>
      <c r="C24">
        <f>VLOOKUP($A24,'Raw Data'!$C$7:$I$389,3,FALSE)/VLOOKUP($A24,'16+ populations'!$A$8:$H$425,3,FALSE)</f>
        <v>1.2279503576922812E-2</v>
      </c>
      <c r="D24">
        <f>VLOOKUP($A24,'Raw Data'!$C$7:$I$389,4,FALSE)/VLOOKUP($A24,'16+ populations'!$A$8:$H$425,4,FALSE)</f>
        <v>1.7330076552542883E-2</v>
      </c>
      <c r="E24">
        <f>VLOOKUP($A24,'Raw Data'!$C$7:$I$389,5,FALSE)/VLOOKUP($A24,'16+ populations'!$A$8:$H$425,5,FALSE)</f>
        <v>2.1532461200942554E-2</v>
      </c>
      <c r="F24">
        <f>VLOOKUP($A24,'Raw Data'!$C$7:$I$389,6,FALSE)/VLOOKUP($A24,'16+ populations'!$A$8:$H$425,6,FALSE)</f>
        <v>2.4032928496960343E-2</v>
      </c>
      <c r="G24">
        <f>VLOOKUP($A24,'Raw Data'!$C$7:$I$389,7,FALSE)/VLOOKUP($A24,'16+ populations'!$A$8:$H$425,7,FALSE)</f>
        <v>2.2833656810138145E-2</v>
      </c>
    </row>
    <row r="25" spans="1:7" x14ac:dyDescent="0.25">
      <c r="A25" t="s">
        <v>135</v>
      </c>
      <c r="B25" t="str">
        <f>IFERROR(VLOOKUP($A25,Classifications!$E$1:$F$326,2,FALSE),VLOOKUP($A25,Classifications!$A$1:$B$35,2,FALSE))</f>
        <v>Urban with Major Conurbation</v>
      </c>
      <c r="C25">
        <f>VLOOKUP($A25,'Raw Data'!$C$7:$I$389,3,FALSE)/VLOOKUP($A25,'16+ populations'!$A$8:$H$425,3,FALSE)</f>
        <v>1.2236317032120704E-2</v>
      </c>
      <c r="D25">
        <f>VLOOKUP($A25,'Raw Data'!$C$7:$I$389,4,FALSE)/VLOOKUP($A25,'16+ populations'!$A$8:$H$425,4,FALSE)</f>
        <v>1.9156300131038494E-2</v>
      </c>
      <c r="E25">
        <f>VLOOKUP($A25,'Raw Data'!$C$7:$I$389,5,FALSE)/VLOOKUP($A25,'16+ populations'!$A$8:$H$425,5,FALSE)</f>
        <v>2.254832248880187E-2</v>
      </c>
      <c r="F25">
        <f>VLOOKUP($A25,'Raw Data'!$C$7:$I$389,6,FALSE)/VLOOKUP($A25,'16+ populations'!$A$8:$H$425,6,FALSE)</f>
        <v>2.5066794536989314E-2</v>
      </c>
      <c r="G25">
        <f>VLOOKUP($A25,'Raw Data'!$C$7:$I$389,7,FALSE)/VLOOKUP($A25,'16+ populations'!$A$8:$H$425,7,FALSE)</f>
        <v>2.5325501293429947E-2</v>
      </c>
    </row>
    <row r="26" spans="1:7" x14ac:dyDescent="0.25">
      <c r="A26" t="s">
        <v>101</v>
      </c>
      <c r="B26" t="str">
        <f>IFERROR(VLOOKUP($A26,Classifications!$E$1:$F$326,2,FALSE),VLOOKUP($A26,Classifications!$A$1:$B$35,2,FALSE))</f>
        <v>Urban with City and Town</v>
      </c>
      <c r="C26">
        <f>VLOOKUP($A26,'Raw Data'!$C$7:$I$389,3,FALSE)/VLOOKUP($A26,'16+ populations'!$A$8:$H$425,3,FALSE)</f>
        <v>1.5781344436236654E-2</v>
      </c>
      <c r="D26">
        <f>VLOOKUP($A26,'Raw Data'!$C$7:$I$389,4,FALSE)/VLOOKUP($A26,'16+ populations'!$A$8:$H$425,4,FALSE)</f>
        <v>2.1481916589745742E-2</v>
      </c>
      <c r="E26">
        <f>VLOOKUP($A26,'Raw Data'!$C$7:$I$389,5,FALSE)/VLOOKUP($A26,'16+ populations'!$A$8:$H$425,5,FALSE)</f>
        <v>2.7218199230497824E-2</v>
      </c>
      <c r="F26">
        <f>VLOOKUP($A26,'Raw Data'!$C$7:$I$389,6,FALSE)/VLOOKUP($A26,'16+ populations'!$A$8:$H$425,6,FALSE)</f>
        <v>2.975586663961588E-2</v>
      </c>
      <c r="G26">
        <f>VLOOKUP($A26,'Raw Data'!$C$7:$I$389,7,FALSE)/VLOOKUP($A26,'16+ populations'!$A$8:$H$425,7,FALSE)</f>
        <v>2.8107485734604379E-2</v>
      </c>
    </row>
    <row r="27" spans="1:7" x14ac:dyDescent="0.25">
      <c r="A27" t="s">
        <v>24</v>
      </c>
      <c r="B27" t="str">
        <f>IFERROR(VLOOKUP($A27,Classifications!$E$1:$F$326,2,FALSE),VLOOKUP($A27,Classifications!$A$1:$B$35,2,FALSE))</f>
        <v>Urban with City and Town</v>
      </c>
      <c r="C27">
        <f>VLOOKUP($A27,'Raw Data'!$C$7:$I$389,3,FALSE)/VLOOKUP($A27,'16+ populations'!$A$8:$H$425,3,FALSE)</f>
        <v>1.826072011686861E-2</v>
      </c>
      <c r="D27">
        <f>VLOOKUP($A27,'Raw Data'!$C$7:$I$389,4,FALSE)/VLOOKUP($A27,'16+ populations'!$A$8:$H$425,4,FALSE)</f>
        <v>2.4542233983524692E-2</v>
      </c>
      <c r="E27">
        <f>VLOOKUP($A27,'Raw Data'!$C$7:$I$389,5,FALSE)/VLOOKUP($A27,'16+ populations'!$A$8:$H$425,5,FALSE)</f>
        <v>3.067386989609094E-2</v>
      </c>
      <c r="F27">
        <f>VLOOKUP($A27,'Raw Data'!$C$7:$I$389,6,FALSE)/VLOOKUP($A27,'16+ populations'!$A$8:$H$425,6,FALSE)</f>
        <v>3.3855585103542557E-2</v>
      </c>
      <c r="G27">
        <f>VLOOKUP($A27,'Raw Data'!$C$7:$I$389,7,FALSE)/VLOOKUP($A27,'16+ populations'!$A$8:$H$425,7,FALSE)</f>
        <v>3.4411192240276146E-2</v>
      </c>
    </row>
    <row r="28" spans="1:7" x14ac:dyDescent="0.25">
      <c r="A28" t="s">
        <v>25</v>
      </c>
      <c r="B28" t="str">
        <f>IFERROR(VLOOKUP($A28,Classifications!$E$1:$F$326,2,FALSE),VLOOKUP($A28,Classifications!$A$1:$B$35,2,FALSE))</f>
        <v>Urban with City and Town</v>
      </c>
      <c r="C28">
        <f>VLOOKUP($A28,'Raw Data'!$C$7:$I$389,3,FALSE)/VLOOKUP($A28,'16+ populations'!$A$8:$H$425,3,FALSE)</f>
        <v>2.3000766692223073E-2</v>
      </c>
      <c r="D28">
        <f>VLOOKUP($A28,'Raw Data'!$C$7:$I$389,4,FALSE)/VLOOKUP($A28,'16+ populations'!$A$8:$H$425,4,FALSE)</f>
        <v>2.8899485366856735E-2</v>
      </c>
      <c r="E28">
        <f>VLOOKUP($A28,'Raw Data'!$C$7:$I$389,5,FALSE)/VLOOKUP($A28,'16+ populations'!$A$8:$H$425,5,FALSE)</f>
        <v>3.3588230683968337E-2</v>
      </c>
      <c r="F28">
        <f>VLOOKUP($A28,'Raw Data'!$C$7:$I$389,6,FALSE)/VLOOKUP($A28,'16+ populations'!$A$8:$H$425,6,FALSE)</f>
        <v>3.6869486541506444E-2</v>
      </c>
      <c r="G28">
        <f>VLOOKUP($A28,'Raw Data'!$C$7:$I$389,7,FALSE)/VLOOKUP($A28,'16+ populations'!$A$8:$H$425,7,FALSE)</f>
        <v>3.4760607683803839E-2</v>
      </c>
    </row>
    <row r="29" spans="1:7" x14ac:dyDescent="0.25">
      <c r="A29" t="s">
        <v>92</v>
      </c>
      <c r="B29" t="str">
        <f>IFERROR(VLOOKUP($A29,Classifications!$E$1:$F$326,2,FALSE),VLOOKUP($A29,Classifications!$A$1:$B$35,2,FALSE))</f>
        <v>Urban with Significant Rural (rural including hub towns 26-49%)</v>
      </c>
      <c r="C29">
        <f>VLOOKUP($A29,'Raw Data'!$C$7:$I$389,3,FALSE)/VLOOKUP($A29,'16+ populations'!$A$8:$H$425,3,FALSE)</f>
        <v>1.9763256984751086E-2</v>
      </c>
      <c r="D29">
        <f>VLOOKUP($A29,'Raw Data'!$C$7:$I$389,4,FALSE)/VLOOKUP($A29,'16+ populations'!$A$8:$H$425,4,FALSE)</f>
        <v>2.5473222051940522E-2</v>
      </c>
      <c r="E29">
        <f>VLOOKUP($A29,'Raw Data'!$C$7:$I$389,5,FALSE)/VLOOKUP($A29,'16+ populations'!$A$8:$H$425,5,FALSE)</f>
        <v>3.1580902842281253E-2</v>
      </c>
      <c r="F29">
        <f>VLOOKUP($A29,'Raw Data'!$C$7:$I$389,6,FALSE)/VLOOKUP($A29,'16+ populations'!$A$8:$H$425,6,FALSE)</f>
        <v>3.6997995080713504E-2</v>
      </c>
      <c r="G29">
        <f>VLOOKUP($A29,'Raw Data'!$C$7:$I$389,7,FALSE)/VLOOKUP($A29,'16+ populations'!$A$8:$H$425,7,FALSE)</f>
        <v>3.5607817157999336E-2</v>
      </c>
    </row>
    <row r="30" spans="1:7" x14ac:dyDescent="0.25">
      <c r="A30" t="s">
        <v>26</v>
      </c>
      <c r="B30" t="str">
        <f>IFERROR(VLOOKUP($A30,Classifications!$E$1:$F$326,2,FALSE),VLOOKUP($A30,Classifications!$A$1:$B$35,2,FALSE))</f>
        <v>Urban with Major Conurbation</v>
      </c>
      <c r="C30">
        <f>VLOOKUP($A30,'Raw Data'!$C$7:$I$389,3,FALSE)/VLOOKUP($A30,'16+ populations'!$A$8:$H$425,3,FALSE)</f>
        <v>1.8778217267969157E-2</v>
      </c>
      <c r="D30">
        <f>VLOOKUP($A30,'Raw Data'!$C$7:$I$389,4,FALSE)/VLOOKUP($A30,'16+ populations'!$A$8:$H$425,4,FALSE)</f>
        <v>2.3944077528880416E-2</v>
      </c>
      <c r="E30">
        <f>VLOOKUP($A30,'Raw Data'!$C$7:$I$389,5,FALSE)/VLOOKUP($A30,'16+ populations'!$A$8:$H$425,5,FALSE)</f>
        <v>2.8431848182956687E-2</v>
      </c>
      <c r="F30">
        <f>VLOOKUP($A30,'Raw Data'!$C$7:$I$389,6,FALSE)/VLOOKUP($A30,'16+ populations'!$A$8:$H$425,6,FALSE)</f>
        <v>3.0161047544675697E-2</v>
      </c>
      <c r="G30">
        <f>VLOOKUP($A30,'Raw Data'!$C$7:$I$389,7,FALSE)/VLOOKUP($A30,'16+ populations'!$A$8:$H$425,7,FALSE)</f>
        <v>2.9530186096961231E-2</v>
      </c>
    </row>
    <row r="31" spans="1:7" x14ac:dyDescent="0.25">
      <c r="A31" t="s">
        <v>109</v>
      </c>
      <c r="B31" t="str">
        <f>IFERROR(VLOOKUP($A31,Classifications!$E$1:$F$326,2,FALSE),VLOOKUP($A31,Classifications!$A$1:$B$35,2,FALSE))</f>
        <v>Urban with Significant Rural (rural including hub towns 26-49%)</v>
      </c>
      <c r="C31">
        <f>VLOOKUP($A31,'Raw Data'!$C$7:$I$389,3,FALSE)/VLOOKUP($A31,'16+ populations'!$A$8:$H$425,3,FALSE)</f>
        <v>1.2979557197414072E-2</v>
      </c>
      <c r="D31">
        <f>VLOOKUP($A31,'Raw Data'!$C$7:$I$389,4,FALSE)/VLOOKUP($A31,'16+ populations'!$A$8:$H$425,4,FALSE)</f>
        <v>1.6983361228709266E-2</v>
      </c>
      <c r="E31">
        <f>VLOOKUP($A31,'Raw Data'!$C$7:$I$389,5,FALSE)/VLOOKUP($A31,'16+ populations'!$A$8:$H$425,5,FALSE)</f>
        <v>2.0052979476641992E-2</v>
      </c>
      <c r="F31">
        <f>VLOOKUP($A31,'Raw Data'!$C$7:$I$389,6,FALSE)/VLOOKUP($A31,'16+ populations'!$A$8:$H$425,6,FALSE)</f>
        <v>2.275170637797835E-2</v>
      </c>
      <c r="G31">
        <f>VLOOKUP($A31,'Raw Data'!$C$7:$I$389,7,FALSE)/VLOOKUP($A31,'16+ populations'!$A$8:$H$425,7,FALSE)</f>
        <v>2.2777351390161175E-2</v>
      </c>
    </row>
    <row r="32" spans="1:7" x14ac:dyDescent="0.25">
      <c r="A32" t="s">
        <v>334</v>
      </c>
      <c r="B32" t="str">
        <f>IFERROR(VLOOKUP($A32,Classifications!$E$1:$F$326,2,FALSE),VLOOKUP($A32,Classifications!$A$1:$B$35,2,FALSE))</f>
        <v>Urban with City and Town</v>
      </c>
      <c r="C32">
        <f>VLOOKUP($A32,'Raw Data'!$C$7:$I$389,3,FALSE)/VLOOKUP($A32,'16+ populations'!$A$8:$H$425,3,FALSE)</f>
        <v>1.3892024241582302E-2</v>
      </c>
      <c r="D32">
        <f>VLOOKUP($A32,'Raw Data'!$C$7:$I$389,4,FALSE)/VLOOKUP($A32,'16+ populations'!$A$8:$H$425,4,FALSE)</f>
        <v>1.8850536193029489E-2</v>
      </c>
      <c r="E32">
        <f>VLOOKUP($A32,'Raw Data'!$C$7:$I$389,5,FALSE)/VLOOKUP($A32,'16+ populations'!$A$8:$H$425,5,FALSE)</f>
        <v>2.1133541132888359E-2</v>
      </c>
      <c r="F32">
        <f>VLOOKUP($A32,'Raw Data'!$C$7:$I$389,6,FALSE)/VLOOKUP($A32,'16+ populations'!$A$8:$H$425,6,FALSE)</f>
        <v>2.4957531941615478E-2</v>
      </c>
      <c r="G32">
        <f>VLOOKUP($A32,'Raw Data'!$C$7:$I$389,7,FALSE)/VLOOKUP($A32,'16+ populations'!$A$8:$H$425,7,FALSE)</f>
        <v>2.3928039821379983E-2</v>
      </c>
    </row>
    <row r="33" spans="1:7" x14ac:dyDescent="0.25">
      <c r="A33" t="s">
        <v>258</v>
      </c>
      <c r="B33" t="str">
        <f>IFERROR(VLOOKUP($A33,Classifications!$E$1:$F$326,2,FALSE),VLOOKUP($A33,Classifications!$A$1:$B$35,2,FALSE))</f>
        <v>Urban with City and Town</v>
      </c>
      <c r="C33">
        <f>VLOOKUP($A33,'Raw Data'!$C$7:$I$389,3,FALSE)/VLOOKUP($A33,'16+ populations'!$A$8:$H$425,3,FALSE)</f>
        <v>1.206400551497395E-2</v>
      </c>
      <c r="D33">
        <f>VLOOKUP($A33,'Raw Data'!$C$7:$I$389,4,FALSE)/VLOOKUP($A33,'16+ populations'!$A$8:$H$425,4,FALSE)</f>
        <v>1.5304843455200348E-2</v>
      </c>
      <c r="E33">
        <f>VLOOKUP($A33,'Raw Data'!$C$7:$I$389,5,FALSE)/VLOOKUP($A33,'16+ populations'!$A$8:$H$425,5,FALSE)</f>
        <v>1.749194449924377E-2</v>
      </c>
      <c r="F33">
        <f>VLOOKUP($A33,'Raw Data'!$C$7:$I$389,6,FALSE)/VLOOKUP($A33,'16+ populations'!$A$8:$H$425,6,FALSE)</f>
        <v>2.0697424611595797E-2</v>
      </c>
      <c r="G33">
        <f>VLOOKUP($A33,'Raw Data'!$C$7:$I$389,7,FALSE)/VLOOKUP($A33,'16+ populations'!$A$8:$H$425,7,FALSE)</f>
        <v>2.0859135649566519E-2</v>
      </c>
    </row>
    <row r="34" spans="1:7" x14ac:dyDescent="0.25">
      <c r="A34" t="s">
        <v>67</v>
      </c>
      <c r="B34" t="str">
        <f>IFERROR(VLOOKUP($A34,Classifications!$E$1:$F$326,2,FALSE),VLOOKUP($A34,Classifications!$A$1:$B$35,2,FALSE))</f>
        <v>Urban with Major Conurbation</v>
      </c>
      <c r="C34">
        <f>VLOOKUP($A34,'Raw Data'!$C$7:$I$389,3,FALSE)/VLOOKUP($A34,'16+ populations'!$A$8:$H$425,3,FALSE)</f>
        <v>1.4629087811562535E-2</v>
      </c>
      <c r="D34">
        <f>VLOOKUP($A34,'Raw Data'!$C$7:$I$389,4,FALSE)/VLOOKUP($A34,'16+ populations'!$A$8:$H$425,4,FALSE)</f>
        <v>2.0091725750996953E-2</v>
      </c>
      <c r="E34">
        <f>VLOOKUP($A34,'Raw Data'!$C$7:$I$389,5,FALSE)/VLOOKUP($A34,'16+ populations'!$A$8:$H$425,5,FALSE)</f>
        <v>2.4774162361400648E-2</v>
      </c>
      <c r="F34">
        <f>VLOOKUP($A34,'Raw Data'!$C$7:$I$389,6,FALSE)/VLOOKUP($A34,'16+ populations'!$A$8:$H$425,6,FALSE)</f>
        <v>2.4480064066784768E-2</v>
      </c>
      <c r="G34">
        <f>VLOOKUP($A34,'Raw Data'!$C$7:$I$389,7,FALSE)/VLOOKUP($A34,'16+ populations'!$A$8:$H$425,7,FALSE)</f>
        <v>2.4134765613126396E-2</v>
      </c>
    </row>
    <row r="35" spans="1:7" x14ac:dyDescent="0.25">
      <c r="A35" t="s">
        <v>179</v>
      </c>
      <c r="B35" t="str">
        <f>IFERROR(VLOOKUP($A35,Classifications!$E$1:$F$326,2,FALSE),VLOOKUP($A35,Classifications!$A$1:$B$35,2,FALSE))</f>
        <v xml:space="preserve">Largely Rural (rural including hub towns 50-79%) </v>
      </c>
      <c r="C35">
        <f>VLOOKUP($A35,'Raw Data'!$C$7:$I$389,3,FALSE)/VLOOKUP($A35,'16+ populations'!$A$8:$H$425,3,FALSE)</f>
        <v>1.2471374969090343E-2</v>
      </c>
      <c r="D35">
        <f>VLOOKUP($A35,'Raw Data'!$C$7:$I$389,4,FALSE)/VLOOKUP($A35,'16+ populations'!$A$8:$H$425,4,FALSE)</f>
        <v>1.8626758301753484E-2</v>
      </c>
      <c r="E35">
        <f>VLOOKUP($A35,'Raw Data'!$C$7:$I$389,5,FALSE)/VLOOKUP($A35,'16+ populations'!$A$8:$H$425,5,FALSE)</f>
        <v>2.1755126851585246E-2</v>
      </c>
      <c r="F35">
        <f>VLOOKUP($A35,'Raw Data'!$C$7:$I$389,6,FALSE)/VLOOKUP($A35,'16+ populations'!$A$8:$H$425,6,FALSE)</f>
        <v>2.4769992922859165E-2</v>
      </c>
      <c r="G35">
        <f>VLOOKUP($A35,'Raw Data'!$C$7:$I$389,7,FALSE)/VLOOKUP($A35,'16+ populations'!$A$8:$H$425,7,FALSE)</f>
        <v>2.3906441816889577E-2</v>
      </c>
    </row>
    <row r="36" spans="1:7" x14ac:dyDescent="0.25">
      <c r="A36" t="s">
        <v>203</v>
      </c>
      <c r="B36" t="str">
        <f>IFERROR(VLOOKUP($A36,Classifications!$E$1:$F$326,2,FALSE),VLOOKUP($A36,Classifications!$A$1:$B$35,2,FALSE))</f>
        <v xml:space="preserve">Mainly Rural (rural including hub towns &gt;=80%) </v>
      </c>
      <c r="C36">
        <f>VLOOKUP($A36,'Raw Data'!$C$7:$I$389,3,FALSE)/VLOOKUP($A36,'16+ populations'!$A$8:$H$425,3,FALSE)</f>
        <v>1.5247552200814043E-2</v>
      </c>
      <c r="D36">
        <f>VLOOKUP($A36,'Raw Data'!$C$7:$I$389,4,FALSE)/VLOOKUP($A36,'16+ populations'!$A$8:$H$425,4,FALSE)</f>
        <v>1.9419924337957126E-2</v>
      </c>
      <c r="E36">
        <f>VLOOKUP($A36,'Raw Data'!$C$7:$I$389,5,FALSE)/VLOOKUP($A36,'16+ populations'!$A$8:$H$425,5,FALSE)</f>
        <v>2.400583178321854E-2</v>
      </c>
      <c r="F36">
        <f>VLOOKUP($A36,'Raw Data'!$C$7:$I$389,6,FALSE)/VLOOKUP($A36,'16+ populations'!$A$8:$H$425,6,FALSE)</f>
        <v>2.5036986457266416E-2</v>
      </c>
      <c r="G36">
        <f>VLOOKUP($A36,'Raw Data'!$C$7:$I$389,7,FALSE)/VLOOKUP($A36,'16+ populations'!$A$8:$H$425,7,FALSE)</f>
        <v>2.4565357780507262E-2</v>
      </c>
    </row>
    <row r="37" spans="1:7" x14ac:dyDescent="0.25">
      <c r="A37" t="s">
        <v>240</v>
      </c>
      <c r="B37" t="str">
        <f>IFERROR(VLOOKUP($A37,Classifications!$E$1:$F$326,2,FALSE),VLOOKUP($A37,Classifications!$A$1:$B$35,2,FALSE))</f>
        <v>Urban with Major Conurbation</v>
      </c>
      <c r="C37">
        <f>VLOOKUP($A37,'Raw Data'!$C$7:$I$389,3,FALSE)/VLOOKUP($A37,'16+ populations'!$A$8:$H$425,3,FALSE)</f>
        <v>4.9045315929530132E-3</v>
      </c>
      <c r="D37">
        <f>VLOOKUP($A37,'Raw Data'!$C$7:$I$389,4,FALSE)/VLOOKUP($A37,'16+ populations'!$A$8:$H$425,4,FALSE)</f>
        <v>8.5395881072002962E-3</v>
      </c>
      <c r="E37">
        <f>VLOOKUP($A37,'Raw Data'!$C$7:$I$389,5,FALSE)/VLOOKUP($A37,'16+ populations'!$A$8:$H$425,5,FALSE)</f>
        <v>1.2009903551236096E-2</v>
      </c>
      <c r="F37">
        <f>VLOOKUP($A37,'Raw Data'!$C$7:$I$389,6,FALSE)/VLOOKUP($A37,'16+ populations'!$A$8:$H$425,6,FALSE)</f>
        <v>1.2504671948467832E-2</v>
      </c>
      <c r="G37">
        <f>VLOOKUP($A37,'Raw Data'!$C$7:$I$389,7,FALSE)/VLOOKUP($A37,'16+ populations'!$A$8:$H$425,7,FALSE)</f>
        <v>1.1900823408322306E-2</v>
      </c>
    </row>
    <row r="38" spans="1:7" x14ac:dyDescent="0.25">
      <c r="A38" t="s">
        <v>180</v>
      </c>
      <c r="B38" t="str">
        <f>IFERROR(VLOOKUP($A38,Classifications!$E$1:$F$326,2,FALSE),VLOOKUP($A38,Classifications!$A$1:$B$35,2,FALSE))</f>
        <v>Urban with Significant Rural (rural including hub towns 26-49%)</v>
      </c>
      <c r="C38">
        <f>VLOOKUP($A38,'Raw Data'!$C$7:$I$389,3,FALSE)/VLOOKUP($A38,'16+ populations'!$A$8:$H$425,3,FALSE)</f>
        <v>1.0573851745786981E-2</v>
      </c>
      <c r="D38">
        <f>VLOOKUP($A38,'Raw Data'!$C$7:$I$389,4,FALSE)/VLOOKUP($A38,'16+ populations'!$A$8:$H$425,4,FALSE)</f>
        <v>1.2658227848101266E-2</v>
      </c>
      <c r="E38">
        <f>VLOOKUP($A38,'Raw Data'!$C$7:$I$389,5,FALSE)/VLOOKUP($A38,'16+ populations'!$A$8:$H$425,5,FALSE)</f>
        <v>1.4719889167893324E-2</v>
      </c>
      <c r="F38">
        <f>VLOOKUP($A38,'Raw Data'!$C$7:$I$389,6,FALSE)/VLOOKUP($A38,'16+ populations'!$A$8:$H$425,6,FALSE)</f>
        <v>1.6575790621592149E-2</v>
      </c>
      <c r="G38">
        <f>VLOOKUP($A38,'Raw Data'!$C$7:$I$389,7,FALSE)/VLOOKUP($A38,'16+ populations'!$A$8:$H$425,7,FALSE)</f>
        <v>1.6781083142639208E-2</v>
      </c>
    </row>
    <row r="39" spans="1:7" x14ac:dyDescent="0.25">
      <c r="A39" t="s">
        <v>259</v>
      </c>
      <c r="B39" t="str">
        <f>IFERROR(VLOOKUP($A39,Classifications!$E$1:$F$326,2,FALSE),VLOOKUP($A39,Classifications!$A$1:$B$35,2,FALSE))</f>
        <v>Urban with City and Town</v>
      </c>
      <c r="C39">
        <f>VLOOKUP($A39,'Raw Data'!$C$7:$I$389,3,FALSE)/VLOOKUP($A39,'16+ populations'!$A$8:$H$425,3,FALSE)</f>
        <v>8.2560446040851332E-3</v>
      </c>
      <c r="D39">
        <f>VLOOKUP($A39,'Raw Data'!$C$7:$I$389,4,FALSE)/VLOOKUP($A39,'16+ populations'!$A$8:$H$425,4,FALSE)</f>
        <v>1.1579495870857041E-2</v>
      </c>
      <c r="E39">
        <f>VLOOKUP($A39,'Raw Data'!$C$7:$I$389,5,FALSE)/VLOOKUP($A39,'16+ populations'!$A$8:$H$425,5,FALSE)</f>
        <v>1.3495837053339701E-2</v>
      </c>
      <c r="F39">
        <f>VLOOKUP($A39,'Raw Data'!$C$7:$I$389,6,FALSE)/VLOOKUP($A39,'16+ populations'!$A$8:$H$425,6,FALSE)</f>
        <v>1.4407368339808073E-2</v>
      </c>
      <c r="G39">
        <f>VLOOKUP($A39,'Raw Data'!$C$7:$I$389,7,FALSE)/VLOOKUP($A39,'16+ populations'!$A$8:$H$425,7,FALSE)</f>
        <v>1.3846947795473939E-2</v>
      </c>
    </row>
    <row r="40" spans="1:7" x14ac:dyDescent="0.25">
      <c r="A40" t="s">
        <v>335</v>
      </c>
      <c r="B40" t="str">
        <f>IFERROR(VLOOKUP($A40,Classifications!$E$1:$F$326,2,FALSE),VLOOKUP($A40,Classifications!$A$1:$B$35,2,FALSE))</f>
        <v>Urban with City and Town</v>
      </c>
      <c r="C40">
        <f>VLOOKUP($A40,'Raw Data'!$C$7:$I$389,3,FALSE)/VLOOKUP($A40,'16+ populations'!$A$8:$H$425,3,FALSE)</f>
        <v>1.1828613450625079E-2</v>
      </c>
      <c r="D40">
        <f>VLOOKUP($A40,'Raw Data'!$C$7:$I$389,4,FALSE)/VLOOKUP($A40,'16+ populations'!$A$8:$H$425,4,FALSE)</f>
        <v>1.6933577011636673E-2</v>
      </c>
      <c r="E40">
        <f>VLOOKUP($A40,'Raw Data'!$C$7:$I$389,5,FALSE)/VLOOKUP($A40,'16+ populations'!$A$8:$H$425,5,FALSE)</f>
        <v>2.0423193109985204E-2</v>
      </c>
      <c r="F40">
        <f>VLOOKUP($A40,'Raw Data'!$C$7:$I$389,6,FALSE)/VLOOKUP($A40,'16+ populations'!$A$8:$H$425,6,FALSE)</f>
        <v>2.0569636365487816E-2</v>
      </c>
      <c r="G40">
        <f>VLOOKUP($A40,'Raw Data'!$C$7:$I$389,7,FALSE)/VLOOKUP($A40,'16+ populations'!$A$8:$H$425,7,FALSE)</f>
        <v>1.9451004632631327E-2</v>
      </c>
    </row>
    <row r="41" spans="1:7" x14ac:dyDescent="0.25">
      <c r="A41" t="s">
        <v>204</v>
      </c>
      <c r="B41" t="str">
        <f>IFERROR(VLOOKUP($A41,Classifications!$E$1:$F$326,2,FALSE),VLOOKUP($A41,Classifications!$A$1:$B$35,2,FALSE))</f>
        <v>Urban with Significant Rural (rural including hub towns 26-49%)</v>
      </c>
      <c r="C41">
        <f>VLOOKUP($A41,'Raw Data'!$C$7:$I$389,3,FALSE)/VLOOKUP($A41,'16+ populations'!$A$8:$H$425,3,FALSE)</f>
        <v>1.4206787687450671E-2</v>
      </c>
      <c r="D41">
        <f>VLOOKUP($A41,'Raw Data'!$C$7:$I$389,4,FALSE)/VLOOKUP($A41,'16+ populations'!$A$8:$H$425,4,FALSE)</f>
        <v>1.8163152491510702E-2</v>
      </c>
      <c r="E41">
        <f>VLOOKUP($A41,'Raw Data'!$C$7:$I$389,5,FALSE)/VLOOKUP($A41,'16+ populations'!$A$8:$H$425,5,FALSE)</f>
        <v>2.4143435756032561E-2</v>
      </c>
      <c r="F41">
        <f>VLOOKUP($A41,'Raw Data'!$C$7:$I$389,6,FALSE)/VLOOKUP($A41,'16+ populations'!$A$8:$H$425,6,FALSE)</f>
        <v>2.5998613407284946E-2</v>
      </c>
      <c r="G41">
        <f>VLOOKUP($A41,'Raw Data'!$C$7:$I$389,7,FALSE)/VLOOKUP($A41,'16+ populations'!$A$8:$H$425,7,FALSE)</f>
        <v>2.3330964480617868E-2</v>
      </c>
    </row>
    <row r="42" spans="1:7" x14ac:dyDescent="0.25">
      <c r="A42" t="s">
        <v>241</v>
      </c>
      <c r="B42" t="str">
        <f>IFERROR(VLOOKUP($A42,Classifications!$E$1:$F$326,2,FALSE),VLOOKUP($A42,Classifications!$A$1:$B$35,2,FALSE))</f>
        <v>Urban with Major Conurbation</v>
      </c>
      <c r="C42">
        <f>VLOOKUP($A42,'Raw Data'!$C$7:$I$389,3,FALSE)/VLOOKUP($A42,'16+ populations'!$A$8:$H$425,3,FALSE)</f>
        <v>9.0984834157137959E-3</v>
      </c>
      <c r="D42">
        <f>VLOOKUP($A42,'Raw Data'!$C$7:$I$389,4,FALSE)/VLOOKUP($A42,'16+ populations'!$A$8:$H$425,4,FALSE)</f>
        <v>1.1806195199153212E-2</v>
      </c>
      <c r="E42">
        <f>VLOOKUP($A42,'Raw Data'!$C$7:$I$389,5,FALSE)/VLOOKUP($A42,'16+ populations'!$A$8:$H$425,5,FALSE)</f>
        <v>1.4792449771527574E-2</v>
      </c>
      <c r="F42">
        <f>VLOOKUP($A42,'Raw Data'!$C$7:$I$389,6,FALSE)/VLOOKUP($A42,'16+ populations'!$A$8:$H$425,6,FALSE)</f>
        <v>1.6365868072919034E-2</v>
      </c>
      <c r="G42">
        <f>VLOOKUP($A42,'Raw Data'!$C$7:$I$389,7,FALSE)/VLOOKUP($A42,'16+ populations'!$A$8:$H$425,7,FALSE)</f>
        <v>1.6016256500347853E-2</v>
      </c>
    </row>
    <row r="43" spans="1:7" x14ac:dyDescent="0.25">
      <c r="A43" t="s">
        <v>162</v>
      </c>
      <c r="B43" t="str">
        <f>IFERROR(VLOOKUP($A43,Classifications!$E$1:$F$326,2,FALSE),VLOOKUP($A43,Classifications!$A$1:$B$35,2,FALSE))</f>
        <v>Urban with City and Town</v>
      </c>
      <c r="C43">
        <f>VLOOKUP($A43,'Raw Data'!$C$7:$I$389,3,FALSE)/VLOOKUP($A43,'16+ populations'!$A$8:$H$425,3,FALSE)</f>
        <v>1.42084360449192E-2</v>
      </c>
      <c r="D43">
        <f>VLOOKUP($A43,'Raw Data'!$C$7:$I$389,4,FALSE)/VLOOKUP($A43,'16+ populations'!$A$8:$H$425,4,FALSE)</f>
        <v>2.0643030396862258E-2</v>
      </c>
      <c r="E43">
        <f>VLOOKUP($A43,'Raw Data'!$C$7:$I$389,5,FALSE)/VLOOKUP($A43,'16+ populations'!$A$8:$H$425,5,FALSE)</f>
        <v>2.5354444789402877E-2</v>
      </c>
      <c r="F43">
        <f>VLOOKUP($A43,'Raw Data'!$C$7:$I$389,6,FALSE)/VLOOKUP($A43,'16+ populations'!$A$8:$H$425,6,FALSE)</f>
        <v>2.7150886294855167E-2</v>
      </c>
      <c r="G43">
        <f>VLOOKUP($A43,'Raw Data'!$C$7:$I$389,7,FALSE)/VLOOKUP($A43,'16+ populations'!$A$8:$H$425,7,FALSE)</f>
        <v>2.6142659279778394E-2</v>
      </c>
    </row>
    <row r="44" spans="1:7" x14ac:dyDescent="0.25">
      <c r="A44" t="s">
        <v>191</v>
      </c>
      <c r="B44" t="str">
        <f>IFERROR(VLOOKUP($A44,Classifications!$E$1:$F$326,2,FALSE),VLOOKUP($A44,Classifications!$A$1:$B$35,2,FALSE))</f>
        <v>Urban with Major Conurbation</v>
      </c>
      <c r="C44">
        <f>VLOOKUP($A44,'Raw Data'!$C$7:$I$389,3,FALSE)/VLOOKUP($A44,'16+ populations'!$A$8:$H$425,3,FALSE)</f>
        <v>9.45945945945946E-3</v>
      </c>
      <c r="D44">
        <f>VLOOKUP($A44,'Raw Data'!$C$7:$I$389,4,FALSE)/VLOOKUP($A44,'16+ populations'!$A$8:$H$425,4,FALSE)</f>
        <v>1.3647851727042965E-2</v>
      </c>
      <c r="E44">
        <f>VLOOKUP($A44,'Raw Data'!$C$7:$I$389,5,FALSE)/VLOOKUP($A44,'16+ populations'!$A$8:$H$425,5,FALSE)</f>
        <v>1.5786114936351729E-2</v>
      </c>
      <c r="F44">
        <f>VLOOKUP($A44,'Raw Data'!$C$7:$I$389,6,FALSE)/VLOOKUP($A44,'16+ populations'!$A$8:$H$425,6,FALSE)</f>
        <v>1.8174474959612278E-2</v>
      </c>
      <c r="G44">
        <f>VLOOKUP($A44,'Raw Data'!$C$7:$I$389,7,FALSE)/VLOOKUP($A44,'16+ populations'!$A$8:$H$425,7,FALSE)</f>
        <v>1.983126617592686E-2</v>
      </c>
    </row>
    <row r="45" spans="1:7" x14ac:dyDescent="0.25">
      <c r="A45" t="s">
        <v>128</v>
      </c>
      <c r="B45" t="str">
        <f>IFERROR(VLOOKUP($A45,Classifications!$E$1:$F$326,2,FALSE),VLOOKUP($A45,Classifications!$A$1:$B$35,2,FALSE))</f>
        <v>Urban with Minor Conurbation</v>
      </c>
      <c r="C45">
        <f>VLOOKUP($A45,'Raw Data'!$C$7:$I$389,3,FALSE)/VLOOKUP($A45,'16+ populations'!$A$8:$H$425,3,FALSE)</f>
        <v>1.429973363241273E-2</v>
      </c>
      <c r="D45">
        <f>VLOOKUP($A45,'Raw Data'!$C$7:$I$389,4,FALSE)/VLOOKUP($A45,'16+ populations'!$A$8:$H$425,4,FALSE)</f>
        <v>1.8874302777621275E-2</v>
      </c>
      <c r="E45">
        <f>VLOOKUP($A45,'Raw Data'!$C$7:$I$389,5,FALSE)/VLOOKUP($A45,'16+ populations'!$A$8:$H$425,5,FALSE)</f>
        <v>2.1992584551619135E-2</v>
      </c>
      <c r="F45">
        <f>VLOOKUP($A45,'Raw Data'!$C$7:$I$389,6,FALSE)/VLOOKUP($A45,'16+ populations'!$A$8:$H$425,6,FALSE)</f>
        <v>2.4345019886484267E-2</v>
      </c>
      <c r="G45">
        <f>VLOOKUP($A45,'Raw Data'!$C$7:$I$389,7,FALSE)/VLOOKUP($A45,'16+ populations'!$A$8:$H$425,7,FALSE)</f>
        <v>2.4837491839109823E-2</v>
      </c>
    </row>
    <row r="46" spans="1:7" x14ac:dyDescent="0.25">
      <c r="A46" t="s">
        <v>260</v>
      </c>
      <c r="B46" t="str">
        <f>IFERROR(VLOOKUP($A46,Classifications!$E$1:$F$326,2,FALSE),VLOOKUP($A46,Classifications!$A$1:$B$35,2,FALSE))</f>
        <v>Significant Rural</v>
      </c>
      <c r="C46">
        <f>VLOOKUP($A46,'Raw Data'!$C$7:$I$389,3,FALSE)/VLOOKUP($A46,'16+ populations'!$A$8:$H$425,3,FALSE)</f>
        <v>1.1666219987072566E-2</v>
      </c>
      <c r="D46">
        <f>VLOOKUP($A46,'Raw Data'!$C$7:$I$389,4,FALSE)/VLOOKUP($A46,'16+ populations'!$A$8:$H$425,4,FALSE)</f>
        <v>1.3753516881028939E-2</v>
      </c>
      <c r="E46">
        <f>VLOOKUP($A46,'Raw Data'!$C$7:$I$389,5,FALSE)/VLOOKUP($A46,'16+ populations'!$A$8:$H$425,5,FALSE)</f>
        <v>1.5147531953781249E-2</v>
      </c>
      <c r="F46">
        <f>VLOOKUP($A46,'Raw Data'!$C$7:$I$389,6,FALSE)/VLOOKUP($A46,'16+ populations'!$A$8:$H$425,6,FALSE)</f>
        <v>1.7105048808912168E-2</v>
      </c>
      <c r="G46">
        <f>VLOOKUP($A46,'Raw Data'!$C$7:$I$389,7,FALSE)/VLOOKUP($A46,'16+ populations'!$A$8:$H$425,7,FALSE)</f>
        <v>1.7324464708439267E-2</v>
      </c>
    </row>
    <row r="47" spans="1:7" x14ac:dyDescent="0.25">
      <c r="A47" t="s">
        <v>40</v>
      </c>
      <c r="B47" t="str">
        <f>IFERROR(VLOOKUP($A47,Classifications!$E$1:$F$326,2,FALSE),VLOOKUP($A47,Classifications!$A$1:$B$35,2,FALSE))</f>
        <v>Urban with City and Town</v>
      </c>
      <c r="C47">
        <f>VLOOKUP($A47,'Raw Data'!$C$7:$I$389,3,FALSE)/VLOOKUP($A47,'16+ populations'!$A$8:$H$425,3,FALSE)</f>
        <v>1.7180285622248471E-2</v>
      </c>
      <c r="D47">
        <f>VLOOKUP($A47,'Raw Data'!$C$7:$I$389,4,FALSE)/VLOOKUP($A47,'16+ populations'!$A$8:$H$425,4,FALSE)</f>
        <v>2.4441089785062181E-2</v>
      </c>
      <c r="E47">
        <f>VLOOKUP($A47,'Raw Data'!$C$7:$I$389,5,FALSE)/VLOOKUP($A47,'16+ populations'!$A$8:$H$425,5,FALSE)</f>
        <v>3.1985624438454624E-2</v>
      </c>
      <c r="F47">
        <f>VLOOKUP($A47,'Raw Data'!$C$7:$I$389,6,FALSE)/VLOOKUP($A47,'16+ populations'!$A$8:$H$425,6,FALSE)</f>
        <v>3.7790011082647484E-2</v>
      </c>
      <c r="G47">
        <f>VLOOKUP($A47,'Raw Data'!$C$7:$I$389,7,FALSE)/VLOOKUP($A47,'16+ populations'!$A$8:$H$425,7,FALSE)</f>
        <v>3.6726224360504621E-2</v>
      </c>
    </row>
    <row r="48" spans="1:7" x14ac:dyDescent="0.25">
      <c r="A48" t="s">
        <v>27</v>
      </c>
      <c r="B48" t="str">
        <f>IFERROR(VLOOKUP($A48,Classifications!$E$1:$F$326,2,FALSE),VLOOKUP($A48,Classifications!$A$1:$B$35,2,FALSE))</f>
        <v>Urban with Major Conurbation</v>
      </c>
      <c r="C48">
        <f>VLOOKUP($A48,'Raw Data'!$C$7:$I$389,3,FALSE)/VLOOKUP($A48,'16+ populations'!$A$8:$H$425,3,FALSE)</f>
        <v>1.7849136727771057E-2</v>
      </c>
      <c r="D48">
        <f>VLOOKUP($A48,'Raw Data'!$C$7:$I$389,4,FALSE)/VLOOKUP($A48,'16+ populations'!$A$8:$H$425,4,FALSE)</f>
        <v>2.2683959320661799E-2</v>
      </c>
      <c r="E48">
        <f>VLOOKUP($A48,'Raw Data'!$C$7:$I$389,5,FALSE)/VLOOKUP($A48,'16+ populations'!$A$8:$H$425,5,FALSE)</f>
        <v>2.633422520826827E-2</v>
      </c>
      <c r="F48">
        <f>VLOOKUP($A48,'Raw Data'!$C$7:$I$389,6,FALSE)/VLOOKUP($A48,'16+ populations'!$A$8:$H$425,6,FALSE)</f>
        <v>2.8655731571473518E-2</v>
      </c>
      <c r="G48">
        <f>VLOOKUP($A48,'Raw Data'!$C$7:$I$389,7,FALSE)/VLOOKUP($A48,'16+ populations'!$A$8:$H$425,7,FALSE)</f>
        <v>2.8296886487595534E-2</v>
      </c>
    </row>
    <row r="49" spans="1:7" x14ac:dyDescent="0.25">
      <c r="A49" t="s">
        <v>68</v>
      </c>
      <c r="B49" t="str">
        <f>IFERROR(VLOOKUP($A49,Classifications!$E$1:$F$326,2,FALSE),VLOOKUP($A49,Classifications!$A$1:$B$35,2,FALSE))</f>
        <v>Urban with Major Conurbation</v>
      </c>
      <c r="C49">
        <f>VLOOKUP($A49,'Raw Data'!$C$7:$I$389,3,FALSE)/VLOOKUP($A49,'16+ populations'!$A$8:$H$425,3,FALSE)</f>
        <v>1.7786091583038816E-2</v>
      </c>
      <c r="D49">
        <f>VLOOKUP($A49,'Raw Data'!$C$7:$I$389,4,FALSE)/VLOOKUP($A49,'16+ populations'!$A$8:$H$425,4,FALSE)</f>
        <v>2.4776514311495842E-2</v>
      </c>
      <c r="E49">
        <f>VLOOKUP($A49,'Raw Data'!$C$7:$I$389,5,FALSE)/VLOOKUP($A49,'16+ populations'!$A$8:$H$425,5,FALSE)</f>
        <v>2.8778512044340225E-2</v>
      </c>
      <c r="F49">
        <f>VLOOKUP($A49,'Raw Data'!$C$7:$I$389,6,FALSE)/VLOOKUP($A49,'16+ populations'!$A$8:$H$425,6,FALSE)</f>
        <v>3.1104317921283913E-2</v>
      </c>
      <c r="G49">
        <f>VLOOKUP($A49,'Raw Data'!$C$7:$I$389,7,FALSE)/VLOOKUP($A49,'16+ populations'!$A$8:$H$425,7,FALSE)</f>
        <v>3.0752048224107462E-2</v>
      </c>
    </row>
    <row r="50" spans="1:7" x14ac:dyDescent="0.25">
      <c r="A50" t="s">
        <v>171</v>
      </c>
      <c r="B50" t="str">
        <f>IFERROR(VLOOKUP($A50,Classifications!$E$1:$F$326,2,FALSE),VLOOKUP($A50,Classifications!$A$1:$B$35,2,FALSE))</f>
        <v>Urban with City and Town</v>
      </c>
      <c r="C50">
        <f>VLOOKUP($A50,'Raw Data'!$C$7:$I$389,3,FALSE)/VLOOKUP($A50,'16+ populations'!$A$8:$H$425,3,FALSE)</f>
        <v>5.7259713701431495E-3</v>
      </c>
      <c r="D50">
        <f>VLOOKUP($A50,'Raw Data'!$C$7:$I$389,4,FALSE)/VLOOKUP($A50,'16+ populations'!$A$8:$H$425,4,FALSE)</f>
        <v>7.2358900144717797E-3</v>
      </c>
      <c r="E50">
        <f>VLOOKUP($A50,'Raw Data'!$C$7:$I$389,5,FALSE)/VLOOKUP($A50,'16+ populations'!$A$8:$H$425,5,FALSE)</f>
        <v>9.1891413134936456E-3</v>
      </c>
      <c r="F50">
        <f>VLOOKUP($A50,'Raw Data'!$C$7:$I$389,6,FALSE)/VLOOKUP($A50,'16+ populations'!$A$8:$H$425,6,FALSE)</f>
        <v>1.0817071305259938E-2</v>
      </c>
      <c r="G50">
        <f>VLOOKUP($A50,'Raw Data'!$C$7:$I$389,7,FALSE)/VLOOKUP($A50,'16+ populations'!$A$8:$H$425,7,FALSE)</f>
        <v>1.0840813494644639E-2</v>
      </c>
    </row>
    <row r="51" spans="1:7" x14ac:dyDescent="0.25">
      <c r="A51" t="s">
        <v>170</v>
      </c>
      <c r="B51" t="str">
        <f>IFERROR(VLOOKUP($A51,Classifications!$E$1:$F$326,2,FALSE),VLOOKUP($A51,Classifications!$A$1:$B$35,2,FALSE))</f>
        <v>Predominantly Rural</v>
      </c>
      <c r="C51">
        <f>VLOOKUP($A51,'Raw Data'!$C$7:$I$389,3,FALSE)/VLOOKUP($A51,'16+ populations'!$A$8:$H$425,3,FALSE)</f>
        <v>9.9660702883399479E-3</v>
      </c>
      <c r="D51">
        <f>VLOOKUP($A51,'Raw Data'!$C$7:$I$389,4,FALSE)/VLOOKUP($A51,'16+ populations'!$A$8:$H$425,4,FALSE)</f>
        <v>1.2513323227052519E-2</v>
      </c>
      <c r="E51">
        <f>VLOOKUP($A51,'Raw Data'!$C$7:$I$389,5,FALSE)/VLOOKUP($A51,'16+ populations'!$A$8:$H$425,5,FALSE)</f>
        <v>1.570535672720947E-2</v>
      </c>
      <c r="F51">
        <f>VLOOKUP($A51,'Raw Data'!$C$7:$I$389,6,FALSE)/VLOOKUP($A51,'16+ populations'!$A$8:$H$425,6,FALSE)</f>
        <v>1.812269481283842E-2</v>
      </c>
      <c r="G51">
        <f>VLOOKUP($A51,'Raw Data'!$C$7:$I$389,7,FALSE)/VLOOKUP($A51,'16+ populations'!$A$8:$H$425,7,FALSE)</f>
        <v>1.8069153794031286E-2</v>
      </c>
    </row>
    <row r="52" spans="1:7" x14ac:dyDescent="0.25">
      <c r="A52" t="s">
        <v>222</v>
      </c>
      <c r="B52" t="str">
        <f>IFERROR(VLOOKUP($A52,Classifications!$E$1:$F$326,2,FALSE),VLOOKUP($A52,Classifications!$A$1:$B$35,2,FALSE))</f>
        <v>Urban with Major Conurbation</v>
      </c>
      <c r="C52">
        <f>VLOOKUP($A52,'Raw Data'!$C$7:$I$389,3,FALSE)/VLOOKUP($A52,'16+ populations'!$A$8:$H$425,3,FALSE)</f>
        <v>3.4679853573951576E-3</v>
      </c>
      <c r="D52">
        <f>VLOOKUP($A52,'Raw Data'!$C$7:$I$389,4,FALSE)/VLOOKUP($A52,'16+ populations'!$A$8:$H$425,4,FALSE)</f>
        <v>5.8204983881696773E-3</v>
      </c>
      <c r="E52">
        <f>VLOOKUP($A52,'Raw Data'!$C$7:$I$389,5,FALSE)/VLOOKUP($A52,'16+ populations'!$A$8:$H$425,5,FALSE)</f>
        <v>6.9164049648571856E-3</v>
      </c>
      <c r="F52">
        <f>VLOOKUP($A52,'Raw Data'!$C$7:$I$389,6,FALSE)/VLOOKUP($A52,'16+ populations'!$A$8:$H$425,6,FALSE)</f>
        <v>6.9476039988687083E-3</v>
      </c>
      <c r="G52">
        <f>VLOOKUP($A52,'Raw Data'!$C$7:$I$389,7,FALSE)/VLOOKUP($A52,'16+ populations'!$A$8:$H$425,7,FALSE)</f>
        <v>6.670507261756769E-3</v>
      </c>
    </row>
    <row r="53" spans="1:7" x14ac:dyDescent="0.25">
      <c r="A53" t="s">
        <v>143</v>
      </c>
      <c r="B53" t="str">
        <f>IFERROR(VLOOKUP($A53,Classifications!$E$1:$F$326,2,FALSE),VLOOKUP($A53,Classifications!$A$1:$B$35,2,FALSE))</f>
        <v>Urban with Significant Rural (rural including hub towns 26-49%)</v>
      </c>
      <c r="C53">
        <f>VLOOKUP($A53,'Raw Data'!$C$7:$I$389,3,FALSE)/VLOOKUP($A53,'16+ populations'!$A$8:$H$425,3,FALSE)</f>
        <v>1.7069161714502467E-2</v>
      </c>
      <c r="D53">
        <f>VLOOKUP($A53,'Raw Data'!$C$7:$I$389,4,FALSE)/VLOOKUP($A53,'16+ populations'!$A$8:$H$425,4,FALSE)</f>
        <v>2.6071293136139553E-2</v>
      </c>
      <c r="E53">
        <f>VLOOKUP($A53,'Raw Data'!$C$7:$I$389,5,FALSE)/VLOOKUP($A53,'16+ populations'!$A$8:$H$425,5,FALSE)</f>
        <v>3.0739158535239685E-2</v>
      </c>
      <c r="F53">
        <f>VLOOKUP($A53,'Raw Data'!$C$7:$I$389,6,FALSE)/VLOOKUP($A53,'16+ populations'!$A$8:$H$425,6,FALSE)</f>
        <v>3.5076077167369768E-2</v>
      </c>
      <c r="G53">
        <f>VLOOKUP($A53,'Raw Data'!$C$7:$I$389,7,FALSE)/VLOOKUP($A53,'16+ populations'!$A$8:$H$425,7,FALSE)</f>
        <v>3.5044320758606473E-2</v>
      </c>
    </row>
    <row r="54" spans="1:7" x14ac:dyDescent="0.25">
      <c r="A54" t="s">
        <v>286</v>
      </c>
      <c r="B54" t="str">
        <f>IFERROR(VLOOKUP($A54,Classifications!$E$1:$F$326,2,FALSE),VLOOKUP($A54,Classifications!$A$1:$B$35,2,FALSE))</f>
        <v>Urban with City and Town</v>
      </c>
      <c r="C54">
        <f>VLOOKUP($A54,'Raw Data'!$C$7:$I$389,3,FALSE)/VLOOKUP($A54,'16+ populations'!$A$8:$H$425,3,FALSE)</f>
        <v>8.8366497386268058E-3</v>
      </c>
      <c r="D54">
        <f>VLOOKUP($A54,'Raw Data'!$C$7:$I$389,4,FALSE)/VLOOKUP($A54,'16+ populations'!$A$8:$H$425,4,FALSE)</f>
        <v>1.2443013091304529E-2</v>
      </c>
      <c r="E54">
        <f>VLOOKUP($A54,'Raw Data'!$C$7:$I$389,5,FALSE)/VLOOKUP($A54,'16+ populations'!$A$8:$H$425,5,FALSE)</f>
        <v>1.5509165917056981E-2</v>
      </c>
      <c r="F54">
        <f>VLOOKUP($A54,'Raw Data'!$C$7:$I$389,6,FALSE)/VLOOKUP($A54,'16+ populations'!$A$8:$H$425,6,FALSE)</f>
        <v>1.731654646946176E-2</v>
      </c>
      <c r="G54">
        <f>VLOOKUP($A54,'Raw Data'!$C$7:$I$389,7,FALSE)/VLOOKUP($A54,'16+ populations'!$A$8:$H$425,7,FALSE)</f>
        <v>1.6308122854525504E-2</v>
      </c>
    </row>
    <row r="55" spans="1:7" x14ac:dyDescent="0.25">
      <c r="A55" t="s">
        <v>33</v>
      </c>
      <c r="B55" t="str">
        <f>IFERROR(VLOOKUP($A55,Classifications!$E$1:$F$326,2,FALSE),VLOOKUP($A55,Classifications!$A$1:$B$35,2,FALSE))</f>
        <v>Urban with Significant Rural (rural including hub towns 26-49%)</v>
      </c>
      <c r="C55">
        <f>VLOOKUP($A55,'Raw Data'!$C$7:$I$389,3,FALSE)/VLOOKUP($A55,'16+ populations'!$A$8:$H$425,3,FALSE)</f>
        <v>1.9628501739142986E-2</v>
      </c>
      <c r="D55">
        <f>VLOOKUP($A55,'Raw Data'!$C$7:$I$389,4,FALSE)/VLOOKUP($A55,'16+ populations'!$A$8:$H$425,4,FALSE)</f>
        <v>2.5905236041564157E-2</v>
      </c>
      <c r="E55">
        <f>VLOOKUP($A55,'Raw Data'!$C$7:$I$389,5,FALSE)/VLOOKUP($A55,'16+ populations'!$A$8:$H$425,5,FALSE)</f>
        <v>2.8980047237476998E-2</v>
      </c>
      <c r="F55">
        <f>VLOOKUP($A55,'Raw Data'!$C$7:$I$389,6,FALSE)/VLOOKUP($A55,'16+ populations'!$A$8:$H$425,6,FALSE)</f>
        <v>2.9714219127800274E-2</v>
      </c>
      <c r="G55">
        <f>VLOOKUP($A55,'Raw Data'!$C$7:$I$389,7,FALSE)/VLOOKUP($A55,'16+ populations'!$A$8:$H$425,7,FALSE)</f>
        <v>3.1492602900249009E-2</v>
      </c>
    </row>
    <row r="56" spans="1:7" x14ac:dyDescent="0.25">
      <c r="A56" t="s">
        <v>181</v>
      </c>
      <c r="B56" t="str">
        <f>IFERROR(VLOOKUP($A56,Classifications!$E$1:$F$326,2,FALSE),VLOOKUP($A56,Classifications!$A$1:$B$35,2,FALSE))</f>
        <v>Urban with City and Town</v>
      </c>
      <c r="C56">
        <f>VLOOKUP($A56,'Raw Data'!$C$7:$I$389,3,FALSE)/VLOOKUP($A56,'16+ populations'!$A$8:$H$425,3,FALSE)</f>
        <v>1.5552953231354754E-2</v>
      </c>
      <c r="D56">
        <f>VLOOKUP($A56,'Raw Data'!$C$7:$I$389,4,FALSE)/VLOOKUP($A56,'16+ populations'!$A$8:$H$425,4,FALSE)</f>
        <v>2.390760629689569E-2</v>
      </c>
      <c r="E56">
        <f>VLOOKUP($A56,'Raw Data'!$C$7:$I$389,5,FALSE)/VLOOKUP($A56,'16+ populations'!$A$8:$H$425,5,FALSE)</f>
        <v>2.6343617238372634E-2</v>
      </c>
      <c r="F56">
        <f>VLOOKUP($A56,'Raw Data'!$C$7:$I$389,6,FALSE)/VLOOKUP($A56,'16+ populations'!$A$8:$H$425,6,FALSE)</f>
        <v>2.4621283313911963E-2</v>
      </c>
      <c r="G56">
        <f>VLOOKUP($A56,'Raw Data'!$C$7:$I$389,7,FALSE)/VLOOKUP($A56,'16+ populations'!$A$8:$H$425,7,FALSE)</f>
        <v>2.5536261491317672E-2</v>
      </c>
    </row>
    <row r="57" spans="1:7" x14ac:dyDescent="0.25">
      <c r="A57" t="s">
        <v>176</v>
      </c>
      <c r="B57" t="str">
        <f>IFERROR(VLOOKUP($A57,Classifications!$E$1:$F$326,2,FALSE),VLOOKUP($A57,Classifications!$A$1:$B$35,2,FALSE))</f>
        <v xml:space="preserve">Largely Rural (rural including hub towns 50-79%) </v>
      </c>
      <c r="C57">
        <f>VLOOKUP($A57,'Raw Data'!$C$7:$I$389,3,FALSE)/VLOOKUP($A57,'16+ populations'!$A$8:$H$425,3,FALSE)</f>
        <v>1.2345072412141164E-2</v>
      </c>
      <c r="D57">
        <f>VLOOKUP($A57,'Raw Data'!$C$7:$I$389,4,FALSE)/VLOOKUP($A57,'16+ populations'!$A$8:$H$425,4,FALSE)</f>
        <v>1.5510503175378602E-2</v>
      </c>
      <c r="E57">
        <f>VLOOKUP($A57,'Raw Data'!$C$7:$I$389,5,FALSE)/VLOOKUP($A57,'16+ populations'!$A$8:$H$425,5,FALSE)</f>
        <v>1.8486075031716304E-2</v>
      </c>
      <c r="F57">
        <f>VLOOKUP($A57,'Raw Data'!$C$7:$I$389,6,FALSE)/VLOOKUP($A57,'16+ populations'!$A$8:$H$425,6,FALSE)</f>
        <v>2.0735946302289344E-2</v>
      </c>
      <c r="G57">
        <f>VLOOKUP($A57,'Raw Data'!$C$7:$I$389,7,FALSE)/VLOOKUP($A57,'16+ populations'!$A$8:$H$425,7,FALSE)</f>
        <v>2.0718395567447256E-2</v>
      </c>
    </row>
    <row r="58" spans="1:7" x14ac:dyDescent="0.25">
      <c r="A58" t="s">
        <v>102</v>
      </c>
      <c r="B58" t="str">
        <f>IFERROR(VLOOKUP($A58,Classifications!$E$1:$F$326,2,FALSE),VLOOKUP($A58,Classifications!$A$1:$B$35,2,FALSE))</f>
        <v>Urban with City and Town</v>
      </c>
      <c r="C58">
        <f>VLOOKUP($A58,'Raw Data'!$C$7:$I$389,3,FALSE)/VLOOKUP($A58,'16+ populations'!$A$8:$H$425,3,FALSE)</f>
        <v>1.3115723165876952E-2</v>
      </c>
      <c r="D58">
        <f>VLOOKUP($A58,'Raw Data'!$C$7:$I$389,4,FALSE)/VLOOKUP($A58,'16+ populations'!$A$8:$H$425,4,FALSE)</f>
        <v>1.6824703053134972E-2</v>
      </c>
      <c r="E58">
        <f>VLOOKUP($A58,'Raw Data'!$C$7:$I$389,5,FALSE)/VLOOKUP($A58,'16+ populations'!$A$8:$H$425,5,FALSE)</f>
        <v>2.1516895756541317E-2</v>
      </c>
      <c r="F58">
        <f>VLOOKUP($A58,'Raw Data'!$C$7:$I$389,6,FALSE)/VLOOKUP($A58,'16+ populations'!$A$8:$H$425,6,FALSE)</f>
        <v>2.3868704180612512E-2</v>
      </c>
      <c r="G58">
        <f>VLOOKUP($A58,'Raw Data'!$C$7:$I$389,7,FALSE)/VLOOKUP($A58,'16+ populations'!$A$8:$H$425,7,FALSE)</f>
        <v>2.3301282909714224E-2</v>
      </c>
    </row>
    <row r="59" spans="1:7" x14ac:dyDescent="0.25">
      <c r="A59" t="s">
        <v>182</v>
      </c>
      <c r="B59" t="str">
        <f>IFERROR(VLOOKUP($A59,Classifications!$E$1:$F$326,2,FALSE),VLOOKUP($A59,Classifications!$A$1:$B$35,2,FALSE))</f>
        <v>Urban with City and Town</v>
      </c>
      <c r="C59">
        <f>VLOOKUP($A59,'Raw Data'!$C$7:$I$389,3,FALSE)/VLOOKUP($A59,'16+ populations'!$A$8:$H$425,3,FALSE)</f>
        <v>1.2650863860083293E-2</v>
      </c>
      <c r="D59">
        <f>VLOOKUP($A59,'Raw Data'!$C$7:$I$389,4,FALSE)/VLOOKUP($A59,'16+ populations'!$A$8:$H$425,4,FALSE)</f>
        <v>1.5619401133784764E-2</v>
      </c>
      <c r="E59">
        <f>VLOOKUP($A59,'Raw Data'!$C$7:$I$389,5,FALSE)/VLOOKUP($A59,'16+ populations'!$A$8:$H$425,5,FALSE)</f>
        <v>1.8556625266406997E-2</v>
      </c>
      <c r="F59">
        <f>VLOOKUP($A59,'Raw Data'!$C$7:$I$389,6,FALSE)/VLOOKUP($A59,'16+ populations'!$A$8:$H$425,6,FALSE)</f>
        <v>1.8890288169494035E-2</v>
      </c>
      <c r="G59">
        <f>VLOOKUP($A59,'Raw Data'!$C$7:$I$389,7,FALSE)/VLOOKUP($A59,'16+ populations'!$A$8:$H$425,7,FALSE)</f>
        <v>1.8481198398915273E-2</v>
      </c>
    </row>
    <row r="60" spans="1:7" x14ac:dyDescent="0.25">
      <c r="A60" t="s">
        <v>357</v>
      </c>
      <c r="B60" t="str">
        <f>IFERROR(VLOOKUP($A60,Classifications!$E$1:$F$326,2,FALSE),VLOOKUP($A60,Classifications!$A$1:$B$35,2,FALSE))</f>
        <v>Urban with City and Town</v>
      </c>
      <c r="C60">
        <f>VLOOKUP($A60,'Raw Data'!$C$7:$I$389,3,FALSE)/VLOOKUP($A60,'16+ populations'!$A$8:$H$425,3,FALSE)</f>
        <v>9.1627381979948203E-3</v>
      </c>
      <c r="D60">
        <f>VLOOKUP($A60,'Raw Data'!$C$7:$I$389,4,FALSE)/VLOOKUP($A60,'16+ populations'!$A$8:$H$425,4,FALSE)</f>
        <v>1.2093487919657175E-2</v>
      </c>
      <c r="E60">
        <f>VLOOKUP($A60,'Raw Data'!$C$7:$I$389,5,FALSE)/VLOOKUP($A60,'16+ populations'!$A$8:$H$425,5,FALSE)</f>
        <v>1.6327703541152344E-2</v>
      </c>
      <c r="F60">
        <f>VLOOKUP($A60,'Raw Data'!$C$7:$I$389,6,FALSE)/VLOOKUP($A60,'16+ populations'!$A$8:$H$425,6,FALSE)</f>
        <v>1.7738883632923367E-2</v>
      </c>
      <c r="G60">
        <f>VLOOKUP($A60,'Raw Data'!$C$7:$I$389,7,FALSE)/VLOOKUP($A60,'16+ populations'!$A$8:$H$425,7,FALSE)</f>
        <v>1.6941301038978229E-2</v>
      </c>
    </row>
    <row r="61" spans="1:7" x14ac:dyDescent="0.25">
      <c r="A61" t="s">
        <v>300</v>
      </c>
      <c r="B61" t="str">
        <f>IFERROR(VLOOKUP($A61,Classifications!$E$1:$F$326,2,FALSE),VLOOKUP($A61,Classifications!$A$1:$B$35,2,FALSE))</f>
        <v>Urban with Significant Rural (rural including hub towns 26-49%)</v>
      </c>
      <c r="C61">
        <f>VLOOKUP($A61,'Raw Data'!$C$7:$I$389,3,FALSE)/VLOOKUP($A61,'16+ populations'!$A$8:$H$425,3,FALSE)</f>
        <v>1.3430293501048218E-2</v>
      </c>
      <c r="D61">
        <f>VLOOKUP($A61,'Raw Data'!$C$7:$I$389,4,FALSE)/VLOOKUP($A61,'16+ populations'!$A$8:$H$425,4,FALSE)</f>
        <v>1.5801403600540519E-2</v>
      </c>
      <c r="E61">
        <f>VLOOKUP($A61,'Raw Data'!$C$7:$I$389,5,FALSE)/VLOOKUP($A61,'16+ populations'!$A$8:$H$425,5,FALSE)</f>
        <v>1.8832596721168708E-2</v>
      </c>
      <c r="F61">
        <f>VLOOKUP($A61,'Raw Data'!$C$7:$I$389,6,FALSE)/VLOOKUP($A61,'16+ populations'!$A$8:$H$425,6,FALSE)</f>
        <v>2.2230983200823531E-2</v>
      </c>
      <c r="G61">
        <f>VLOOKUP($A61,'Raw Data'!$C$7:$I$389,7,FALSE)/VLOOKUP($A61,'16+ populations'!$A$8:$H$425,7,FALSE)</f>
        <v>2.0814390412234481E-2</v>
      </c>
    </row>
    <row r="62" spans="1:7" x14ac:dyDescent="0.25">
      <c r="A62" t="s">
        <v>28</v>
      </c>
      <c r="B62" t="str">
        <f>IFERROR(VLOOKUP($A62,Classifications!$E$1:$F$326,2,FALSE),VLOOKUP($A62,Classifications!$A$1:$B$35,2,FALSE))</f>
        <v>Urban with Significant Rural (rural including hub towns 26-49%)</v>
      </c>
      <c r="C62">
        <f>VLOOKUP($A62,'Raw Data'!$C$7:$I$389,3,FALSE)/VLOOKUP($A62,'16+ populations'!$A$8:$H$425,3,FALSE)</f>
        <v>1.4577384474228041E-2</v>
      </c>
      <c r="D62">
        <f>VLOOKUP($A62,'Raw Data'!$C$7:$I$389,4,FALSE)/VLOOKUP($A62,'16+ populations'!$A$8:$H$425,4,FALSE)</f>
        <v>1.923588867229431E-2</v>
      </c>
      <c r="E62">
        <f>VLOOKUP($A62,'Raw Data'!$C$7:$I$389,5,FALSE)/VLOOKUP($A62,'16+ populations'!$A$8:$H$425,5,FALSE)</f>
        <v>2.3520120862518885E-2</v>
      </c>
      <c r="F62">
        <f>VLOOKUP($A62,'Raw Data'!$C$7:$I$389,6,FALSE)/VLOOKUP($A62,'16+ populations'!$A$8:$H$425,6,FALSE)</f>
        <v>2.578492340360989E-2</v>
      </c>
      <c r="G62">
        <f>VLOOKUP($A62,'Raw Data'!$C$7:$I$389,7,FALSE)/VLOOKUP($A62,'16+ populations'!$A$8:$H$425,7,FALSE)</f>
        <v>2.5008634974488568E-2</v>
      </c>
    </row>
    <row r="63" spans="1:7" x14ac:dyDescent="0.25">
      <c r="A63" t="s">
        <v>29</v>
      </c>
      <c r="B63" t="str">
        <f>IFERROR(VLOOKUP($A63,Classifications!$E$1:$F$326,2,FALSE),VLOOKUP($A63,Classifications!$A$1:$B$35,2,FALSE))</f>
        <v>Urban with Significant Rural (rural including hub towns 26-49%)</v>
      </c>
      <c r="C63">
        <f>VLOOKUP($A63,'Raw Data'!$C$7:$I$389,3,FALSE)/VLOOKUP($A63,'16+ populations'!$A$8:$H$425,3,FALSE)</f>
        <v>1.5986983379213136E-2</v>
      </c>
      <c r="D63">
        <f>VLOOKUP($A63,'Raw Data'!$C$7:$I$389,4,FALSE)/VLOOKUP($A63,'16+ populations'!$A$8:$H$425,4,FALSE)</f>
        <v>2.277385561375541E-2</v>
      </c>
      <c r="E63">
        <f>VLOOKUP($A63,'Raw Data'!$C$7:$I$389,5,FALSE)/VLOOKUP($A63,'16+ populations'!$A$8:$H$425,5,FALSE)</f>
        <v>2.7395693873369955E-2</v>
      </c>
      <c r="F63">
        <f>VLOOKUP($A63,'Raw Data'!$C$7:$I$389,6,FALSE)/VLOOKUP($A63,'16+ populations'!$A$8:$H$425,6,FALSE)</f>
        <v>2.9135595909477723E-2</v>
      </c>
      <c r="G63">
        <f>VLOOKUP($A63,'Raw Data'!$C$7:$I$389,7,FALSE)/VLOOKUP($A63,'16+ populations'!$A$8:$H$425,7,FALSE)</f>
        <v>2.8570876076846472E-2</v>
      </c>
    </row>
    <row r="64" spans="1:7" x14ac:dyDescent="0.25">
      <c r="A64" t="s">
        <v>93</v>
      </c>
      <c r="B64" t="str">
        <f>IFERROR(VLOOKUP($A64,Classifications!$E$1:$F$326,2,FALSE),VLOOKUP($A64,Classifications!$A$1:$B$35,2,FALSE))</f>
        <v>Urban with City and Town</v>
      </c>
      <c r="C64">
        <f>VLOOKUP($A64,'Raw Data'!$C$7:$I$389,3,FALSE)/VLOOKUP($A64,'16+ populations'!$A$8:$H$425,3,FALSE)</f>
        <v>1.77364096655853E-2</v>
      </c>
      <c r="D64">
        <f>VLOOKUP($A64,'Raw Data'!$C$7:$I$389,4,FALSE)/VLOOKUP($A64,'16+ populations'!$A$8:$H$425,4,FALSE)</f>
        <v>2.6288356071250511E-2</v>
      </c>
      <c r="E64">
        <f>VLOOKUP($A64,'Raw Data'!$C$7:$I$389,5,FALSE)/VLOOKUP($A64,'16+ populations'!$A$8:$H$425,5,FALSE)</f>
        <v>3.4516022066138123E-2</v>
      </c>
      <c r="F64">
        <f>VLOOKUP($A64,'Raw Data'!$C$7:$I$389,6,FALSE)/VLOOKUP($A64,'16+ populations'!$A$8:$H$425,6,FALSE)</f>
        <v>3.6651205231541327E-2</v>
      </c>
      <c r="G64">
        <f>VLOOKUP($A64,'Raw Data'!$C$7:$I$389,7,FALSE)/VLOOKUP($A64,'16+ populations'!$A$8:$H$425,7,FALSE)</f>
        <v>3.6343729566156231E-2</v>
      </c>
    </row>
    <row r="65" spans="1:7" x14ac:dyDescent="0.25">
      <c r="A65" t="s">
        <v>325</v>
      </c>
      <c r="B65" t="str">
        <f>IFERROR(VLOOKUP($A65,Classifications!$E$1:$F$326,2,FALSE),VLOOKUP($A65,Classifications!$A$1:$B$35,2,FALSE))</f>
        <v xml:space="preserve">Largely Rural (rural including hub towns 50-79%) </v>
      </c>
      <c r="C65">
        <f>VLOOKUP($A65,'Raw Data'!$C$7:$I$389,3,FALSE)/VLOOKUP($A65,'16+ populations'!$A$8:$H$425,3,FALSE)</f>
        <v>1.0893083637991494E-2</v>
      </c>
      <c r="D65">
        <f>VLOOKUP($A65,'Raw Data'!$C$7:$I$389,4,FALSE)/VLOOKUP($A65,'16+ populations'!$A$8:$H$425,4,FALSE)</f>
        <v>1.3680297397769516E-2</v>
      </c>
      <c r="E65">
        <f>VLOOKUP($A65,'Raw Data'!$C$7:$I$389,5,FALSE)/VLOOKUP($A65,'16+ populations'!$A$8:$H$425,5,FALSE)</f>
        <v>1.5005645688476853E-2</v>
      </c>
      <c r="F65">
        <f>VLOOKUP($A65,'Raw Data'!$C$7:$I$389,6,FALSE)/VLOOKUP($A65,'16+ populations'!$A$8:$H$425,6,FALSE)</f>
        <v>1.559922003899805E-2</v>
      </c>
      <c r="G65">
        <f>VLOOKUP($A65,'Raw Data'!$C$7:$I$389,7,FALSE)/VLOOKUP($A65,'16+ populations'!$A$8:$H$425,7,FALSE)</f>
        <v>1.5592203898050975E-2</v>
      </c>
    </row>
    <row r="66" spans="1:7" x14ac:dyDescent="0.25">
      <c r="A66" t="s">
        <v>262</v>
      </c>
      <c r="B66" t="str">
        <f>IFERROR(VLOOKUP($A66,Classifications!$E$1:$F$326,2,FALSE),VLOOKUP($A66,Classifications!$A$1:$B$35,2,FALSE))</f>
        <v>Urban with Significant Rural (rural including hub towns 26-49%)</v>
      </c>
      <c r="C66">
        <f>VLOOKUP($A66,'Raw Data'!$C$7:$I$389,3,FALSE)/VLOOKUP($A66,'16+ populations'!$A$8:$H$425,3,FALSE)</f>
        <v>7.9774504068499709E-3</v>
      </c>
      <c r="D66">
        <f>VLOOKUP($A66,'Raw Data'!$C$7:$I$389,4,FALSE)/VLOOKUP($A66,'16+ populations'!$A$8:$H$425,4,FALSE)</f>
        <v>1.0313127900567222E-2</v>
      </c>
      <c r="E66">
        <f>VLOOKUP($A66,'Raw Data'!$C$7:$I$389,5,FALSE)/VLOOKUP($A66,'16+ populations'!$A$8:$H$425,5,FALSE)</f>
        <v>1.2039316454331459E-2</v>
      </c>
      <c r="F66">
        <f>VLOOKUP($A66,'Raw Data'!$C$7:$I$389,6,FALSE)/VLOOKUP($A66,'16+ populations'!$A$8:$H$425,6,FALSE)</f>
        <v>1.3460419091967404E-2</v>
      </c>
      <c r="G66">
        <f>VLOOKUP($A66,'Raw Data'!$C$7:$I$389,7,FALSE)/VLOOKUP($A66,'16+ populations'!$A$8:$H$425,7,FALSE)</f>
        <v>1.3700882336822491E-2</v>
      </c>
    </row>
    <row r="67" spans="1:7" x14ac:dyDescent="0.25">
      <c r="A67" t="s">
        <v>41</v>
      </c>
      <c r="B67" t="str">
        <f>IFERROR(VLOOKUP($A67,Classifications!$E$1:$F$326,2,FALSE),VLOOKUP($A67,Classifications!$A$1:$B$35,2,FALSE))</f>
        <v>Urban with Significant Rural (rural including hub towns 26-49%)</v>
      </c>
      <c r="C67">
        <f>VLOOKUP($A67,'Raw Data'!$C$7:$I$389,3,FALSE)/VLOOKUP($A67,'16+ populations'!$A$8:$H$425,3,FALSE)</f>
        <v>1.7720278914308767E-2</v>
      </c>
      <c r="D67">
        <f>VLOOKUP($A67,'Raw Data'!$C$7:$I$389,4,FALSE)/VLOOKUP($A67,'16+ populations'!$A$8:$H$425,4,FALSE)</f>
        <v>2.4165012514024337E-2</v>
      </c>
      <c r="E67">
        <f>VLOOKUP($A67,'Raw Data'!$C$7:$I$389,5,FALSE)/VLOOKUP($A67,'16+ populations'!$A$8:$H$425,5,FALSE)</f>
        <v>2.7794890897889595E-2</v>
      </c>
      <c r="F67">
        <f>VLOOKUP($A67,'Raw Data'!$C$7:$I$389,6,FALSE)/VLOOKUP($A67,'16+ populations'!$A$8:$H$425,6,FALSE)</f>
        <v>2.9184966880785132E-2</v>
      </c>
      <c r="G67">
        <f>VLOOKUP($A67,'Raw Data'!$C$7:$I$389,7,FALSE)/VLOOKUP($A67,'16+ populations'!$A$8:$H$425,7,FALSE)</f>
        <v>2.649534906910158E-2</v>
      </c>
    </row>
    <row r="68" spans="1:7" x14ac:dyDescent="0.25">
      <c r="A68" t="s">
        <v>350</v>
      </c>
      <c r="B68" t="str">
        <f>IFERROR(VLOOKUP($A68,Classifications!$E$1:$F$326,2,FALSE),VLOOKUP($A68,Classifications!$A$1:$B$35,2,FALSE))</f>
        <v>Urban with City and Town</v>
      </c>
      <c r="C68">
        <f>VLOOKUP($A68,'Raw Data'!$C$7:$I$389,3,FALSE)/VLOOKUP($A68,'16+ populations'!$A$8:$H$425,3,FALSE)</f>
        <v>1.6547371661663972E-2</v>
      </c>
      <c r="D68">
        <f>VLOOKUP($A68,'Raw Data'!$C$7:$I$389,4,FALSE)/VLOOKUP($A68,'16+ populations'!$A$8:$H$425,4,FALSE)</f>
        <v>2.1759877839282307E-2</v>
      </c>
      <c r="E68">
        <f>VLOOKUP($A68,'Raw Data'!$C$7:$I$389,5,FALSE)/VLOOKUP($A68,'16+ populations'!$A$8:$H$425,5,FALSE)</f>
        <v>2.3677678059957991E-2</v>
      </c>
      <c r="F68">
        <f>VLOOKUP($A68,'Raw Data'!$C$7:$I$389,6,FALSE)/VLOOKUP($A68,'16+ populations'!$A$8:$H$425,6,FALSE)</f>
        <v>2.4406306899624221E-2</v>
      </c>
      <c r="G68">
        <f>VLOOKUP($A68,'Raw Data'!$C$7:$I$389,7,FALSE)/VLOOKUP($A68,'16+ populations'!$A$8:$H$425,7,FALSE)</f>
        <v>2.4450826670806489E-2</v>
      </c>
    </row>
    <row r="69" spans="1:7" x14ac:dyDescent="0.25">
      <c r="A69" t="s">
        <v>223</v>
      </c>
      <c r="B69" t="str">
        <f>IFERROR(VLOOKUP($A69,Classifications!$E$1:$F$326,2,FALSE),VLOOKUP($A69,Classifications!$A$1:$B$35,2,FALSE))</f>
        <v>Urban with Major Conurbation</v>
      </c>
      <c r="C69">
        <f>VLOOKUP($A69,'Raw Data'!$C$7:$I$389,3,FALSE)/VLOOKUP($A69,'16+ populations'!$A$8:$H$425,3,FALSE)</f>
        <v>1.7067759003242873E-3</v>
      </c>
      <c r="D69">
        <f>VLOOKUP($A69,'Raw Data'!$C$7:$I$389,4,FALSE)/VLOOKUP($A69,'16+ populations'!$A$8:$H$425,4,FALSE)</f>
        <v>7.0286417149885783E-3</v>
      </c>
      <c r="E69">
        <f>VLOOKUP($A69,'Raw Data'!$C$7:$I$389,5,FALSE)/VLOOKUP($A69,'16+ populations'!$A$8:$H$425,5,FALSE)</f>
        <v>5.2192066805845511E-3</v>
      </c>
      <c r="F69">
        <f>VLOOKUP($A69,'Raw Data'!$C$7:$I$389,6,FALSE)/VLOOKUP($A69,'16+ populations'!$A$8:$H$425,6,FALSE)</f>
        <v>6.8989306657468094E-3</v>
      </c>
      <c r="G69">
        <f>VLOOKUP($A69,'Raw Data'!$C$7:$I$389,7,FALSE)/VLOOKUP($A69,'16+ populations'!$A$8:$H$425,7,FALSE)</f>
        <v>7.0397747272087294E-3</v>
      </c>
    </row>
    <row r="70" spans="1:7" x14ac:dyDescent="0.25">
      <c r="A70" t="s">
        <v>183</v>
      </c>
      <c r="B70" t="str">
        <f>IFERROR(VLOOKUP($A70,Classifications!$E$1:$F$326,2,FALSE),VLOOKUP($A70,Classifications!$A$1:$B$35,2,FALSE))</f>
        <v>Urban with Significant Rural (rural including hub towns 26-49%)</v>
      </c>
      <c r="C70">
        <f>VLOOKUP($A70,'Raw Data'!$C$7:$I$389,3,FALSE)/VLOOKUP($A70,'16+ populations'!$A$8:$H$425,3,FALSE)</f>
        <v>1.2214069530386989E-2</v>
      </c>
      <c r="D70">
        <f>VLOOKUP($A70,'Raw Data'!$C$7:$I$389,4,FALSE)/VLOOKUP($A70,'16+ populations'!$A$8:$H$425,4,FALSE)</f>
        <v>1.6711318602615453E-2</v>
      </c>
      <c r="E70">
        <f>VLOOKUP($A70,'Raw Data'!$C$7:$I$389,5,FALSE)/VLOOKUP($A70,'16+ populations'!$A$8:$H$425,5,FALSE)</f>
        <v>2.1013185774073229E-2</v>
      </c>
      <c r="F70">
        <f>VLOOKUP($A70,'Raw Data'!$C$7:$I$389,6,FALSE)/VLOOKUP($A70,'16+ populations'!$A$8:$H$425,6,FALSE)</f>
        <v>2.4254056883615423E-2</v>
      </c>
      <c r="G70">
        <f>VLOOKUP($A70,'Raw Data'!$C$7:$I$389,7,FALSE)/VLOOKUP($A70,'16+ populations'!$A$8:$H$425,7,FALSE)</f>
        <v>2.3970154977947456E-2</v>
      </c>
    </row>
    <row r="71" spans="1:7" x14ac:dyDescent="0.25">
      <c r="A71" t="s">
        <v>34</v>
      </c>
      <c r="B71" t="str">
        <f>IFERROR(VLOOKUP($A71,Classifications!$E$1:$F$326,2,FALSE),VLOOKUP($A71,Classifications!$A$1:$B$35,2,FALSE))</f>
        <v xml:space="preserve">Mainly Rural (rural including hub towns &gt;=80%) </v>
      </c>
      <c r="C71">
        <f>VLOOKUP($A71,'Raw Data'!$C$7:$I$389,3,FALSE)/VLOOKUP($A71,'16+ populations'!$A$8:$H$425,3,FALSE)</f>
        <v>2.4234412866270105E-2</v>
      </c>
      <c r="D71">
        <f>VLOOKUP($A71,'Raw Data'!$C$7:$I$389,4,FALSE)/VLOOKUP($A71,'16+ populations'!$A$8:$H$425,4,FALSE)</f>
        <v>3.1099739732674579E-2</v>
      </c>
      <c r="E71">
        <f>VLOOKUP($A71,'Raw Data'!$C$7:$I$389,5,FALSE)/VLOOKUP($A71,'16+ populations'!$A$8:$H$425,5,FALSE)</f>
        <v>3.3850306422708469E-2</v>
      </c>
      <c r="F71">
        <f>VLOOKUP($A71,'Raw Data'!$C$7:$I$389,6,FALSE)/VLOOKUP($A71,'16+ populations'!$A$8:$H$425,6,FALSE)</f>
        <v>3.7718904355635387E-2</v>
      </c>
      <c r="G71">
        <f>VLOOKUP($A71,'Raw Data'!$C$7:$I$389,7,FALSE)/VLOOKUP($A71,'16+ populations'!$A$8:$H$425,7,FALSE)</f>
        <v>4.0101164300849874E-2</v>
      </c>
    </row>
    <row r="72" spans="1:7" x14ac:dyDescent="0.25">
      <c r="A72" t="s">
        <v>117</v>
      </c>
      <c r="B72" t="str">
        <f>IFERROR(VLOOKUP($A72,Classifications!$E$1:$F$326,2,FALSE),VLOOKUP($A72,Classifications!$A$1:$B$35,2,FALSE))</f>
        <v>Urban with City and Town</v>
      </c>
      <c r="C72">
        <f>VLOOKUP($A72,'Raw Data'!$C$7:$I$389,3,FALSE)/VLOOKUP($A72,'16+ populations'!$A$8:$H$425,3,FALSE)</f>
        <v>1.6981860285604014E-2</v>
      </c>
      <c r="D72">
        <f>VLOOKUP($A72,'Raw Data'!$C$7:$I$389,4,FALSE)/VLOOKUP($A72,'16+ populations'!$A$8:$H$425,4,FALSE)</f>
        <v>2.1477120549814287E-2</v>
      </c>
      <c r="E72">
        <f>VLOOKUP($A72,'Raw Data'!$C$7:$I$389,5,FALSE)/VLOOKUP($A72,'16+ populations'!$A$8:$H$425,5,FALSE)</f>
        <v>2.9153078367427612E-2</v>
      </c>
      <c r="F72">
        <f>VLOOKUP($A72,'Raw Data'!$C$7:$I$389,6,FALSE)/VLOOKUP($A72,'16+ populations'!$A$8:$H$425,6,FALSE)</f>
        <v>3.8031156293424996E-2</v>
      </c>
      <c r="G72">
        <f>VLOOKUP($A72,'Raw Data'!$C$7:$I$389,7,FALSE)/VLOOKUP($A72,'16+ populations'!$A$8:$H$425,7,FALSE)</f>
        <v>3.5082660515186465E-2</v>
      </c>
    </row>
    <row r="73" spans="1:7" x14ac:dyDescent="0.25">
      <c r="A73" t="s">
        <v>337</v>
      </c>
      <c r="B73" t="str">
        <f>IFERROR(VLOOKUP($A73,Classifications!$E$1:$F$326,2,FALSE),VLOOKUP($A73,Classifications!$A$1:$B$35,2,FALSE))</f>
        <v xml:space="preserve">Mainly Rural (rural including hub towns &gt;=80%) </v>
      </c>
      <c r="C73">
        <f>VLOOKUP($A73,'Raw Data'!$C$7:$I$389,3,FALSE)/VLOOKUP($A73,'16+ populations'!$A$8:$H$425,3,FALSE)</f>
        <v>2.0866768750172612E-2</v>
      </c>
      <c r="D73">
        <f>VLOOKUP($A73,'Raw Data'!$C$7:$I$389,4,FALSE)/VLOOKUP($A73,'16+ populations'!$A$8:$H$425,4,FALSE)</f>
        <v>2.5167708177055746E-2</v>
      </c>
      <c r="E73">
        <f>VLOOKUP($A73,'Raw Data'!$C$7:$I$389,5,FALSE)/VLOOKUP($A73,'16+ populations'!$A$8:$H$425,5,FALSE)</f>
        <v>2.8873740784082471E-2</v>
      </c>
      <c r="F73">
        <f>VLOOKUP($A73,'Raw Data'!$C$7:$I$389,6,FALSE)/VLOOKUP($A73,'16+ populations'!$A$8:$H$425,6,FALSE)</f>
        <v>2.9835520554553529E-2</v>
      </c>
      <c r="G73">
        <f>VLOOKUP($A73,'Raw Data'!$C$7:$I$389,7,FALSE)/VLOOKUP($A73,'16+ populations'!$A$8:$H$425,7,FALSE)</f>
        <v>2.8929782887987209E-2</v>
      </c>
    </row>
    <row r="74" spans="1:7" x14ac:dyDescent="0.25">
      <c r="A74" t="s">
        <v>358</v>
      </c>
      <c r="B74" t="str">
        <f>IFERROR(VLOOKUP($A74,Classifications!$E$1:$F$326,2,FALSE),VLOOKUP($A74,Classifications!$A$1:$B$35,2,FALSE))</f>
        <v xml:space="preserve">Mainly Rural (rural including hub towns &gt;=80%) </v>
      </c>
      <c r="C74">
        <f>VLOOKUP($A74,'Raw Data'!$C$7:$I$389,3,FALSE)/VLOOKUP($A74,'16+ populations'!$A$8:$H$425,3,FALSE)</f>
        <v>1.0809323532879996E-2</v>
      </c>
      <c r="D74">
        <f>VLOOKUP($A74,'Raw Data'!$C$7:$I$389,4,FALSE)/VLOOKUP($A74,'16+ populations'!$A$8:$H$425,4,FALSE)</f>
        <v>1.4044110374839283E-2</v>
      </c>
      <c r="E74">
        <f>VLOOKUP($A74,'Raw Data'!$C$7:$I$389,5,FALSE)/VLOOKUP($A74,'16+ populations'!$A$8:$H$425,5,FALSE)</f>
        <v>1.5979483132767803E-2</v>
      </c>
      <c r="F74">
        <f>VLOOKUP($A74,'Raw Data'!$C$7:$I$389,6,FALSE)/VLOOKUP($A74,'16+ populations'!$A$8:$H$425,6,FALSE)</f>
        <v>1.6931933626820182E-2</v>
      </c>
      <c r="G74">
        <f>VLOOKUP($A74,'Raw Data'!$C$7:$I$389,7,FALSE)/VLOOKUP($A74,'16+ populations'!$A$8:$H$425,7,FALSE)</f>
        <v>1.7740392281932707E-2</v>
      </c>
    </row>
    <row r="75" spans="1:7" x14ac:dyDescent="0.25">
      <c r="A75" t="s">
        <v>136</v>
      </c>
      <c r="B75" t="str">
        <f>IFERROR(VLOOKUP($A75,Classifications!$E$1:$F$326,2,FALSE),VLOOKUP($A75,Classifications!$A$1:$B$35,2,FALSE))</f>
        <v>Urban with City and Town</v>
      </c>
      <c r="C75">
        <f>VLOOKUP($A75,'Raw Data'!$C$7:$I$389,3,FALSE)/VLOOKUP($A75,'16+ populations'!$A$8:$H$425,3,FALSE)</f>
        <v>1.5962488152840824E-2</v>
      </c>
      <c r="D75">
        <f>VLOOKUP($A75,'Raw Data'!$C$7:$I$389,4,FALSE)/VLOOKUP($A75,'16+ populations'!$A$8:$H$425,4,FALSE)</f>
        <v>2.1967545040838993E-2</v>
      </c>
      <c r="E75">
        <f>VLOOKUP($A75,'Raw Data'!$C$7:$I$389,5,FALSE)/VLOOKUP($A75,'16+ populations'!$A$8:$H$425,5,FALSE)</f>
        <v>2.6557928577969934E-2</v>
      </c>
      <c r="F75">
        <f>VLOOKUP($A75,'Raw Data'!$C$7:$I$389,6,FALSE)/VLOOKUP($A75,'16+ populations'!$A$8:$H$425,6,FALSE)</f>
        <v>2.8202148465179558E-2</v>
      </c>
      <c r="G75">
        <f>VLOOKUP($A75,'Raw Data'!$C$7:$I$389,7,FALSE)/VLOOKUP($A75,'16+ populations'!$A$8:$H$425,7,FALSE)</f>
        <v>2.7085114741974996E-2</v>
      </c>
    </row>
    <row r="76" spans="1:7" x14ac:dyDescent="0.25">
      <c r="A76" t="s">
        <v>77</v>
      </c>
      <c r="B76" t="str">
        <f>IFERROR(VLOOKUP($A76,Classifications!$E$1:$F$326,2,FALSE),VLOOKUP($A76,Classifications!$A$1:$B$35,2,FALSE))</f>
        <v xml:space="preserve">Mainly Rural (rural including hub towns &gt;=80%) </v>
      </c>
      <c r="C76">
        <f>VLOOKUP($A76,'Raw Data'!$C$7:$I$389,3,FALSE)/VLOOKUP($A76,'16+ populations'!$A$8:$H$425,3,FALSE)</f>
        <v>1.5960276644795178E-2</v>
      </c>
      <c r="D76">
        <f>VLOOKUP($A76,'Raw Data'!$C$7:$I$389,4,FALSE)/VLOOKUP($A76,'16+ populations'!$A$8:$H$425,4,FALSE)</f>
        <v>1.9881305637982197E-2</v>
      </c>
      <c r="E76">
        <f>VLOOKUP($A76,'Raw Data'!$C$7:$I$389,5,FALSE)/VLOOKUP($A76,'16+ populations'!$A$8:$H$425,5,FALSE)</f>
        <v>2.268182767779867E-2</v>
      </c>
      <c r="F76">
        <f>VLOOKUP($A76,'Raw Data'!$C$7:$I$389,6,FALSE)/VLOOKUP($A76,'16+ populations'!$A$8:$H$425,6,FALSE)</f>
        <v>2.2686025408348458E-2</v>
      </c>
      <c r="G76">
        <f>VLOOKUP($A76,'Raw Data'!$C$7:$I$389,7,FALSE)/VLOOKUP($A76,'16+ populations'!$A$8:$H$425,7,FALSE)</f>
        <v>2.2594729931910477E-2</v>
      </c>
    </row>
    <row r="77" spans="1:7" x14ac:dyDescent="0.25">
      <c r="A77" t="s">
        <v>326</v>
      </c>
      <c r="B77" t="str">
        <f>IFERROR(VLOOKUP($A77,Classifications!$E$1:$F$326,2,FALSE),VLOOKUP($A77,Classifications!$A$1:$B$35,2,FALSE))</f>
        <v>Urban with City and Town</v>
      </c>
      <c r="C77">
        <f>VLOOKUP($A77,'Raw Data'!$C$7:$I$389,3,FALSE)/VLOOKUP($A77,'16+ populations'!$A$8:$H$425,3,FALSE)</f>
        <v>1.1968794612600401E-2</v>
      </c>
      <c r="D77">
        <f>VLOOKUP($A77,'Raw Data'!$C$7:$I$389,4,FALSE)/VLOOKUP($A77,'16+ populations'!$A$8:$H$425,4,FALSE)</f>
        <v>1.6040199863729277E-2</v>
      </c>
      <c r="E77">
        <f>VLOOKUP($A77,'Raw Data'!$C$7:$I$389,5,FALSE)/VLOOKUP($A77,'16+ populations'!$A$8:$H$425,5,FALSE)</f>
        <v>1.8933550251044852E-2</v>
      </c>
      <c r="F77">
        <f>VLOOKUP($A77,'Raw Data'!$C$7:$I$389,6,FALSE)/VLOOKUP($A77,'16+ populations'!$A$8:$H$425,6,FALSE)</f>
        <v>2.0230488043083965E-2</v>
      </c>
      <c r="G77">
        <f>VLOOKUP($A77,'Raw Data'!$C$7:$I$389,7,FALSE)/VLOOKUP($A77,'16+ populations'!$A$8:$H$425,7,FALSE)</f>
        <v>1.963678903682246E-2</v>
      </c>
    </row>
    <row r="78" spans="1:7" x14ac:dyDescent="0.25">
      <c r="A78" t="s">
        <v>242</v>
      </c>
      <c r="B78" t="str">
        <f>IFERROR(VLOOKUP($A78,Classifications!$E$1:$F$326,2,FALSE),VLOOKUP($A78,Classifications!$A$1:$B$35,2,FALSE))</f>
        <v>Urban with Major Conurbation</v>
      </c>
      <c r="C78">
        <f>VLOOKUP($A78,'Raw Data'!$C$7:$I$389,3,FALSE)/VLOOKUP($A78,'16+ populations'!$A$8:$H$425,3,FALSE)</f>
        <v>8.9837266209209597E-3</v>
      </c>
      <c r="D78">
        <f>VLOOKUP($A78,'Raw Data'!$C$7:$I$389,4,FALSE)/VLOOKUP($A78,'16+ populations'!$A$8:$H$425,4,FALSE)</f>
        <v>1.3224215947643935E-2</v>
      </c>
      <c r="E78">
        <f>VLOOKUP($A78,'Raw Data'!$C$7:$I$389,5,FALSE)/VLOOKUP($A78,'16+ populations'!$A$8:$H$425,5,FALSE)</f>
        <v>1.710601160053311E-2</v>
      </c>
      <c r="F78">
        <f>VLOOKUP($A78,'Raw Data'!$C$7:$I$389,6,FALSE)/VLOOKUP($A78,'16+ populations'!$A$8:$H$425,6,FALSE)</f>
        <v>1.9016829894456595E-2</v>
      </c>
      <c r="G78">
        <f>VLOOKUP($A78,'Raw Data'!$C$7:$I$389,7,FALSE)/VLOOKUP($A78,'16+ populations'!$A$8:$H$425,7,FALSE)</f>
        <v>1.8059506072508918E-2</v>
      </c>
    </row>
    <row r="79" spans="1:7" x14ac:dyDescent="0.25">
      <c r="A79" t="s">
        <v>30</v>
      </c>
      <c r="B79" t="str">
        <f>IFERROR(VLOOKUP($A79,Classifications!$E$1:$F$326,2,FALSE),VLOOKUP($A79,Classifications!$A$1:$B$35,2,FALSE))</f>
        <v>Predominantly Rural</v>
      </c>
      <c r="C79">
        <f>VLOOKUP($A79,'Raw Data'!$C$7:$I$389,3,FALSE)/VLOOKUP($A79,'16+ populations'!$A$8:$H$425,3,FALSE)</f>
        <v>2.0417401323807323E-2</v>
      </c>
      <c r="D79">
        <f>VLOOKUP($A79,'Raw Data'!$C$7:$I$389,4,FALSE)/VLOOKUP($A79,'16+ populations'!$A$8:$H$425,4,FALSE)</f>
        <v>2.6821749769599897E-2</v>
      </c>
      <c r="E79">
        <f>VLOOKUP($A79,'Raw Data'!$C$7:$I$389,5,FALSE)/VLOOKUP($A79,'16+ populations'!$A$8:$H$425,5,FALSE)</f>
        <v>3.1153444292848768E-2</v>
      </c>
      <c r="F79">
        <f>VLOOKUP($A79,'Raw Data'!$C$7:$I$389,6,FALSE)/VLOOKUP($A79,'16+ populations'!$A$8:$H$425,6,FALSE)</f>
        <v>3.3347902805432796E-2</v>
      </c>
      <c r="G79">
        <f>VLOOKUP($A79,'Raw Data'!$C$7:$I$389,7,FALSE)/VLOOKUP($A79,'16+ populations'!$A$8:$H$425,7,FALSE)</f>
        <v>3.521265037372534E-2</v>
      </c>
    </row>
    <row r="80" spans="1:7" x14ac:dyDescent="0.25">
      <c r="A80" t="s">
        <v>192</v>
      </c>
      <c r="B80" t="str">
        <f>IFERROR(VLOOKUP($A80,Classifications!$E$1:$F$326,2,FALSE),VLOOKUP($A80,Classifications!$A$1:$B$35,2,FALSE))</f>
        <v>Urban with Significant Rural (rural including hub towns 26-49%)</v>
      </c>
      <c r="C80">
        <f>VLOOKUP($A80,'Raw Data'!$C$7:$I$389,3,FALSE)/VLOOKUP($A80,'16+ populations'!$A$8:$H$425,3,FALSE)</f>
        <v>8.8205507943940505E-3</v>
      </c>
      <c r="D80">
        <f>VLOOKUP($A80,'Raw Data'!$C$7:$I$389,4,FALSE)/VLOOKUP($A80,'16+ populations'!$A$8:$H$425,4,FALSE)</f>
        <v>1.241994535224045E-2</v>
      </c>
      <c r="E80">
        <f>VLOOKUP($A80,'Raw Data'!$C$7:$I$389,5,FALSE)/VLOOKUP($A80,'16+ populations'!$A$8:$H$425,5,FALSE)</f>
        <v>1.5209125475285171E-2</v>
      </c>
      <c r="F80">
        <f>VLOOKUP($A80,'Raw Data'!$C$7:$I$389,6,FALSE)/VLOOKUP($A80,'16+ populations'!$A$8:$H$425,6,FALSE)</f>
        <v>1.7511825821400734E-2</v>
      </c>
      <c r="G80">
        <f>VLOOKUP($A80,'Raw Data'!$C$7:$I$389,7,FALSE)/VLOOKUP($A80,'16+ populations'!$A$8:$H$425,7,FALSE)</f>
        <v>1.7279945721888283E-2</v>
      </c>
    </row>
    <row r="81" spans="1:7" x14ac:dyDescent="0.25">
      <c r="A81" t="s">
        <v>10</v>
      </c>
      <c r="B81" t="str">
        <f>IFERROR(VLOOKUP($A81,Classifications!$E$1:$F$326,2,FALSE),VLOOKUP($A81,Classifications!$A$1:$B$35,2,FALSE))</f>
        <v>Urban with City and Town</v>
      </c>
      <c r="C81">
        <f>VLOOKUP($A81,'Raw Data'!$C$7:$I$389,3,FALSE)/VLOOKUP($A81,'16+ populations'!$A$8:$H$425,3,FALSE)</f>
        <v>1.9826964671953856E-2</v>
      </c>
      <c r="D81">
        <f>VLOOKUP($A81,'Raw Data'!$C$7:$I$389,4,FALSE)/VLOOKUP($A81,'16+ populations'!$A$8:$H$425,4,FALSE)</f>
        <v>2.8767061714337083E-2</v>
      </c>
      <c r="E81">
        <f>VLOOKUP($A81,'Raw Data'!$C$7:$I$389,5,FALSE)/VLOOKUP($A81,'16+ populations'!$A$8:$H$425,5,FALSE)</f>
        <v>3.8768972846750294E-2</v>
      </c>
      <c r="F81">
        <f>VLOOKUP($A81,'Raw Data'!$C$7:$I$389,6,FALSE)/VLOOKUP($A81,'16+ populations'!$A$8:$H$425,6,FALSE)</f>
        <v>3.9761431411530816E-2</v>
      </c>
      <c r="G81">
        <f>VLOOKUP($A81,'Raw Data'!$C$7:$I$389,7,FALSE)/VLOOKUP($A81,'16+ populations'!$A$8:$H$425,7,FALSE)</f>
        <v>3.6283806445711497E-2</v>
      </c>
    </row>
    <row r="82" spans="1:7" x14ac:dyDescent="0.25">
      <c r="A82" t="s">
        <v>287</v>
      </c>
      <c r="B82" t="str">
        <f>IFERROR(VLOOKUP($A82,Classifications!$E$1:$F$326,2,FALSE),VLOOKUP($A82,Classifications!$A$1:$B$35,2,FALSE))</f>
        <v>Urban with Major Conurbation</v>
      </c>
      <c r="C82">
        <f>VLOOKUP($A82,'Raw Data'!$C$7:$I$389,3,FALSE)/VLOOKUP($A82,'16+ populations'!$A$8:$H$425,3,FALSE)</f>
        <v>9.9518459069020872E-3</v>
      </c>
      <c r="D82">
        <f>VLOOKUP($A82,'Raw Data'!$C$7:$I$389,4,FALSE)/VLOOKUP($A82,'16+ populations'!$A$8:$H$425,4,FALSE)</f>
        <v>1.4784668457784207E-2</v>
      </c>
      <c r="E82">
        <f>VLOOKUP($A82,'Raw Data'!$C$7:$I$389,5,FALSE)/VLOOKUP($A82,'16+ populations'!$A$8:$H$425,5,FALSE)</f>
        <v>1.9674814663245874E-2</v>
      </c>
      <c r="F82">
        <f>VLOOKUP($A82,'Raw Data'!$C$7:$I$389,6,FALSE)/VLOOKUP($A82,'16+ populations'!$A$8:$H$425,6,FALSE)</f>
        <v>2.0266267577089762E-2</v>
      </c>
      <c r="G82">
        <f>VLOOKUP($A82,'Raw Data'!$C$7:$I$389,7,FALSE)/VLOOKUP($A82,'16+ populations'!$A$8:$H$425,7,FALSE)</f>
        <v>2.0649376666204367E-2</v>
      </c>
    </row>
    <row r="83" spans="1:7" x14ac:dyDescent="0.25">
      <c r="A83" t="s">
        <v>118</v>
      </c>
      <c r="B83" t="str">
        <f>IFERROR(VLOOKUP($A83,Classifications!$E$1:$F$326,2,FALSE),VLOOKUP($A83,Classifications!$A$1:$B$35,2,FALSE))</f>
        <v xml:space="preserve">Mainly Rural (rural including hub towns &gt;=80%) </v>
      </c>
      <c r="C83">
        <f>VLOOKUP($A83,'Raw Data'!$C$7:$I$389,3,FALSE)/VLOOKUP($A83,'16+ populations'!$A$8:$H$425,3,FALSE)</f>
        <v>1.4336346621002747E-2</v>
      </c>
      <c r="D83">
        <f>VLOOKUP($A83,'Raw Data'!$C$7:$I$389,4,FALSE)/VLOOKUP($A83,'16+ populations'!$A$8:$H$425,4,FALSE)</f>
        <v>1.5991364663081934E-2</v>
      </c>
      <c r="E83">
        <f>VLOOKUP($A83,'Raw Data'!$C$7:$I$389,5,FALSE)/VLOOKUP($A83,'16+ populations'!$A$8:$H$425,5,FALSE)</f>
        <v>2.0020420829245832E-2</v>
      </c>
      <c r="F83">
        <f>VLOOKUP($A83,'Raw Data'!$C$7:$I$389,6,FALSE)/VLOOKUP($A83,'16+ populations'!$A$8:$H$425,6,FALSE)</f>
        <v>2.506620307667428E-2</v>
      </c>
      <c r="G83">
        <f>VLOOKUP($A83,'Raw Data'!$C$7:$I$389,7,FALSE)/VLOOKUP($A83,'16+ populations'!$A$8:$H$425,7,FALSE)</f>
        <v>2.6662867377676463E-2</v>
      </c>
    </row>
    <row r="84" spans="1:7" x14ac:dyDescent="0.25">
      <c r="A84" t="s">
        <v>89</v>
      </c>
      <c r="B84" t="str">
        <f>IFERROR(VLOOKUP($A84,Classifications!$E$1:$F$326,2,FALSE),VLOOKUP($A84,Classifications!$A$1:$B$35,2,FALSE))</f>
        <v>Urban with City and Town</v>
      </c>
      <c r="C84">
        <f>VLOOKUP($A84,'Raw Data'!$C$7:$I$389,3,FALSE)/VLOOKUP($A84,'16+ populations'!$A$8:$H$425,3,FALSE)</f>
        <v>1.9706437648195591E-2</v>
      </c>
      <c r="D84">
        <f>VLOOKUP($A84,'Raw Data'!$C$7:$I$389,4,FALSE)/VLOOKUP($A84,'16+ populations'!$A$8:$H$425,4,FALSE)</f>
        <v>2.4839421918908068E-2</v>
      </c>
      <c r="E84">
        <f>VLOOKUP($A84,'Raw Data'!$C$7:$I$389,5,FALSE)/VLOOKUP($A84,'16+ populations'!$A$8:$H$425,5,FALSE)</f>
        <v>2.8072539441917916E-2</v>
      </c>
      <c r="F84">
        <f>VLOOKUP($A84,'Raw Data'!$C$7:$I$389,6,FALSE)/VLOOKUP($A84,'16+ populations'!$A$8:$H$425,6,FALSE)</f>
        <v>2.793975490348935E-2</v>
      </c>
      <c r="G84">
        <f>VLOOKUP($A84,'Raw Data'!$C$7:$I$389,7,FALSE)/VLOOKUP($A84,'16+ populations'!$A$8:$H$425,7,FALSE)</f>
        <v>2.8540915932326178E-2</v>
      </c>
    </row>
    <row r="85" spans="1:7" x14ac:dyDescent="0.25">
      <c r="A85" t="s">
        <v>90</v>
      </c>
      <c r="B85" t="str">
        <f>IFERROR(VLOOKUP($A85,Classifications!$E$1:$F$326,2,FALSE),VLOOKUP($A85,Classifications!$A$1:$B$35,2,FALSE))</f>
        <v>Significant Rural</v>
      </c>
      <c r="C85">
        <f>VLOOKUP($A85,'Raw Data'!$C$7:$I$389,3,FALSE)/VLOOKUP($A85,'16+ populations'!$A$8:$H$425,3,FALSE)</f>
        <v>1.7501318732544683E-2</v>
      </c>
      <c r="D85">
        <f>VLOOKUP($A85,'Raw Data'!$C$7:$I$389,4,FALSE)/VLOOKUP($A85,'16+ populations'!$A$8:$H$425,4,FALSE)</f>
        <v>2.3395537699275472E-2</v>
      </c>
      <c r="E85">
        <f>VLOOKUP($A85,'Raw Data'!$C$7:$I$389,5,FALSE)/VLOOKUP($A85,'16+ populations'!$A$8:$H$425,5,FALSE)</f>
        <v>2.8484738423994106E-2</v>
      </c>
      <c r="F85">
        <f>VLOOKUP($A85,'Raw Data'!$C$7:$I$389,6,FALSE)/VLOOKUP($A85,'16+ populations'!$A$8:$H$425,6,FALSE)</f>
        <v>3.1176256754342189E-2</v>
      </c>
      <c r="G85">
        <f>VLOOKUP($A85,'Raw Data'!$C$7:$I$389,7,FALSE)/VLOOKUP($A85,'16+ populations'!$A$8:$H$425,7,FALSE)</f>
        <v>3.1520850115267424E-2</v>
      </c>
    </row>
    <row r="86" spans="1:7" x14ac:dyDescent="0.25">
      <c r="A86" t="s">
        <v>94</v>
      </c>
      <c r="B86" t="str">
        <f>IFERROR(VLOOKUP($A86,Classifications!$E$1:$F$326,2,FALSE),VLOOKUP($A86,Classifications!$A$1:$B$35,2,FALSE))</f>
        <v xml:space="preserve">Mainly Rural (rural including hub towns &gt;=80%) </v>
      </c>
      <c r="C86">
        <f>VLOOKUP($A86,'Raw Data'!$C$7:$I$389,3,FALSE)/VLOOKUP($A86,'16+ populations'!$A$8:$H$425,3,FALSE)</f>
        <v>1.4008175262940339E-2</v>
      </c>
      <c r="D86">
        <f>VLOOKUP($A86,'Raw Data'!$C$7:$I$389,4,FALSE)/VLOOKUP($A86,'16+ populations'!$A$8:$H$425,4,FALSE)</f>
        <v>1.6517549896765314E-2</v>
      </c>
      <c r="E86">
        <f>VLOOKUP($A86,'Raw Data'!$C$7:$I$389,5,FALSE)/VLOOKUP($A86,'16+ populations'!$A$8:$H$425,5,FALSE)</f>
        <v>1.9578937669876076E-2</v>
      </c>
      <c r="F86">
        <f>VLOOKUP($A86,'Raw Data'!$C$7:$I$389,6,FALSE)/VLOOKUP($A86,'16+ populations'!$A$8:$H$425,6,FALSE)</f>
        <v>2.2367715930007689E-2</v>
      </c>
      <c r="G86">
        <f>VLOOKUP($A86,'Raw Data'!$C$7:$I$389,7,FALSE)/VLOOKUP($A86,'16+ populations'!$A$8:$H$425,7,FALSE)</f>
        <v>2.4034496571549754E-2</v>
      </c>
    </row>
    <row r="87" spans="1:7" x14ac:dyDescent="0.25">
      <c r="A87" t="s">
        <v>340</v>
      </c>
      <c r="B87" t="str">
        <f>IFERROR(VLOOKUP($A87,Classifications!$E$1:$F$326,2,FALSE),VLOOKUP($A87,Classifications!$A$1:$B$35,2,FALSE))</f>
        <v>Predominantly Rural</v>
      </c>
      <c r="C87">
        <f>VLOOKUP($A87,'Raw Data'!$C$7:$I$389,3,FALSE)/VLOOKUP($A87,'16+ populations'!$A$8:$H$425,3,FALSE)</f>
        <v>1.9202850732479872E-2</v>
      </c>
      <c r="D87">
        <f>VLOOKUP($A87,'Raw Data'!$C$7:$I$389,4,FALSE)/VLOOKUP($A87,'16+ populations'!$A$8:$H$425,4,FALSE)</f>
        <v>2.3333963782873179E-2</v>
      </c>
      <c r="E87">
        <f>VLOOKUP($A87,'Raw Data'!$C$7:$I$389,5,FALSE)/VLOOKUP($A87,'16+ populations'!$A$8:$H$425,5,FALSE)</f>
        <v>2.6429722663817008E-2</v>
      </c>
      <c r="F87">
        <f>VLOOKUP($A87,'Raw Data'!$C$7:$I$389,6,FALSE)/VLOOKUP($A87,'16+ populations'!$A$8:$H$425,6,FALSE)</f>
        <v>2.7640592815653581E-2</v>
      </c>
      <c r="G87">
        <f>VLOOKUP($A87,'Raw Data'!$C$7:$I$389,7,FALSE)/VLOOKUP($A87,'16+ populations'!$A$8:$H$425,7,FALSE)</f>
        <v>2.6452395632371367E-2</v>
      </c>
    </row>
    <row r="88" spans="1:7" x14ac:dyDescent="0.25">
      <c r="A88" t="s">
        <v>69</v>
      </c>
      <c r="B88" t="str">
        <f>IFERROR(VLOOKUP($A88,Classifications!$E$1:$F$326,2,FALSE),VLOOKUP($A88,Classifications!$A$1:$B$35,2,FALSE))</f>
        <v>Urban with Minor Conurbation</v>
      </c>
      <c r="C88">
        <f>VLOOKUP($A88,'Raw Data'!$C$7:$I$389,3,FALSE)/VLOOKUP($A88,'16+ populations'!$A$8:$H$425,3,FALSE)</f>
        <v>2.1547482155991341E-2</v>
      </c>
      <c r="D88">
        <f>VLOOKUP($A88,'Raw Data'!$C$7:$I$389,4,FALSE)/VLOOKUP($A88,'16+ populations'!$A$8:$H$425,4,FALSE)</f>
        <v>2.75987534046215E-2</v>
      </c>
      <c r="E88">
        <f>VLOOKUP($A88,'Raw Data'!$C$7:$I$389,5,FALSE)/VLOOKUP($A88,'16+ populations'!$A$8:$H$425,5,FALSE)</f>
        <v>3.4814229412342003E-2</v>
      </c>
      <c r="F88">
        <f>VLOOKUP($A88,'Raw Data'!$C$7:$I$389,6,FALSE)/VLOOKUP($A88,'16+ populations'!$A$8:$H$425,6,FALSE)</f>
        <v>3.6181782264688454E-2</v>
      </c>
      <c r="G88">
        <f>VLOOKUP($A88,'Raw Data'!$C$7:$I$389,7,FALSE)/VLOOKUP($A88,'16+ populations'!$A$8:$H$425,7,FALSE)</f>
        <v>3.3472018018581663E-2</v>
      </c>
    </row>
    <row r="89" spans="1:7" x14ac:dyDescent="0.25">
      <c r="A89" t="s">
        <v>349</v>
      </c>
      <c r="B89" t="str">
        <f>IFERROR(VLOOKUP($A89,Classifications!$E$1:$F$326,2,FALSE),VLOOKUP($A89,Classifications!$A$1:$B$35,2,FALSE))</f>
        <v>Predominantly Rural</v>
      </c>
      <c r="C89">
        <f>VLOOKUP($A89,'Raw Data'!$C$7:$I$389,3,FALSE)/VLOOKUP($A89,'16+ populations'!$A$8:$H$425,3,FALSE)</f>
        <v>3.4232168339781079E-2</v>
      </c>
      <c r="D89">
        <f>VLOOKUP($A89,'Raw Data'!$C$7:$I$389,4,FALSE)/VLOOKUP($A89,'16+ populations'!$A$8:$H$425,4,FALSE)</f>
        <v>3.9226384600440624E-2</v>
      </c>
      <c r="E89">
        <f>VLOOKUP($A89,'Raw Data'!$C$7:$I$389,5,FALSE)/VLOOKUP($A89,'16+ populations'!$A$8:$H$425,5,FALSE)</f>
        <v>3.8449599569563148E-2</v>
      </c>
      <c r="F89">
        <f>VLOOKUP($A89,'Raw Data'!$C$7:$I$389,6,FALSE)/VLOOKUP($A89,'16+ populations'!$A$8:$H$425,6,FALSE)</f>
        <v>4.2939850694997193E-2</v>
      </c>
      <c r="G89">
        <f>VLOOKUP($A89,'Raw Data'!$C$7:$I$389,7,FALSE)/VLOOKUP($A89,'16+ populations'!$A$8:$H$425,7,FALSE)</f>
        <v>4.1638570465273098E-2</v>
      </c>
    </row>
    <row r="90" spans="1:7" x14ac:dyDescent="0.25">
      <c r="A90" t="s">
        <v>288</v>
      </c>
      <c r="B90" t="str">
        <f>IFERROR(VLOOKUP($A90,Classifications!$E$1:$F$326,2,FALSE),VLOOKUP($A90,Classifications!$A$1:$B$35,2,FALSE))</f>
        <v>Urban with Significant Rural (rural including hub towns 26-49%)</v>
      </c>
      <c r="C90">
        <f>VLOOKUP($A90,'Raw Data'!$C$7:$I$389,3,FALSE)/VLOOKUP($A90,'16+ populations'!$A$8:$H$425,3,FALSE)</f>
        <v>1.2294362156782391E-2</v>
      </c>
      <c r="D90">
        <f>VLOOKUP($A90,'Raw Data'!$C$7:$I$389,4,FALSE)/VLOOKUP($A90,'16+ populations'!$A$8:$H$425,4,FALSE)</f>
        <v>1.6141228478362028E-2</v>
      </c>
      <c r="E90">
        <f>VLOOKUP($A90,'Raw Data'!$C$7:$I$389,5,FALSE)/VLOOKUP($A90,'16+ populations'!$A$8:$H$425,5,FALSE)</f>
        <v>2.0347949944043136E-2</v>
      </c>
      <c r="F90">
        <f>VLOOKUP($A90,'Raw Data'!$C$7:$I$389,6,FALSE)/VLOOKUP($A90,'16+ populations'!$A$8:$H$425,6,FALSE)</f>
        <v>2.3235977528750847E-2</v>
      </c>
      <c r="G90">
        <f>VLOOKUP($A90,'Raw Data'!$C$7:$I$389,7,FALSE)/VLOOKUP($A90,'16+ populations'!$A$8:$H$425,7,FALSE)</f>
        <v>2.4820861342985889E-2</v>
      </c>
    </row>
    <row r="91" spans="1:7" x14ac:dyDescent="0.25">
      <c r="A91" t="s">
        <v>137</v>
      </c>
      <c r="B91" t="str">
        <f>IFERROR(VLOOKUP($A91,Classifications!$E$1:$F$326,2,FALSE),VLOOKUP($A91,Classifications!$A$1:$B$35,2,FALSE))</f>
        <v>Urban with Major Conurbation</v>
      </c>
      <c r="C91">
        <f>VLOOKUP($A91,'Raw Data'!$C$7:$I$389,3,FALSE)/VLOOKUP($A91,'16+ populations'!$A$8:$H$425,3,FALSE)</f>
        <v>1.8237144350071208E-2</v>
      </c>
      <c r="D91">
        <f>VLOOKUP($A91,'Raw Data'!$C$7:$I$389,4,FALSE)/VLOOKUP($A91,'16+ populations'!$A$8:$H$425,4,FALSE)</f>
        <v>2.4544592759601344E-2</v>
      </c>
      <c r="E91">
        <f>VLOOKUP($A91,'Raw Data'!$C$7:$I$389,5,FALSE)/VLOOKUP($A91,'16+ populations'!$A$8:$H$425,5,FALSE)</f>
        <v>2.7768811832997752E-2</v>
      </c>
      <c r="F91">
        <f>VLOOKUP($A91,'Raw Data'!$C$7:$I$389,6,FALSE)/VLOOKUP($A91,'16+ populations'!$A$8:$H$425,6,FALSE)</f>
        <v>2.9350018311522848E-2</v>
      </c>
      <c r="G91">
        <f>VLOOKUP($A91,'Raw Data'!$C$7:$I$389,7,FALSE)/VLOOKUP($A91,'16+ populations'!$A$8:$H$425,7,FALSE)</f>
        <v>2.951987550987701E-2</v>
      </c>
    </row>
    <row r="92" spans="1:7" x14ac:dyDescent="0.25">
      <c r="A92" t="s">
        <v>11</v>
      </c>
      <c r="B92" t="str">
        <f>IFERROR(VLOOKUP($A92,Classifications!$E$1:$F$326,2,FALSE),VLOOKUP($A92,Classifications!$A$1:$B$35,2,FALSE))</f>
        <v xml:space="preserve">Largely Rural (rural including hub towns 50-79%) </v>
      </c>
      <c r="C92">
        <f>VLOOKUP($A92,'Raw Data'!$C$7:$I$389,3,FALSE)/VLOOKUP($A92,'16+ populations'!$A$8:$H$425,3,FALSE)</f>
        <v>1.8524796590468809E-2</v>
      </c>
      <c r="D92">
        <f>VLOOKUP($A92,'Raw Data'!$C$7:$I$389,4,FALSE)/VLOOKUP($A92,'16+ populations'!$A$8:$H$425,4,FALSE)</f>
        <v>2.8281549153513334E-2</v>
      </c>
      <c r="E92">
        <f>VLOOKUP($A92,'Raw Data'!$C$7:$I$389,5,FALSE)/VLOOKUP($A92,'16+ populations'!$A$8:$H$425,5,FALSE)</f>
        <v>3.6254595865228133E-2</v>
      </c>
      <c r="F92">
        <f>VLOOKUP($A92,'Raw Data'!$C$7:$I$389,6,FALSE)/VLOOKUP($A92,'16+ populations'!$A$8:$H$425,6,FALSE)</f>
        <v>3.8505103140838187E-2</v>
      </c>
      <c r="G92">
        <f>VLOOKUP($A92,'Raw Data'!$C$7:$I$389,7,FALSE)/VLOOKUP($A92,'16+ populations'!$A$8:$H$425,7,FALSE)</f>
        <v>3.5938712475084823E-2</v>
      </c>
    </row>
    <row r="93" spans="1:7" x14ac:dyDescent="0.25">
      <c r="A93" t="s">
        <v>243</v>
      </c>
      <c r="B93" t="str">
        <f>IFERROR(VLOOKUP($A93,Classifications!$E$1:$F$326,2,FALSE),VLOOKUP($A93,Classifications!$A$1:$B$35,2,FALSE))</f>
        <v>Urban with Major Conurbation</v>
      </c>
      <c r="C93">
        <f>VLOOKUP($A93,'Raw Data'!$C$7:$I$389,3,FALSE)/VLOOKUP($A93,'16+ populations'!$A$8:$H$425,3,FALSE)</f>
        <v>5.4283587970056476E-3</v>
      </c>
      <c r="D93">
        <f>VLOOKUP($A93,'Raw Data'!$C$7:$I$389,4,FALSE)/VLOOKUP($A93,'16+ populations'!$A$8:$H$425,4,FALSE)</f>
        <v>9.6708024163995997E-3</v>
      </c>
      <c r="E93">
        <f>VLOOKUP($A93,'Raw Data'!$C$7:$I$389,5,FALSE)/VLOOKUP($A93,'16+ populations'!$A$8:$H$425,5,FALSE)</f>
        <v>1.2537441163885324E-2</v>
      </c>
      <c r="F93">
        <f>VLOOKUP($A93,'Raw Data'!$C$7:$I$389,6,FALSE)/VLOOKUP($A93,'16+ populations'!$A$8:$H$425,6,FALSE)</f>
        <v>1.257829235729219E-2</v>
      </c>
      <c r="G93">
        <f>VLOOKUP($A93,'Raw Data'!$C$7:$I$389,7,FALSE)/VLOOKUP($A93,'16+ populations'!$A$8:$H$425,7,FALSE)</f>
        <v>1.2563678920556244E-2</v>
      </c>
    </row>
    <row r="94" spans="1:7" x14ac:dyDescent="0.25">
      <c r="A94" t="s">
        <v>172</v>
      </c>
      <c r="B94" t="str">
        <f>IFERROR(VLOOKUP($A94,Classifications!$E$1:$F$326,2,FALSE),VLOOKUP($A94,Classifications!$A$1:$B$35,2,FALSE))</f>
        <v xml:space="preserve">Mainly Rural (rural including hub towns &gt;=80%) </v>
      </c>
      <c r="C94">
        <f>VLOOKUP($A94,'Raw Data'!$C$7:$I$389,3,FALSE)/VLOOKUP($A94,'16+ populations'!$A$8:$H$425,3,FALSE)</f>
        <v>1.2545143508838624E-2</v>
      </c>
      <c r="D94">
        <f>VLOOKUP($A94,'Raw Data'!$C$7:$I$389,4,FALSE)/VLOOKUP($A94,'16+ populations'!$A$8:$H$425,4,FALSE)</f>
        <v>1.4147473261275537E-2</v>
      </c>
      <c r="E94">
        <f>VLOOKUP($A94,'Raw Data'!$C$7:$I$389,5,FALSE)/VLOOKUP($A94,'16+ populations'!$A$8:$H$425,5,FALSE)</f>
        <v>1.8003150551346485E-2</v>
      </c>
      <c r="F94">
        <f>VLOOKUP($A94,'Raw Data'!$C$7:$I$389,6,FALSE)/VLOOKUP($A94,'16+ populations'!$A$8:$H$425,6,FALSE)</f>
        <v>2.0878790158754042E-2</v>
      </c>
      <c r="G94">
        <f>VLOOKUP($A94,'Raw Data'!$C$7:$I$389,7,FALSE)/VLOOKUP($A94,'16+ populations'!$A$8:$H$425,7,FALSE)</f>
        <v>2.0371592945392814E-2</v>
      </c>
    </row>
    <row r="95" spans="1:7" x14ac:dyDescent="0.25">
      <c r="A95" t="s">
        <v>341</v>
      </c>
      <c r="B95" t="str">
        <f>IFERROR(VLOOKUP($A95,Classifications!$E$1:$F$326,2,FALSE),VLOOKUP($A95,Classifications!$A$1:$B$35,2,FALSE))</f>
        <v xml:space="preserve">Largely Rural (rural including hub towns 50-79%) </v>
      </c>
      <c r="C95">
        <f>VLOOKUP($A95,'Raw Data'!$C$7:$I$389,3,FALSE)/VLOOKUP($A95,'16+ populations'!$A$8:$H$425,3,FALSE)</f>
        <v>3.1570848698697369E-2</v>
      </c>
      <c r="D95">
        <f>VLOOKUP($A95,'Raw Data'!$C$7:$I$389,4,FALSE)/VLOOKUP($A95,'16+ populations'!$A$8:$H$425,4,FALSE)</f>
        <v>3.3051927365402994E-2</v>
      </c>
      <c r="E95">
        <f>VLOOKUP($A95,'Raw Data'!$C$7:$I$389,5,FALSE)/VLOOKUP($A95,'16+ populations'!$A$8:$H$425,5,FALSE)</f>
        <v>3.4607142381770019E-2</v>
      </c>
      <c r="F95">
        <f>VLOOKUP($A95,'Raw Data'!$C$7:$I$389,6,FALSE)/VLOOKUP($A95,'16+ populations'!$A$8:$H$425,6,FALSE)</f>
        <v>3.9930022302052587E-2</v>
      </c>
      <c r="G95">
        <f>VLOOKUP($A95,'Raw Data'!$C$7:$I$389,7,FALSE)/VLOOKUP($A95,'16+ populations'!$A$8:$H$425,7,FALSE)</f>
        <v>3.7906792305727688E-2</v>
      </c>
    </row>
    <row r="96" spans="1:7" x14ac:dyDescent="0.25">
      <c r="A96" t="s">
        <v>351</v>
      </c>
      <c r="B96" t="str">
        <f>IFERROR(VLOOKUP($A96,Classifications!$E$1:$F$326,2,FALSE),VLOOKUP($A96,Classifications!$A$1:$B$35,2,FALSE))</f>
        <v>Urban with Significant Rural (rural including hub towns 26-49%)</v>
      </c>
      <c r="C96">
        <f>VLOOKUP($A96,'Raw Data'!$C$7:$I$389,3,FALSE)/VLOOKUP($A96,'16+ populations'!$A$8:$H$425,3,FALSE)</f>
        <v>1.6319458435749688E-2</v>
      </c>
      <c r="D96">
        <f>VLOOKUP($A96,'Raw Data'!$C$7:$I$389,4,FALSE)/VLOOKUP($A96,'16+ populations'!$A$8:$H$425,4,FALSE)</f>
        <v>2.0428802588996764E-2</v>
      </c>
      <c r="E96">
        <f>VLOOKUP($A96,'Raw Data'!$C$7:$I$389,5,FALSE)/VLOOKUP($A96,'16+ populations'!$A$8:$H$425,5,FALSE)</f>
        <v>2.3177798109179627E-2</v>
      </c>
      <c r="F96">
        <f>VLOOKUP($A96,'Raw Data'!$C$7:$I$389,6,FALSE)/VLOOKUP($A96,'16+ populations'!$A$8:$H$425,6,FALSE)</f>
        <v>2.5895554596460941E-2</v>
      </c>
      <c r="G96">
        <f>VLOOKUP($A96,'Raw Data'!$C$7:$I$389,7,FALSE)/VLOOKUP($A96,'16+ populations'!$A$8:$H$425,7,FALSE)</f>
        <v>2.6179642211556442E-2</v>
      </c>
    </row>
    <row r="97" spans="1:7" x14ac:dyDescent="0.25">
      <c r="A97" t="s">
        <v>273</v>
      </c>
      <c r="B97" t="str">
        <f>IFERROR(VLOOKUP($A97,Classifications!$E$1:$F$326,2,FALSE),VLOOKUP($A97,Classifications!$A$1:$B$35,2,FALSE))</f>
        <v xml:space="preserve">Mainly Rural (rural including hub towns &gt;=80%) </v>
      </c>
      <c r="C97">
        <f>VLOOKUP($A97,'Raw Data'!$C$7:$I$389,3,FALSE)/VLOOKUP($A97,'16+ populations'!$A$8:$H$425,3,FALSE)</f>
        <v>9.3744315876369434E-3</v>
      </c>
      <c r="D97">
        <f>VLOOKUP($A97,'Raw Data'!$C$7:$I$389,4,FALSE)/VLOOKUP($A97,'16+ populations'!$A$8:$H$425,4,FALSE)</f>
        <v>1.1540279747504241E-2</v>
      </c>
      <c r="E97">
        <f>VLOOKUP($A97,'Raw Data'!$C$7:$I$389,5,FALSE)/VLOOKUP($A97,'16+ populations'!$A$8:$H$425,5,FALSE)</f>
        <v>1.4443040259974725E-2</v>
      </c>
      <c r="F97">
        <f>VLOOKUP($A97,'Raw Data'!$C$7:$I$389,6,FALSE)/VLOOKUP($A97,'16+ populations'!$A$8:$H$425,6,FALSE)</f>
        <v>1.6000449135414329E-2</v>
      </c>
      <c r="G97">
        <f>VLOOKUP($A97,'Raw Data'!$C$7:$I$389,7,FALSE)/VLOOKUP($A97,'16+ populations'!$A$8:$H$425,7,FALSE)</f>
        <v>1.9289254336562287E-2</v>
      </c>
    </row>
    <row r="98" spans="1:7" x14ac:dyDescent="0.25">
      <c r="A98" t="s">
        <v>193</v>
      </c>
      <c r="B98" t="str">
        <f>IFERROR(VLOOKUP($A98,Classifications!$E$1:$F$326,2,FALSE),VLOOKUP($A98,Classifications!$A$1:$B$35,2,FALSE))</f>
        <v>Urban with Significant Rural (rural including hub towns 26-49%)</v>
      </c>
      <c r="C98">
        <f>VLOOKUP($A98,'Raw Data'!$C$7:$I$389,3,FALSE)/VLOOKUP($A98,'16+ populations'!$A$8:$H$425,3,FALSE)</f>
        <v>6.6895699400206354E-3</v>
      </c>
      <c r="D98">
        <f>VLOOKUP($A98,'Raw Data'!$C$7:$I$389,4,FALSE)/VLOOKUP($A98,'16+ populations'!$A$8:$H$425,4,FALSE)</f>
        <v>1.1061322618147341E-2</v>
      </c>
      <c r="E98">
        <f>VLOOKUP($A98,'Raw Data'!$C$7:$I$389,5,FALSE)/VLOOKUP($A98,'16+ populations'!$A$8:$H$425,5,FALSE)</f>
        <v>1.4697632671378885E-2</v>
      </c>
      <c r="F98">
        <f>VLOOKUP($A98,'Raw Data'!$C$7:$I$389,6,FALSE)/VLOOKUP($A98,'16+ populations'!$A$8:$H$425,6,FALSE)</f>
        <v>1.8634098154550763E-2</v>
      </c>
      <c r="G98">
        <f>VLOOKUP($A98,'Raw Data'!$C$7:$I$389,7,FALSE)/VLOOKUP($A98,'16+ populations'!$A$8:$H$425,7,FALSE)</f>
        <v>1.5253746631928208E-2</v>
      </c>
    </row>
    <row r="99" spans="1:7" x14ac:dyDescent="0.25">
      <c r="A99" t="s">
        <v>110</v>
      </c>
      <c r="B99" t="str">
        <f>IFERROR(VLOOKUP($A99,Classifications!$E$1:$F$326,2,FALSE),VLOOKUP($A99,Classifications!$A$1:$B$35,2,FALSE))</f>
        <v xml:space="preserve">Mainly Rural (rural including hub towns &gt;=80%) </v>
      </c>
      <c r="C99">
        <f>VLOOKUP($A99,'Raw Data'!$C$7:$I$389,3,FALSE)/VLOOKUP($A99,'16+ populations'!$A$8:$H$425,3,FALSE)</f>
        <v>1.541661568579469E-2</v>
      </c>
      <c r="D99">
        <f>VLOOKUP($A99,'Raw Data'!$C$7:$I$389,4,FALSE)/VLOOKUP($A99,'16+ populations'!$A$8:$H$425,4,FALSE)</f>
        <v>1.9867222784372765E-2</v>
      </c>
      <c r="E99">
        <f>VLOOKUP($A99,'Raw Data'!$C$7:$I$389,5,FALSE)/VLOOKUP($A99,'16+ populations'!$A$8:$H$425,5,FALSE)</f>
        <v>2.3780319907882552E-2</v>
      </c>
      <c r="F99">
        <f>VLOOKUP($A99,'Raw Data'!$C$7:$I$389,6,FALSE)/VLOOKUP($A99,'16+ populations'!$A$8:$H$425,6,FALSE)</f>
        <v>2.6948010677513665E-2</v>
      </c>
      <c r="G99">
        <f>VLOOKUP($A99,'Raw Data'!$C$7:$I$389,7,FALSE)/VLOOKUP($A99,'16+ populations'!$A$8:$H$425,7,FALSE)</f>
        <v>2.690733063830883E-2</v>
      </c>
    </row>
    <row r="100" spans="1:7" x14ac:dyDescent="0.25">
      <c r="A100" t="s">
        <v>119</v>
      </c>
      <c r="B100" t="str">
        <f>IFERROR(VLOOKUP($A100,Classifications!$E$1:$F$326,2,FALSE),VLOOKUP($A100,Classifications!$A$1:$B$35,2,FALSE))</f>
        <v xml:space="preserve">Largely Rural (rural including hub towns 50-79%) </v>
      </c>
      <c r="C100">
        <f>VLOOKUP($A100,'Raw Data'!$C$7:$I$389,3,FALSE)/VLOOKUP($A100,'16+ populations'!$A$8:$H$425,3,FALSE)</f>
        <v>1.3622988338721982E-2</v>
      </c>
      <c r="D100">
        <f>VLOOKUP($A100,'Raw Data'!$C$7:$I$389,4,FALSE)/VLOOKUP($A100,'16+ populations'!$A$8:$H$425,4,FALSE)</f>
        <v>1.8576189695678303E-2</v>
      </c>
      <c r="E100">
        <f>VLOOKUP($A100,'Raw Data'!$C$7:$I$389,5,FALSE)/VLOOKUP($A100,'16+ populations'!$A$8:$H$425,5,FALSE)</f>
        <v>2.2740089868835162E-2</v>
      </c>
      <c r="F100">
        <f>VLOOKUP($A100,'Raw Data'!$C$7:$I$389,6,FALSE)/VLOOKUP($A100,'16+ populations'!$A$8:$H$425,6,FALSE)</f>
        <v>2.5844529574573383E-2</v>
      </c>
      <c r="G100">
        <f>VLOOKUP($A100,'Raw Data'!$C$7:$I$389,7,FALSE)/VLOOKUP($A100,'16+ populations'!$A$8:$H$425,7,FALSE)</f>
        <v>2.6279518515115317E-2</v>
      </c>
    </row>
    <row r="101" spans="1:7" x14ac:dyDescent="0.25">
      <c r="A101" t="s">
        <v>70</v>
      </c>
      <c r="B101" t="str">
        <f>IFERROR(VLOOKUP($A101,Classifications!$E$1:$F$326,2,FALSE),VLOOKUP($A101,Classifications!$A$1:$B$35,2,FALSE))</f>
        <v xml:space="preserve">Largely Rural (rural including hub towns 50-79%) </v>
      </c>
      <c r="C101">
        <f>VLOOKUP($A101,'Raw Data'!$C$7:$I$389,3,FALSE)/VLOOKUP($A101,'16+ populations'!$A$8:$H$425,3,FALSE)</f>
        <v>4.0113067806975725E-2</v>
      </c>
      <c r="D101">
        <f>VLOOKUP($A101,'Raw Data'!$C$7:$I$389,4,FALSE)/VLOOKUP($A101,'16+ populations'!$A$8:$H$425,4,FALSE)</f>
        <v>4.0885087321278588E-2</v>
      </c>
      <c r="E101">
        <f>VLOOKUP($A101,'Raw Data'!$C$7:$I$389,5,FALSE)/VLOOKUP($A101,'16+ populations'!$A$8:$H$425,5,FALSE)</f>
        <v>4.2783233231537633E-2</v>
      </c>
      <c r="F101">
        <f>VLOOKUP($A101,'Raw Data'!$C$7:$I$389,6,FALSE)/VLOOKUP($A101,'16+ populations'!$A$8:$H$425,6,FALSE)</f>
        <v>4.4322251139854801E-2</v>
      </c>
      <c r="G101">
        <f>VLOOKUP($A101,'Raw Data'!$C$7:$I$389,7,FALSE)/VLOOKUP($A101,'16+ populations'!$A$8:$H$425,7,FALSE)</f>
        <v>4.1916404174854108E-2</v>
      </c>
    </row>
    <row r="102" spans="1:7" x14ac:dyDescent="0.25">
      <c r="A102" t="s">
        <v>144</v>
      </c>
      <c r="B102" t="str">
        <f>IFERROR(VLOOKUP($A102,Classifications!$E$1:$F$326,2,FALSE),VLOOKUP($A102,Classifications!$A$1:$B$35,2,FALSE))</f>
        <v>Urban with Significant Rural (rural including hub towns 26-49%)</v>
      </c>
      <c r="C102">
        <f>VLOOKUP($A102,'Raw Data'!$C$7:$I$389,3,FALSE)/VLOOKUP($A102,'16+ populations'!$A$8:$H$425,3,FALSE)</f>
        <v>1.6443472080935329E-2</v>
      </c>
      <c r="D102">
        <f>VLOOKUP($A102,'Raw Data'!$C$7:$I$389,4,FALSE)/VLOOKUP($A102,'16+ populations'!$A$8:$H$425,4,FALSE)</f>
        <v>2.1728299379982285E-2</v>
      </c>
      <c r="E102">
        <f>VLOOKUP($A102,'Raw Data'!$C$7:$I$389,5,FALSE)/VLOOKUP($A102,'16+ populations'!$A$8:$H$425,5,FALSE)</f>
        <v>2.6641398536096348E-2</v>
      </c>
      <c r="F102">
        <f>VLOOKUP($A102,'Raw Data'!$C$7:$I$389,6,FALSE)/VLOOKUP($A102,'16+ populations'!$A$8:$H$425,6,FALSE)</f>
        <v>2.9443476818445717E-2</v>
      </c>
      <c r="G102">
        <f>VLOOKUP($A102,'Raw Data'!$C$7:$I$389,7,FALSE)/VLOOKUP($A102,'16+ populations'!$A$8:$H$425,7,FALSE)</f>
        <v>2.9768085842852197E-2</v>
      </c>
    </row>
    <row r="103" spans="1:7" x14ac:dyDescent="0.25">
      <c r="A103" t="s">
        <v>265</v>
      </c>
      <c r="B103" t="str">
        <f>IFERROR(VLOOKUP($A103,Classifications!$E$1:$F$326,2,FALSE),VLOOKUP($A103,Classifications!$A$1:$B$35,2,FALSE))</f>
        <v>Significant Rural</v>
      </c>
      <c r="C103">
        <f>VLOOKUP($A103,'Raw Data'!$C$7:$I$389,3,FALSE)/VLOOKUP($A103,'16+ populations'!$A$8:$H$425,3,FALSE)</f>
        <v>1.1970030117107861E-2</v>
      </c>
      <c r="D103">
        <f>VLOOKUP($A103,'Raw Data'!$C$7:$I$389,4,FALSE)/VLOOKUP($A103,'16+ populations'!$A$8:$H$425,4,FALSE)</f>
        <v>1.7642413125445837E-2</v>
      </c>
      <c r="E103">
        <f>VLOOKUP($A103,'Raw Data'!$C$7:$I$389,5,FALSE)/VLOOKUP($A103,'16+ populations'!$A$8:$H$425,5,FALSE)</f>
        <v>1.9942170874919153E-2</v>
      </c>
      <c r="F103">
        <f>VLOOKUP($A103,'Raw Data'!$C$7:$I$389,6,FALSE)/VLOOKUP($A103,'16+ populations'!$A$8:$H$425,6,FALSE)</f>
        <v>2.0888144781950092E-2</v>
      </c>
      <c r="G103">
        <f>VLOOKUP($A103,'Raw Data'!$C$7:$I$389,7,FALSE)/VLOOKUP($A103,'16+ populations'!$A$8:$H$425,7,FALSE)</f>
        <v>2.1191045424907629E-2</v>
      </c>
    </row>
    <row r="104" spans="1:7" x14ac:dyDescent="0.25">
      <c r="A104" t="s">
        <v>266</v>
      </c>
      <c r="B104" t="str">
        <f>IFERROR(VLOOKUP($A104,Classifications!$E$1:$F$326,2,FALSE),VLOOKUP($A104,Classifications!$A$1:$B$35,2,FALSE))</f>
        <v>Urban with City and Town</v>
      </c>
      <c r="C104">
        <f>VLOOKUP($A104,'Raw Data'!$C$7:$I$389,3,FALSE)/VLOOKUP($A104,'16+ populations'!$A$8:$H$425,3,FALSE)</f>
        <v>1.5825182242125289E-2</v>
      </c>
      <c r="D104">
        <f>VLOOKUP($A104,'Raw Data'!$C$7:$I$389,4,FALSE)/VLOOKUP($A104,'16+ populations'!$A$8:$H$425,4,FALSE)</f>
        <v>2.0613028104104172E-2</v>
      </c>
      <c r="E104">
        <f>VLOOKUP($A104,'Raw Data'!$C$7:$I$389,5,FALSE)/VLOOKUP($A104,'16+ populations'!$A$8:$H$425,5,FALSE)</f>
        <v>2.310121322918398E-2</v>
      </c>
      <c r="F104">
        <f>VLOOKUP($A104,'Raw Data'!$C$7:$I$389,6,FALSE)/VLOOKUP($A104,'16+ populations'!$A$8:$H$425,6,FALSE)</f>
        <v>2.459139802934239E-2</v>
      </c>
      <c r="G104">
        <f>VLOOKUP($A104,'Raw Data'!$C$7:$I$389,7,FALSE)/VLOOKUP($A104,'16+ populations'!$A$8:$H$425,7,FALSE)</f>
        <v>2.547813406191857E-2</v>
      </c>
    </row>
    <row r="105" spans="1:7" x14ac:dyDescent="0.25">
      <c r="A105" t="s">
        <v>274</v>
      </c>
      <c r="B105" t="str">
        <f>IFERROR(VLOOKUP($A105,Classifications!$E$1:$F$326,2,FALSE),VLOOKUP($A105,Classifications!$A$1:$B$35,2,FALSE))</f>
        <v>Urban with City and Town</v>
      </c>
      <c r="C105">
        <f>VLOOKUP($A105,'Raw Data'!$C$7:$I$389,3,FALSE)/VLOOKUP($A105,'16+ populations'!$A$8:$H$425,3,FALSE)</f>
        <v>1.5239678581324467E-2</v>
      </c>
      <c r="D105">
        <f>VLOOKUP($A105,'Raw Data'!$C$7:$I$389,4,FALSE)/VLOOKUP($A105,'16+ populations'!$A$8:$H$425,4,FALSE)</f>
        <v>1.9695345416469296E-2</v>
      </c>
      <c r="E105">
        <f>VLOOKUP($A105,'Raw Data'!$C$7:$I$389,5,FALSE)/VLOOKUP($A105,'16+ populations'!$A$8:$H$425,5,FALSE)</f>
        <v>2.1144524680977345E-2</v>
      </c>
      <c r="F105">
        <f>VLOOKUP($A105,'Raw Data'!$C$7:$I$389,6,FALSE)/VLOOKUP($A105,'16+ populations'!$A$8:$H$425,6,FALSE)</f>
        <v>2.3939766060109901E-2</v>
      </c>
      <c r="G105">
        <f>VLOOKUP($A105,'Raw Data'!$C$7:$I$389,7,FALSE)/VLOOKUP($A105,'16+ populations'!$A$8:$H$425,7,FALSE)</f>
        <v>2.4533187951478807E-2</v>
      </c>
    </row>
    <row r="106" spans="1:7" x14ac:dyDescent="0.25">
      <c r="A106" t="s">
        <v>35</v>
      </c>
      <c r="B106" t="str">
        <f>IFERROR(VLOOKUP($A106,Classifications!$E$1:$F$326,2,FALSE),VLOOKUP($A106,Classifications!$A$1:$B$35,2,FALSE))</f>
        <v xml:space="preserve">Mainly Rural (rural including hub towns &gt;=80%) </v>
      </c>
      <c r="C106">
        <f>VLOOKUP($A106,'Raw Data'!$C$7:$I$389,3,FALSE)/VLOOKUP($A106,'16+ populations'!$A$8:$H$425,3,FALSE)</f>
        <v>1.4323591259561759E-2</v>
      </c>
      <c r="D106">
        <f>VLOOKUP($A106,'Raw Data'!$C$7:$I$389,4,FALSE)/VLOOKUP($A106,'16+ populations'!$A$8:$H$425,4,FALSE)</f>
        <v>1.9573661192158302E-2</v>
      </c>
      <c r="E106">
        <f>VLOOKUP($A106,'Raw Data'!$C$7:$I$389,5,FALSE)/VLOOKUP($A106,'16+ populations'!$A$8:$H$425,5,FALSE)</f>
        <v>2.6558784472375776E-2</v>
      </c>
      <c r="F106">
        <f>VLOOKUP($A106,'Raw Data'!$C$7:$I$389,6,FALSE)/VLOOKUP($A106,'16+ populations'!$A$8:$H$425,6,FALSE)</f>
        <v>2.7053921263760185E-2</v>
      </c>
      <c r="G106">
        <f>VLOOKUP($A106,'Raw Data'!$C$7:$I$389,7,FALSE)/VLOOKUP($A106,'16+ populations'!$A$8:$H$425,7,FALSE)</f>
        <v>2.8639768364071252E-2</v>
      </c>
    </row>
    <row r="107" spans="1:7" x14ac:dyDescent="0.25">
      <c r="A107" t="s">
        <v>310</v>
      </c>
      <c r="B107" t="str">
        <f>IFERROR(VLOOKUP($A107,Classifications!$E$1:$F$326,2,FALSE),VLOOKUP($A107,Classifications!$A$1:$B$35,2,FALSE))</f>
        <v>Urban with Major Conurbation</v>
      </c>
      <c r="C107">
        <f>VLOOKUP($A107,'Raw Data'!$C$7:$I$389,3,FALSE)/VLOOKUP($A107,'16+ populations'!$A$8:$H$425,3,FALSE)</f>
        <v>5.3809465574171456E-3</v>
      </c>
      <c r="D107">
        <f>VLOOKUP($A107,'Raw Data'!$C$7:$I$389,4,FALSE)/VLOOKUP($A107,'16+ populations'!$A$8:$H$425,4,FALSE)</f>
        <v>7.1996876067750284E-3</v>
      </c>
      <c r="E107">
        <f>VLOOKUP($A107,'Raw Data'!$C$7:$I$389,5,FALSE)/VLOOKUP($A107,'16+ populations'!$A$8:$H$425,5,FALSE)</f>
        <v>8.4548462198260014E-3</v>
      </c>
      <c r="F107">
        <f>VLOOKUP($A107,'Raw Data'!$C$7:$I$389,6,FALSE)/VLOOKUP($A107,'16+ populations'!$A$8:$H$425,6,FALSE)</f>
        <v>9.5649797520558494E-3</v>
      </c>
      <c r="G107">
        <f>VLOOKUP($A107,'Raw Data'!$C$7:$I$389,7,FALSE)/VLOOKUP($A107,'16+ populations'!$A$8:$H$425,7,FALSE)</f>
        <v>9.9980003999200154E-3</v>
      </c>
    </row>
    <row r="108" spans="1:7" x14ac:dyDescent="0.25">
      <c r="A108" t="s">
        <v>244</v>
      </c>
      <c r="B108" t="str">
        <f>IFERROR(VLOOKUP($A108,Classifications!$E$1:$F$326,2,FALSE),VLOOKUP($A108,Classifications!$A$1:$B$35,2,FALSE))</f>
        <v>Urban with Major Conurbation</v>
      </c>
      <c r="C108">
        <f>VLOOKUP($A108,'Raw Data'!$C$7:$I$389,3,FALSE)/VLOOKUP($A108,'16+ populations'!$A$8:$H$425,3,FALSE)</f>
        <v>6.450007364181636E-3</v>
      </c>
      <c r="D108">
        <f>VLOOKUP($A108,'Raw Data'!$C$7:$I$389,4,FALSE)/VLOOKUP($A108,'16+ populations'!$A$8:$H$425,4,FALSE)</f>
        <v>1.0224438902743141E-2</v>
      </c>
      <c r="E108">
        <f>VLOOKUP($A108,'Raw Data'!$C$7:$I$389,5,FALSE)/VLOOKUP($A108,'16+ populations'!$A$8:$H$425,5,FALSE)</f>
        <v>1.3740293778238504E-2</v>
      </c>
      <c r="F108">
        <f>VLOOKUP($A108,'Raw Data'!$C$7:$I$389,6,FALSE)/VLOOKUP($A108,'16+ populations'!$A$8:$H$425,6,FALSE)</f>
        <v>1.5613523938304692E-2</v>
      </c>
      <c r="G108">
        <f>VLOOKUP($A108,'Raw Data'!$C$7:$I$389,7,FALSE)/VLOOKUP($A108,'16+ populations'!$A$8:$H$425,7,FALSE)</f>
        <v>1.5387583811682986E-2</v>
      </c>
    </row>
    <row r="109" spans="1:7" x14ac:dyDescent="0.25">
      <c r="A109" t="s">
        <v>184</v>
      </c>
      <c r="B109" t="str">
        <f>IFERROR(VLOOKUP($A109,Classifications!$E$1:$F$326,2,FALSE),VLOOKUP($A109,Classifications!$A$1:$B$35,2,FALSE))</f>
        <v>Urban with Significant Rural (rural including hub towns 26-49%)</v>
      </c>
      <c r="C109">
        <f>VLOOKUP($A109,'Raw Data'!$C$7:$I$389,3,FALSE)/VLOOKUP($A109,'16+ populations'!$A$8:$H$425,3,FALSE)</f>
        <v>9.7393152123044224E-3</v>
      </c>
      <c r="D109">
        <f>VLOOKUP($A109,'Raw Data'!$C$7:$I$389,4,FALSE)/VLOOKUP($A109,'16+ populations'!$A$8:$H$425,4,FALSE)</f>
        <v>1.3932515959063734E-2</v>
      </c>
      <c r="E109">
        <f>VLOOKUP($A109,'Raw Data'!$C$7:$I$389,5,FALSE)/VLOOKUP($A109,'16+ populations'!$A$8:$H$425,5,FALSE)</f>
        <v>1.6433230520301361E-2</v>
      </c>
      <c r="F109">
        <f>VLOOKUP($A109,'Raw Data'!$C$7:$I$389,6,FALSE)/VLOOKUP($A109,'16+ populations'!$A$8:$H$425,6,FALSE)</f>
        <v>1.7597609763508382E-2</v>
      </c>
      <c r="G109">
        <f>VLOOKUP($A109,'Raw Data'!$C$7:$I$389,7,FALSE)/VLOOKUP($A109,'16+ populations'!$A$8:$H$425,7,FALSE)</f>
        <v>1.7174753112924001E-2</v>
      </c>
    </row>
    <row r="110" spans="1:7" x14ac:dyDescent="0.25">
      <c r="A110" t="s">
        <v>311</v>
      </c>
      <c r="B110" t="str">
        <f>IFERROR(VLOOKUP($A110,Classifications!$E$1:$F$326,2,FALSE),VLOOKUP($A110,Classifications!$A$1:$B$35,2,FALSE))</f>
        <v>Urban with Major Conurbation</v>
      </c>
      <c r="C110">
        <f>VLOOKUP($A110,'Raw Data'!$C$7:$I$389,3,FALSE)/VLOOKUP($A110,'16+ populations'!$A$8:$H$425,3,FALSE)</f>
        <v>8.1304292010783517E-3</v>
      </c>
      <c r="D110">
        <f>VLOOKUP($A110,'Raw Data'!$C$7:$I$389,4,FALSE)/VLOOKUP($A110,'16+ populations'!$A$8:$H$425,4,FALSE)</f>
        <v>8.8688050341026673E-3</v>
      </c>
      <c r="E110">
        <f>VLOOKUP($A110,'Raw Data'!$C$7:$I$389,5,FALSE)/VLOOKUP($A110,'16+ populations'!$A$8:$H$425,5,FALSE)</f>
        <v>1.1928179801615537E-2</v>
      </c>
      <c r="F110">
        <f>VLOOKUP($A110,'Raw Data'!$C$7:$I$389,6,FALSE)/VLOOKUP($A110,'16+ populations'!$A$8:$H$425,6,FALSE)</f>
        <v>1.3158444379464472E-2</v>
      </c>
      <c r="G110">
        <f>VLOOKUP($A110,'Raw Data'!$C$7:$I$389,7,FALSE)/VLOOKUP($A110,'16+ populations'!$A$8:$H$425,7,FALSE)</f>
        <v>1.262182126673426E-2</v>
      </c>
    </row>
    <row r="111" spans="1:7" x14ac:dyDescent="0.25">
      <c r="A111" t="s">
        <v>95</v>
      </c>
      <c r="B111" t="str">
        <f>IFERROR(VLOOKUP($A111,Classifications!$E$1:$F$326,2,FALSE),VLOOKUP($A111,Classifications!$A$1:$B$35,2,FALSE))</f>
        <v>Urban with Minor Conurbation</v>
      </c>
      <c r="C111">
        <f>VLOOKUP($A111,'Raw Data'!$C$7:$I$389,3,FALSE)/VLOOKUP($A111,'16+ populations'!$A$8:$H$425,3,FALSE)</f>
        <v>1.9485309468468593E-2</v>
      </c>
      <c r="D111">
        <f>VLOOKUP($A111,'Raw Data'!$C$7:$I$389,4,FALSE)/VLOOKUP($A111,'16+ populations'!$A$8:$H$425,4,FALSE)</f>
        <v>2.5002430791882545E-2</v>
      </c>
      <c r="E111">
        <f>VLOOKUP($A111,'Raw Data'!$C$7:$I$389,5,FALSE)/VLOOKUP($A111,'16+ populations'!$A$8:$H$425,5,FALSE)</f>
        <v>2.8607932451949782E-2</v>
      </c>
      <c r="F111">
        <f>VLOOKUP($A111,'Raw Data'!$C$7:$I$389,6,FALSE)/VLOOKUP($A111,'16+ populations'!$A$8:$H$425,6,FALSE)</f>
        <v>3.1986814169180915E-2</v>
      </c>
      <c r="G111">
        <f>VLOOKUP($A111,'Raw Data'!$C$7:$I$389,7,FALSE)/VLOOKUP($A111,'16+ populations'!$A$8:$H$425,7,FALSE)</f>
        <v>3.2820915619389587E-2</v>
      </c>
    </row>
    <row r="112" spans="1:7" x14ac:dyDescent="0.25">
      <c r="A112" t="s">
        <v>177</v>
      </c>
      <c r="B112" t="str">
        <f>IFERROR(VLOOKUP($A112,Classifications!$E$1:$F$326,2,FALSE),VLOOKUP($A112,Classifications!$A$1:$B$35,2,FALSE))</f>
        <v>Significant Rural</v>
      </c>
      <c r="C112">
        <f>VLOOKUP($A112,'Raw Data'!$C$7:$I$389,3,FALSE)/VLOOKUP($A112,'16+ populations'!$A$8:$H$425,3,FALSE)</f>
        <v>1.2677595127772293E-2</v>
      </c>
      <c r="D112">
        <f>VLOOKUP($A112,'Raw Data'!$C$7:$I$389,4,FALSE)/VLOOKUP($A112,'16+ populations'!$A$8:$H$425,4,FALSE)</f>
        <v>1.7495098749225894E-2</v>
      </c>
      <c r="E112">
        <f>VLOOKUP($A112,'Raw Data'!$C$7:$I$389,5,FALSE)/VLOOKUP($A112,'16+ populations'!$A$8:$H$425,5,FALSE)</f>
        <v>2.0819697323263081E-2</v>
      </c>
      <c r="F112">
        <f>VLOOKUP($A112,'Raw Data'!$C$7:$I$389,6,FALSE)/VLOOKUP($A112,'16+ populations'!$A$8:$H$425,6,FALSE)</f>
        <v>2.2799254507826525E-2</v>
      </c>
      <c r="G112">
        <f>VLOOKUP($A112,'Raw Data'!$C$7:$I$389,7,FALSE)/VLOOKUP($A112,'16+ populations'!$A$8:$H$425,7,FALSE)</f>
        <v>2.290325349815435E-2</v>
      </c>
    </row>
    <row r="113" spans="1:7" x14ac:dyDescent="0.25">
      <c r="A113" t="s">
        <v>342</v>
      </c>
      <c r="B113" t="str">
        <f>IFERROR(VLOOKUP($A113,Classifications!$E$1:$F$326,2,FALSE),VLOOKUP($A113,Classifications!$A$1:$B$35,2,FALSE))</f>
        <v>Urban with City and Town</v>
      </c>
      <c r="C113">
        <f>VLOOKUP($A113,'Raw Data'!$C$7:$I$389,3,FALSE)/VLOOKUP($A113,'16+ populations'!$A$8:$H$425,3,FALSE)</f>
        <v>1.5976074231231308E-2</v>
      </c>
      <c r="D113">
        <f>VLOOKUP($A113,'Raw Data'!$C$7:$I$389,4,FALSE)/VLOOKUP($A113,'16+ populations'!$A$8:$H$425,4,FALSE)</f>
        <v>1.923490629310454E-2</v>
      </c>
      <c r="E113">
        <f>VLOOKUP($A113,'Raw Data'!$C$7:$I$389,5,FALSE)/VLOOKUP($A113,'16+ populations'!$A$8:$H$425,5,FALSE)</f>
        <v>2.1240972586650673E-2</v>
      </c>
      <c r="F113">
        <f>VLOOKUP($A113,'Raw Data'!$C$7:$I$389,6,FALSE)/VLOOKUP($A113,'16+ populations'!$A$8:$H$425,6,FALSE)</f>
        <v>2.1366209462529318E-2</v>
      </c>
      <c r="G113">
        <f>VLOOKUP($A113,'Raw Data'!$C$7:$I$389,7,FALSE)/VLOOKUP($A113,'16+ populations'!$A$8:$H$425,7,FALSE)</f>
        <v>1.933376564113649E-2</v>
      </c>
    </row>
    <row r="114" spans="1:7" x14ac:dyDescent="0.25">
      <c r="A114" t="s">
        <v>275</v>
      </c>
      <c r="B114" t="str">
        <f>IFERROR(VLOOKUP($A114,Classifications!$E$1:$F$326,2,FALSE),VLOOKUP($A114,Classifications!$A$1:$B$35,2,FALSE))</f>
        <v>Urban with City and Town</v>
      </c>
      <c r="C114">
        <f>VLOOKUP($A114,'Raw Data'!$C$7:$I$389,3,FALSE)/VLOOKUP($A114,'16+ populations'!$A$8:$H$425,3,FALSE)</f>
        <v>3.5255020950729667E-2</v>
      </c>
      <c r="D114">
        <f>VLOOKUP($A114,'Raw Data'!$C$7:$I$389,4,FALSE)/VLOOKUP($A114,'16+ populations'!$A$8:$H$425,4,FALSE)</f>
        <v>3.6463738037587914E-2</v>
      </c>
      <c r="E114">
        <f>VLOOKUP($A114,'Raw Data'!$C$7:$I$389,5,FALSE)/VLOOKUP($A114,'16+ populations'!$A$8:$H$425,5,FALSE)</f>
        <v>3.657412740467688E-2</v>
      </c>
      <c r="F114">
        <f>VLOOKUP($A114,'Raw Data'!$C$7:$I$389,6,FALSE)/VLOOKUP($A114,'16+ populations'!$A$8:$H$425,6,FALSE)</f>
        <v>3.7290242386575516E-2</v>
      </c>
      <c r="G114">
        <f>VLOOKUP($A114,'Raw Data'!$C$7:$I$389,7,FALSE)/VLOOKUP($A114,'16+ populations'!$A$8:$H$425,7,FALSE)</f>
        <v>4.0984197994083267E-2</v>
      </c>
    </row>
    <row r="115" spans="1:7" x14ac:dyDescent="0.25">
      <c r="A115" t="s">
        <v>173</v>
      </c>
      <c r="B115" t="str">
        <f>IFERROR(VLOOKUP($A115,Classifications!$E$1:$F$326,2,FALSE),VLOOKUP($A115,Classifications!$A$1:$B$35,2,FALSE))</f>
        <v xml:space="preserve">Largely Rural (rural including hub towns 50-79%) </v>
      </c>
      <c r="C115">
        <f>VLOOKUP($A115,'Raw Data'!$C$7:$I$389,3,FALSE)/VLOOKUP($A115,'16+ populations'!$A$8:$H$425,3,FALSE)</f>
        <v>1.1917733587578317E-2</v>
      </c>
      <c r="D115">
        <f>VLOOKUP($A115,'Raw Data'!$C$7:$I$389,4,FALSE)/VLOOKUP($A115,'16+ populations'!$A$8:$H$425,4,FALSE)</f>
        <v>1.5385915969228168E-2</v>
      </c>
      <c r="E115">
        <f>VLOOKUP($A115,'Raw Data'!$C$7:$I$389,5,FALSE)/VLOOKUP($A115,'16+ populations'!$A$8:$H$425,5,FALSE)</f>
        <v>2.1951672548589183E-2</v>
      </c>
      <c r="F115">
        <f>VLOOKUP($A115,'Raw Data'!$C$7:$I$389,6,FALSE)/VLOOKUP($A115,'16+ populations'!$A$8:$H$425,6,FALSE)</f>
        <v>2.558238034731046E-2</v>
      </c>
      <c r="G115">
        <f>VLOOKUP($A115,'Raw Data'!$C$7:$I$389,7,FALSE)/VLOOKUP($A115,'16+ populations'!$A$8:$H$425,7,FALSE)</f>
        <v>2.4564197258974404E-2</v>
      </c>
    </row>
    <row r="116" spans="1:7" x14ac:dyDescent="0.25">
      <c r="A116" t="s">
        <v>214</v>
      </c>
      <c r="B116" t="str">
        <f>IFERROR(VLOOKUP($A116,Classifications!$E$1:$F$326,2,FALSE),VLOOKUP($A116,Classifications!$A$1:$B$35,2,FALSE))</f>
        <v xml:space="preserve">Mainly Rural (rural including hub towns &gt;=80%) </v>
      </c>
      <c r="C116">
        <f>VLOOKUP($A116,'Raw Data'!$C$7:$I$389,3,FALSE)/VLOOKUP($A116,'16+ populations'!$A$8:$H$425,3,FALSE)</f>
        <v>1.2514978032219411E-2</v>
      </c>
      <c r="D116">
        <f>VLOOKUP($A116,'Raw Data'!$C$7:$I$389,4,FALSE)/VLOOKUP($A116,'16+ populations'!$A$8:$H$425,4,FALSE)</f>
        <v>1.5013433071695727E-2</v>
      </c>
      <c r="E116">
        <f>VLOOKUP($A116,'Raw Data'!$C$7:$I$389,5,FALSE)/VLOOKUP($A116,'16+ populations'!$A$8:$H$425,5,FALSE)</f>
        <v>1.945077163258516E-2</v>
      </c>
      <c r="F116">
        <f>VLOOKUP($A116,'Raw Data'!$C$7:$I$389,6,FALSE)/VLOOKUP($A116,'16+ populations'!$A$8:$H$425,6,FALSE)</f>
        <v>2.2638402963572751E-2</v>
      </c>
      <c r="G116">
        <f>VLOOKUP($A116,'Raw Data'!$C$7:$I$389,7,FALSE)/VLOOKUP($A116,'16+ populations'!$A$8:$H$425,7,FALSE)</f>
        <v>2.2077888737709547E-2</v>
      </c>
    </row>
    <row r="117" spans="1:7" x14ac:dyDescent="0.25">
      <c r="A117" t="s">
        <v>359</v>
      </c>
      <c r="B117" t="str">
        <f>IFERROR(VLOOKUP($A117,Classifications!$E$1:$F$326,2,FALSE),VLOOKUP($A117,Classifications!$A$1:$B$35,2,FALSE))</f>
        <v xml:space="preserve">Mainly Rural (rural including hub towns &gt;=80%) </v>
      </c>
      <c r="C117">
        <f>VLOOKUP($A117,'Raw Data'!$C$7:$I$389,3,FALSE)/VLOOKUP($A117,'16+ populations'!$A$8:$H$425,3,FALSE)</f>
        <v>1.4439869650906394E-2</v>
      </c>
      <c r="D117">
        <f>VLOOKUP($A117,'Raw Data'!$C$7:$I$389,4,FALSE)/VLOOKUP($A117,'16+ populations'!$A$8:$H$425,4,FALSE)</f>
        <v>1.8798464792041985E-2</v>
      </c>
      <c r="E117">
        <f>VLOOKUP($A117,'Raw Data'!$C$7:$I$389,5,FALSE)/VLOOKUP($A117,'16+ populations'!$A$8:$H$425,5,FALSE)</f>
        <v>2.2941176470588236E-2</v>
      </c>
      <c r="F117">
        <f>VLOOKUP($A117,'Raw Data'!$C$7:$I$389,6,FALSE)/VLOOKUP($A117,'16+ populations'!$A$8:$H$425,6,FALSE)</f>
        <v>2.5406704218694606E-2</v>
      </c>
      <c r="G117">
        <f>VLOOKUP($A117,'Raw Data'!$C$7:$I$389,7,FALSE)/VLOOKUP($A117,'16+ populations'!$A$8:$H$425,7,FALSE)</f>
        <v>2.7220545594413871E-2</v>
      </c>
    </row>
    <row r="118" spans="1:7" x14ac:dyDescent="0.25">
      <c r="A118" t="s">
        <v>42</v>
      </c>
      <c r="B118" t="str">
        <f>IFERROR(VLOOKUP($A118,Classifications!$E$1:$F$326,2,FALSE),VLOOKUP($A118,Classifications!$A$1:$B$35,2,FALSE))</f>
        <v>Urban with City and Town</v>
      </c>
      <c r="C118">
        <f>VLOOKUP($A118,'Raw Data'!$C$7:$I$389,3,FALSE)/VLOOKUP($A118,'16+ populations'!$A$8:$H$425,3,FALSE)</f>
        <v>1.6164970072960812E-2</v>
      </c>
      <c r="D118">
        <f>VLOOKUP($A118,'Raw Data'!$C$7:$I$389,4,FALSE)/VLOOKUP($A118,'16+ populations'!$A$8:$H$425,4,FALSE)</f>
        <v>2.2339516853194331E-2</v>
      </c>
      <c r="E118">
        <f>VLOOKUP($A118,'Raw Data'!$C$7:$I$389,5,FALSE)/VLOOKUP($A118,'16+ populations'!$A$8:$H$425,5,FALSE)</f>
        <v>2.5924379902014631E-2</v>
      </c>
      <c r="F118">
        <f>VLOOKUP($A118,'Raw Data'!$C$7:$I$389,6,FALSE)/VLOOKUP($A118,'16+ populations'!$A$8:$H$425,6,FALSE)</f>
        <v>3.0076193022323217E-2</v>
      </c>
      <c r="G118">
        <f>VLOOKUP($A118,'Raw Data'!$C$7:$I$389,7,FALSE)/VLOOKUP($A118,'16+ populations'!$A$8:$H$425,7,FALSE)</f>
        <v>2.9260665624301987E-2</v>
      </c>
    </row>
    <row r="119" spans="1:7" x14ac:dyDescent="0.25">
      <c r="A119" t="s">
        <v>12</v>
      </c>
      <c r="B119" t="str">
        <f>IFERROR(VLOOKUP($A119,Classifications!$E$1:$F$326,2,FALSE),VLOOKUP($A119,Classifications!$A$1:$B$35,2,FALSE))</f>
        <v>Urban with Major Conurbation</v>
      </c>
      <c r="C119">
        <f>VLOOKUP($A119,'Raw Data'!$C$7:$I$389,3,FALSE)/VLOOKUP($A119,'16+ populations'!$A$8:$H$425,3,FALSE)</f>
        <v>2.0745917109922164E-2</v>
      </c>
      <c r="D119">
        <f>VLOOKUP($A119,'Raw Data'!$C$7:$I$389,4,FALSE)/VLOOKUP($A119,'16+ populations'!$A$8:$H$425,4,FALSE)</f>
        <v>2.8878848572360147E-2</v>
      </c>
      <c r="E119">
        <f>VLOOKUP($A119,'Raw Data'!$C$7:$I$389,5,FALSE)/VLOOKUP($A119,'16+ populations'!$A$8:$H$425,5,FALSE)</f>
        <v>3.2451728054518902E-2</v>
      </c>
      <c r="F119">
        <f>VLOOKUP($A119,'Raw Data'!$C$7:$I$389,6,FALSE)/VLOOKUP($A119,'16+ populations'!$A$8:$H$425,6,FALSE)</f>
        <v>3.4363993392139136E-2</v>
      </c>
      <c r="G119">
        <f>VLOOKUP($A119,'Raw Data'!$C$7:$I$389,7,FALSE)/VLOOKUP($A119,'16+ populations'!$A$8:$H$425,7,FALSE)</f>
        <v>3.3134889550368168E-2</v>
      </c>
    </row>
    <row r="120" spans="1:7" x14ac:dyDescent="0.25">
      <c r="A120" t="s">
        <v>129</v>
      </c>
      <c r="B120" t="str">
        <f>IFERROR(VLOOKUP($A120,Classifications!$E$1:$F$326,2,FALSE),VLOOKUP($A120,Classifications!$A$1:$B$35,2,FALSE))</f>
        <v>Urban with Minor Conurbation</v>
      </c>
      <c r="C120">
        <f>VLOOKUP($A120,'Raw Data'!$C$7:$I$389,3,FALSE)/VLOOKUP($A120,'16+ populations'!$A$8:$H$425,3,FALSE)</f>
        <v>1.8197477357337333E-2</v>
      </c>
      <c r="D120">
        <f>VLOOKUP($A120,'Raw Data'!$C$7:$I$389,4,FALSE)/VLOOKUP($A120,'16+ populations'!$A$8:$H$425,4,FALSE)</f>
        <v>2.22000222000222E-2</v>
      </c>
      <c r="E120">
        <f>VLOOKUP($A120,'Raw Data'!$C$7:$I$389,5,FALSE)/VLOOKUP($A120,'16+ populations'!$A$8:$H$425,5,FALSE)</f>
        <v>2.6294666334523514E-2</v>
      </c>
      <c r="F120">
        <f>VLOOKUP($A120,'Raw Data'!$C$7:$I$389,6,FALSE)/VLOOKUP($A120,'16+ populations'!$A$8:$H$425,6,FALSE)</f>
        <v>2.7883891475894377E-2</v>
      </c>
      <c r="G120">
        <f>VLOOKUP($A120,'Raw Data'!$C$7:$I$389,7,FALSE)/VLOOKUP($A120,'16+ populations'!$A$8:$H$425,7,FALSE)</f>
        <v>2.8557895909952079E-2</v>
      </c>
    </row>
    <row r="121" spans="1:7" x14ac:dyDescent="0.25">
      <c r="A121" t="s">
        <v>360</v>
      </c>
      <c r="B121" t="str">
        <f>IFERROR(VLOOKUP($A121,Classifications!$E$1:$F$326,2,FALSE),VLOOKUP($A121,Classifications!$A$1:$B$35,2,FALSE))</f>
        <v>Urban with City and Town</v>
      </c>
      <c r="C121">
        <f>VLOOKUP($A121,'Raw Data'!$C$7:$I$389,3,FALSE)/VLOOKUP($A121,'16+ populations'!$A$8:$H$425,3,FALSE)</f>
        <v>1.7812748289207269E-2</v>
      </c>
      <c r="D121">
        <f>VLOOKUP($A121,'Raw Data'!$C$7:$I$389,4,FALSE)/VLOOKUP($A121,'16+ populations'!$A$8:$H$425,4,FALSE)</f>
        <v>2.2699028633746735E-2</v>
      </c>
      <c r="E121">
        <f>VLOOKUP($A121,'Raw Data'!$C$7:$I$389,5,FALSE)/VLOOKUP($A121,'16+ populations'!$A$8:$H$425,5,FALSE)</f>
        <v>2.7546476818193253E-2</v>
      </c>
      <c r="F121">
        <f>VLOOKUP($A121,'Raw Data'!$C$7:$I$389,6,FALSE)/VLOOKUP($A121,'16+ populations'!$A$8:$H$425,6,FALSE)</f>
        <v>3.1248437578121093E-2</v>
      </c>
      <c r="G121">
        <f>VLOOKUP($A121,'Raw Data'!$C$7:$I$389,7,FALSE)/VLOOKUP($A121,'16+ populations'!$A$8:$H$425,7,FALSE)</f>
        <v>3.0526932230210448E-2</v>
      </c>
    </row>
    <row r="122" spans="1:7" x14ac:dyDescent="0.25">
      <c r="A122" t="s">
        <v>356</v>
      </c>
      <c r="B122" t="str">
        <f>IFERROR(VLOOKUP($A122,Classifications!$E$1:$F$326,2,FALSE),VLOOKUP($A122,Classifications!$A$1:$B$35,2,FALSE))</f>
        <v>Significant Rural</v>
      </c>
      <c r="C122">
        <f>VLOOKUP($A122,'Raw Data'!$C$7:$I$389,3,FALSE)/VLOOKUP($A122,'16+ populations'!$A$8:$H$425,3,FALSE)</f>
        <v>1.3600988001320174E-2</v>
      </c>
      <c r="D122">
        <f>VLOOKUP($A122,'Raw Data'!$C$7:$I$389,4,FALSE)/VLOOKUP($A122,'16+ populations'!$A$8:$H$425,4,FALSE)</f>
        <v>1.7298563133132709E-2</v>
      </c>
      <c r="E122">
        <f>VLOOKUP($A122,'Raw Data'!$C$7:$I$389,5,FALSE)/VLOOKUP($A122,'16+ populations'!$A$8:$H$425,5,FALSE)</f>
        <v>2.1051076559441592E-2</v>
      </c>
      <c r="F122">
        <f>VLOOKUP($A122,'Raw Data'!$C$7:$I$389,6,FALSE)/VLOOKUP($A122,'16+ populations'!$A$8:$H$425,6,FALSE)</f>
        <v>2.3331814955666903E-2</v>
      </c>
      <c r="G122">
        <f>VLOOKUP($A122,'Raw Data'!$C$7:$I$389,7,FALSE)/VLOOKUP($A122,'16+ populations'!$A$8:$H$425,7,FALSE)</f>
        <v>2.3239236947471906E-2</v>
      </c>
    </row>
    <row r="123" spans="1:7" x14ac:dyDescent="0.25">
      <c r="A123" t="s">
        <v>276</v>
      </c>
      <c r="B123" t="str">
        <f>IFERROR(VLOOKUP($A123,Classifications!$E$1:$F$326,2,FALSE),VLOOKUP($A123,Classifications!$A$1:$B$35,2,FALSE))</f>
        <v>Urban with City and Town</v>
      </c>
      <c r="C123">
        <f>VLOOKUP($A123,'Raw Data'!$C$7:$I$389,3,FALSE)/VLOOKUP($A123,'16+ populations'!$A$8:$H$425,3,FALSE)</f>
        <v>4.9537963227588834E-2</v>
      </c>
      <c r="D123">
        <f>VLOOKUP($A123,'Raw Data'!$C$7:$I$389,4,FALSE)/VLOOKUP($A123,'16+ populations'!$A$8:$H$425,4,FALSE)</f>
        <v>5.2784577723378211E-2</v>
      </c>
      <c r="E123">
        <f>VLOOKUP($A123,'Raw Data'!$C$7:$I$389,5,FALSE)/VLOOKUP($A123,'16+ populations'!$A$8:$H$425,5,FALSE)</f>
        <v>5.1252629565882578E-2</v>
      </c>
      <c r="F123">
        <f>VLOOKUP($A123,'Raw Data'!$C$7:$I$389,6,FALSE)/VLOOKUP($A123,'16+ populations'!$A$8:$H$425,6,FALSE)</f>
        <v>5.5301479171051875E-2</v>
      </c>
      <c r="G123">
        <f>VLOOKUP($A123,'Raw Data'!$C$7:$I$389,7,FALSE)/VLOOKUP($A123,'16+ populations'!$A$8:$H$425,7,FALSE)</f>
        <v>5.8942113852356724E-2</v>
      </c>
    </row>
    <row r="124" spans="1:7" x14ac:dyDescent="0.25">
      <c r="A124" t="s">
        <v>289</v>
      </c>
      <c r="B124" t="str">
        <f>IFERROR(VLOOKUP($A124,Classifications!$E$1:$F$326,2,FALSE),VLOOKUP($A124,Classifications!$A$1:$B$35,2,FALSE))</f>
        <v>Urban with Major Conurbation</v>
      </c>
      <c r="C124">
        <f>VLOOKUP($A124,'Raw Data'!$C$7:$I$389,3,FALSE)/VLOOKUP($A124,'16+ populations'!$A$8:$H$425,3,FALSE)</f>
        <v>1.032815360781184E-2</v>
      </c>
      <c r="D124">
        <f>VLOOKUP($A124,'Raw Data'!$C$7:$I$389,4,FALSE)/VLOOKUP($A124,'16+ populations'!$A$8:$H$425,4,FALSE)</f>
        <v>1.3830828761907723E-2</v>
      </c>
      <c r="E124">
        <f>VLOOKUP($A124,'Raw Data'!$C$7:$I$389,5,FALSE)/VLOOKUP($A124,'16+ populations'!$A$8:$H$425,5,FALSE)</f>
        <v>1.8103328227266399E-2</v>
      </c>
      <c r="F124">
        <f>VLOOKUP($A124,'Raw Data'!$C$7:$I$389,6,FALSE)/VLOOKUP($A124,'16+ populations'!$A$8:$H$425,6,FALSE)</f>
        <v>2.0908837468636744E-2</v>
      </c>
      <c r="G124">
        <f>VLOOKUP($A124,'Raw Data'!$C$7:$I$389,7,FALSE)/VLOOKUP($A124,'16+ populations'!$A$8:$H$425,7,FALSE)</f>
        <v>2.150868028883085E-2</v>
      </c>
    </row>
    <row r="125" spans="1:7" x14ac:dyDescent="0.25">
      <c r="A125" t="s">
        <v>205</v>
      </c>
      <c r="B125" t="str">
        <f>IFERROR(VLOOKUP($A125,Classifications!$E$1:$F$326,2,FALSE),VLOOKUP($A125,Classifications!$A$1:$B$35,2,FALSE))</f>
        <v>Urban with Significant Rural (rural including hub towns 26-49%)</v>
      </c>
      <c r="C125">
        <f>VLOOKUP($A125,'Raw Data'!$C$7:$I$389,3,FALSE)/VLOOKUP($A125,'16+ populations'!$A$8:$H$425,3,FALSE)</f>
        <v>1.4517463157717044E-2</v>
      </c>
      <c r="D125">
        <f>VLOOKUP($A125,'Raw Data'!$C$7:$I$389,4,FALSE)/VLOOKUP($A125,'16+ populations'!$A$8:$H$425,4,FALSE)</f>
        <v>1.9004692308986024E-2</v>
      </c>
      <c r="E125">
        <f>VLOOKUP($A125,'Raw Data'!$C$7:$I$389,5,FALSE)/VLOOKUP($A125,'16+ populations'!$A$8:$H$425,5,FALSE)</f>
        <v>2.4057064028801183E-2</v>
      </c>
      <c r="F125">
        <f>VLOOKUP($A125,'Raw Data'!$C$7:$I$389,6,FALSE)/VLOOKUP($A125,'16+ populations'!$A$8:$H$425,6,FALSE)</f>
        <v>2.753088727631154E-2</v>
      </c>
      <c r="G125">
        <f>VLOOKUP($A125,'Raw Data'!$C$7:$I$389,7,FALSE)/VLOOKUP($A125,'16+ populations'!$A$8:$H$425,7,FALSE)</f>
        <v>2.797155088605004E-2</v>
      </c>
    </row>
    <row r="126" spans="1:7" x14ac:dyDescent="0.25">
      <c r="A126" t="s">
        <v>245</v>
      </c>
      <c r="B126" t="str">
        <f>IFERROR(VLOOKUP($A126,Classifications!$E$1:$F$326,2,FALSE),VLOOKUP($A126,Classifications!$A$1:$B$35,2,FALSE))</f>
        <v>Urban with Major Conurbation</v>
      </c>
      <c r="C126">
        <f>VLOOKUP($A126,'Raw Data'!$C$7:$I$389,3,FALSE)/VLOOKUP($A126,'16+ populations'!$A$8:$H$425,3,FALSE)</f>
        <v>8.0574319207584889E-3</v>
      </c>
      <c r="D126">
        <f>VLOOKUP($A126,'Raw Data'!$C$7:$I$389,4,FALSE)/VLOOKUP($A126,'16+ populations'!$A$8:$H$425,4,FALSE)</f>
        <v>1.4194716016962686E-2</v>
      </c>
      <c r="E126">
        <f>VLOOKUP($A126,'Raw Data'!$C$7:$I$389,5,FALSE)/VLOOKUP($A126,'16+ populations'!$A$8:$H$425,5,FALSE)</f>
        <v>1.8710851142225496E-2</v>
      </c>
      <c r="F126">
        <f>VLOOKUP($A126,'Raw Data'!$C$7:$I$389,6,FALSE)/VLOOKUP($A126,'16+ populations'!$A$8:$H$425,6,FALSE)</f>
        <v>1.8978772101771541E-2</v>
      </c>
      <c r="G126">
        <f>VLOOKUP($A126,'Raw Data'!$C$7:$I$389,7,FALSE)/VLOOKUP($A126,'16+ populations'!$A$8:$H$425,7,FALSE)</f>
        <v>1.8510233754613577E-2</v>
      </c>
    </row>
    <row r="127" spans="1:7" x14ac:dyDescent="0.25">
      <c r="A127" t="s">
        <v>312</v>
      </c>
      <c r="B127" t="str">
        <f>IFERROR(VLOOKUP($A127,Classifications!$E$1:$F$326,2,FALSE),VLOOKUP($A127,Classifications!$A$1:$B$35,2,FALSE))</f>
        <v>Urban with City and Town</v>
      </c>
      <c r="C127">
        <f>VLOOKUP($A127,'Raw Data'!$C$7:$I$389,3,FALSE)/VLOOKUP($A127,'16+ populations'!$A$8:$H$425,3,FALSE)</f>
        <v>1.3355630127607996E-2</v>
      </c>
      <c r="D127">
        <f>VLOOKUP($A127,'Raw Data'!$C$7:$I$389,4,FALSE)/VLOOKUP($A127,'16+ populations'!$A$8:$H$425,4,FALSE)</f>
        <v>1.5846631205673759E-2</v>
      </c>
      <c r="E127">
        <f>VLOOKUP($A127,'Raw Data'!$C$7:$I$389,5,FALSE)/VLOOKUP($A127,'16+ populations'!$A$8:$H$425,5,FALSE)</f>
        <v>1.7397964766385818E-2</v>
      </c>
      <c r="F127">
        <f>VLOOKUP($A127,'Raw Data'!$C$7:$I$389,6,FALSE)/VLOOKUP($A127,'16+ populations'!$A$8:$H$425,6,FALSE)</f>
        <v>1.7149307515304128E-2</v>
      </c>
      <c r="G127">
        <f>VLOOKUP($A127,'Raw Data'!$C$7:$I$389,7,FALSE)/VLOOKUP($A127,'16+ populations'!$A$8:$H$425,7,FALSE)</f>
        <v>1.6325206767933403E-2</v>
      </c>
    </row>
    <row r="128" spans="1:7" x14ac:dyDescent="0.25">
      <c r="A128" t="s">
        <v>224</v>
      </c>
      <c r="B128" t="str">
        <f>IFERROR(VLOOKUP($A128,Classifications!$E$1:$F$326,2,FALSE),VLOOKUP($A128,Classifications!$A$1:$B$35,2,FALSE))</f>
        <v>Urban with Major Conurbation</v>
      </c>
      <c r="C128">
        <f>VLOOKUP($A128,'Raw Data'!$C$7:$I$389,3,FALSE)/VLOOKUP($A128,'16+ populations'!$A$8:$H$425,3,FALSE)</f>
        <v>4.3159768001466252E-3</v>
      </c>
      <c r="D128">
        <f>VLOOKUP($A128,'Raw Data'!$C$7:$I$389,4,FALSE)/VLOOKUP($A128,'16+ populations'!$A$8:$H$425,4,FALSE)</f>
        <v>7.9537071191442266E-3</v>
      </c>
      <c r="E128">
        <f>VLOOKUP($A128,'Raw Data'!$C$7:$I$389,5,FALSE)/VLOOKUP($A128,'16+ populations'!$A$8:$H$425,5,FALSE)</f>
        <v>1.1088150798850864E-2</v>
      </c>
      <c r="F128">
        <f>VLOOKUP($A128,'Raw Data'!$C$7:$I$389,6,FALSE)/VLOOKUP($A128,'16+ populations'!$A$8:$H$425,6,FALSE)</f>
        <v>1.1107262059902234E-2</v>
      </c>
      <c r="G128">
        <f>VLOOKUP($A128,'Raw Data'!$C$7:$I$389,7,FALSE)/VLOOKUP($A128,'16+ populations'!$A$8:$H$425,7,FALSE)</f>
        <v>1.0944635241725478E-2</v>
      </c>
    </row>
    <row r="129" spans="1:7" x14ac:dyDescent="0.25">
      <c r="A129" t="s">
        <v>37</v>
      </c>
      <c r="B129" t="str">
        <f>IFERROR(VLOOKUP($A129,Classifications!$E$1:$F$326,2,FALSE),VLOOKUP($A129,Classifications!$A$1:$B$35,2,FALSE))</f>
        <v>Urban with City and Town</v>
      </c>
      <c r="C129">
        <f>VLOOKUP($A129,'Raw Data'!$C$7:$I$389,3,FALSE)/VLOOKUP($A129,'16+ populations'!$A$8:$H$425,3,FALSE)</f>
        <v>2.0915097009141129E-2</v>
      </c>
      <c r="D129">
        <f>VLOOKUP($A129,'Raw Data'!$C$7:$I$389,4,FALSE)/VLOOKUP($A129,'16+ populations'!$A$8:$H$425,4,FALSE)</f>
        <v>3.0399960931777117E-2</v>
      </c>
      <c r="E129">
        <f>VLOOKUP($A129,'Raw Data'!$C$7:$I$389,5,FALSE)/VLOOKUP($A129,'16+ populations'!$A$8:$H$425,5,FALSE)</f>
        <v>3.7581182651845006E-2</v>
      </c>
      <c r="F129">
        <f>VLOOKUP($A129,'Raw Data'!$C$7:$I$389,6,FALSE)/VLOOKUP($A129,'16+ populations'!$A$8:$H$425,6,FALSE)</f>
        <v>3.7063944539532823E-2</v>
      </c>
      <c r="G129">
        <f>VLOOKUP($A129,'Raw Data'!$C$7:$I$389,7,FALSE)/VLOOKUP($A129,'16+ populations'!$A$8:$H$425,7,FALSE)</f>
        <v>3.413308178286395E-2</v>
      </c>
    </row>
    <row r="130" spans="1:7" x14ac:dyDescent="0.25">
      <c r="A130" t="s">
        <v>78</v>
      </c>
      <c r="B130" t="str">
        <f>IFERROR(VLOOKUP($A130,Classifications!$E$1:$F$326,2,FALSE),VLOOKUP($A130,Classifications!$A$1:$B$35,2,FALSE))</f>
        <v xml:space="preserve">Mainly Rural (rural including hub towns &gt;=80%) </v>
      </c>
      <c r="C130">
        <f>VLOOKUP($A130,'Raw Data'!$C$7:$I$389,3,FALSE)/VLOOKUP($A130,'16+ populations'!$A$8:$H$425,3,FALSE)</f>
        <v>1.5788900584370803E-2</v>
      </c>
      <c r="D130">
        <f>VLOOKUP($A130,'Raw Data'!$C$7:$I$389,4,FALSE)/VLOOKUP($A130,'16+ populations'!$A$8:$H$425,4,FALSE)</f>
        <v>2.0561904068709513E-2</v>
      </c>
      <c r="E130">
        <f>VLOOKUP($A130,'Raw Data'!$C$7:$I$389,5,FALSE)/VLOOKUP($A130,'16+ populations'!$A$8:$H$425,5,FALSE)</f>
        <v>2.432736647180567E-2</v>
      </c>
      <c r="F130">
        <f>VLOOKUP($A130,'Raw Data'!$C$7:$I$389,6,FALSE)/VLOOKUP($A130,'16+ populations'!$A$8:$H$425,6,FALSE)</f>
        <v>2.8320276582441427E-2</v>
      </c>
      <c r="G130">
        <f>VLOOKUP($A130,'Raw Data'!$C$7:$I$389,7,FALSE)/VLOOKUP($A130,'16+ populations'!$A$8:$H$425,7,FALSE)</f>
        <v>2.7760299070955324E-2</v>
      </c>
    </row>
    <row r="131" spans="1:7" x14ac:dyDescent="0.25">
      <c r="A131" t="s">
        <v>225</v>
      </c>
      <c r="B131" t="str">
        <f>IFERROR(VLOOKUP($A131,Classifications!$E$1:$F$326,2,FALSE),VLOOKUP($A131,Classifications!$A$1:$B$35,2,FALSE))</f>
        <v>Urban with Major Conurbation</v>
      </c>
      <c r="C131">
        <f>VLOOKUP($A131,'Raw Data'!$C$7:$I$389,3,FALSE)/VLOOKUP($A131,'16+ populations'!$A$8:$H$425,3,FALSE)</f>
        <v>4.0062021945085355E-3</v>
      </c>
      <c r="D131">
        <f>VLOOKUP($A131,'Raw Data'!$C$7:$I$389,4,FALSE)/VLOOKUP($A131,'16+ populations'!$A$8:$H$425,4,FALSE)</f>
        <v>6.5135489219336354E-3</v>
      </c>
      <c r="E131">
        <f>VLOOKUP($A131,'Raw Data'!$C$7:$I$389,5,FALSE)/VLOOKUP($A131,'16+ populations'!$A$8:$H$425,5,FALSE)</f>
        <v>7.9251513483764441E-3</v>
      </c>
      <c r="F131">
        <f>VLOOKUP($A131,'Raw Data'!$C$7:$I$389,6,FALSE)/VLOOKUP($A131,'16+ populations'!$A$8:$H$425,6,FALSE)</f>
        <v>7.3721348348416123E-3</v>
      </c>
      <c r="G131">
        <f>VLOOKUP($A131,'Raw Data'!$C$7:$I$389,7,FALSE)/VLOOKUP($A131,'16+ populations'!$A$8:$H$425,7,FALSE)</f>
        <v>7.2625527490673353E-3</v>
      </c>
    </row>
    <row r="132" spans="1:7" x14ac:dyDescent="0.25">
      <c r="A132" t="s">
        <v>271</v>
      </c>
      <c r="B132" t="str">
        <f>IFERROR(VLOOKUP($A132,Classifications!$E$1:$F$326,2,FALSE),VLOOKUP($A132,Classifications!$A$1:$B$35,2,FALSE))</f>
        <v>Significant Rural</v>
      </c>
      <c r="C132">
        <f>VLOOKUP($A132,'Raw Data'!$C$7:$I$389,3,FALSE)/VLOOKUP($A132,'16+ populations'!$A$8:$H$425,3,FALSE)</f>
        <v>1.9837951686044117E-2</v>
      </c>
      <c r="D132">
        <f>VLOOKUP($A132,'Raw Data'!$C$7:$I$389,4,FALSE)/VLOOKUP($A132,'16+ populations'!$A$8:$H$425,4,FALSE)</f>
        <v>2.2866185103761507E-2</v>
      </c>
      <c r="E132">
        <f>VLOOKUP($A132,'Raw Data'!$C$7:$I$389,5,FALSE)/VLOOKUP($A132,'16+ populations'!$A$8:$H$425,5,FALSE)</f>
        <v>2.5211137248852725E-2</v>
      </c>
      <c r="F132">
        <f>VLOOKUP($A132,'Raw Data'!$C$7:$I$389,6,FALSE)/VLOOKUP($A132,'16+ populations'!$A$8:$H$425,6,FALSE)</f>
        <v>2.7806701002810973E-2</v>
      </c>
      <c r="G132">
        <f>VLOOKUP($A132,'Raw Data'!$C$7:$I$389,7,FALSE)/VLOOKUP($A132,'16+ populations'!$A$8:$H$425,7,FALSE)</f>
        <v>2.8983325177852223E-2</v>
      </c>
    </row>
    <row r="133" spans="1:7" x14ac:dyDescent="0.25">
      <c r="A133" t="s">
        <v>103</v>
      </c>
      <c r="B133" t="str">
        <f>IFERROR(VLOOKUP($A133,Classifications!$E$1:$F$326,2,FALSE),VLOOKUP($A133,Classifications!$A$1:$B$35,2,FALSE))</f>
        <v xml:space="preserve">Mainly Rural (rural including hub towns &gt;=80%) </v>
      </c>
      <c r="C133">
        <f>VLOOKUP($A133,'Raw Data'!$C$7:$I$389,3,FALSE)/VLOOKUP($A133,'16+ populations'!$A$8:$H$425,3,FALSE)</f>
        <v>1.2466472743757319E-2</v>
      </c>
      <c r="D133">
        <f>VLOOKUP($A133,'Raw Data'!$C$7:$I$389,4,FALSE)/VLOOKUP($A133,'16+ populations'!$A$8:$H$425,4,FALSE)</f>
        <v>1.6367843771753241E-2</v>
      </c>
      <c r="E133">
        <f>VLOOKUP($A133,'Raw Data'!$C$7:$I$389,5,FALSE)/VLOOKUP($A133,'16+ populations'!$A$8:$H$425,5,FALSE)</f>
        <v>2.1823879427729384E-2</v>
      </c>
      <c r="F133">
        <f>VLOOKUP($A133,'Raw Data'!$C$7:$I$389,6,FALSE)/VLOOKUP($A133,'16+ populations'!$A$8:$H$425,6,FALSE)</f>
        <v>2.5631910793466668E-2</v>
      </c>
      <c r="G133">
        <f>VLOOKUP($A133,'Raw Data'!$C$7:$I$389,7,FALSE)/VLOOKUP($A133,'16+ populations'!$A$8:$H$425,7,FALSE)</f>
        <v>2.36323036844064E-2</v>
      </c>
    </row>
    <row r="134" spans="1:7" x14ac:dyDescent="0.25">
      <c r="A134" t="s">
        <v>226</v>
      </c>
      <c r="B134" t="str">
        <f>IFERROR(VLOOKUP($A134,Classifications!$E$1:$F$326,2,FALSE),VLOOKUP($A134,Classifications!$A$1:$B$35,2,FALSE))</f>
        <v>Urban with Major Conurbation</v>
      </c>
      <c r="C134">
        <f>VLOOKUP($A134,'Raw Data'!$C$7:$I$389,3,FALSE)/VLOOKUP($A134,'16+ populations'!$A$8:$H$425,3,FALSE)</f>
        <v>4.3528893009372842E-3</v>
      </c>
      <c r="D134">
        <f>VLOOKUP($A134,'Raw Data'!$C$7:$I$389,4,FALSE)/VLOOKUP($A134,'16+ populations'!$A$8:$H$425,4,FALSE)</f>
        <v>8.3872446782932517E-3</v>
      </c>
      <c r="E134">
        <f>VLOOKUP($A134,'Raw Data'!$C$7:$I$389,5,FALSE)/VLOOKUP($A134,'16+ populations'!$A$8:$H$425,5,FALSE)</f>
        <v>1.1593498807525837E-2</v>
      </c>
      <c r="F134">
        <f>VLOOKUP($A134,'Raw Data'!$C$7:$I$389,6,FALSE)/VLOOKUP($A134,'16+ populations'!$A$8:$H$425,6,FALSE)</f>
        <v>1.150911183474879E-2</v>
      </c>
      <c r="G134">
        <f>VLOOKUP($A134,'Raw Data'!$C$7:$I$389,7,FALSE)/VLOOKUP($A134,'16+ populations'!$A$8:$H$425,7,FALSE)</f>
        <v>1.0929313060529107E-2</v>
      </c>
    </row>
    <row r="135" spans="1:7" x14ac:dyDescent="0.25">
      <c r="A135" t="s">
        <v>185</v>
      </c>
      <c r="B135" t="str">
        <f>IFERROR(VLOOKUP($A135,Classifications!$E$1:$F$326,2,FALSE),VLOOKUP($A135,Classifications!$A$1:$B$35,2,FALSE))</f>
        <v>Urban with City and Town</v>
      </c>
      <c r="C135">
        <f>VLOOKUP($A135,'Raw Data'!$C$7:$I$389,3,FALSE)/VLOOKUP($A135,'16+ populations'!$A$8:$H$425,3,FALSE)</f>
        <v>1.2704523580365737E-2</v>
      </c>
      <c r="D135">
        <f>VLOOKUP($A135,'Raw Data'!$C$7:$I$389,4,FALSE)/VLOOKUP($A135,'16+ populations'!$A$8:$H$425,4,FALSE)</f>
        <v>1.8692658363057203E-2</v>
      </c>
      <c r="E135">
        <f>VLOOKUP($A135,'Raw Data'!$C$7:$I$389,5,FALSE)/VLOOKUP($A135,'16+ populations'!$A$8:$H$425,5,FALSE)</f>
        <v>2.1770407390580039E-2</v>
      </c>
      <c r="F135">
        <f>VLOOKUP($A135,'Raw Data'!$C$7:$I$389,6,FALSE)/VLOOKUP($A135,'16+ populations'!$A$8:$H$425,6,FALSE)</f>
        <v>2.6908718803888499E-2</v>
      </c>
      <c r="G135">
        <f>VLOOKUP($A135,'Raw Data'!$C$7:$I$389,7,FALSE)/VLOOKUP($A135,'16+ populations'!$A$8:$H$425,7,FALSE)</f>
        <v>2.688935598098809E-2</v>
      </c>
    </row>
    <row r="136" spans="1:7" x14ac:dyDescent="0.25">
      <c r="A136" t="s">
        <v>79</v>
      </c>
      <c r="B136" t="str">
        <f>IFERROR(VLOOKUP($A136,Classifications!$E$1:$F$326,2,FALSE),VLOOKUP($A136,Classifications!$A$1:$B$35,2,FALSE))</f>
        <v>Urban with Significant Rural (rural including hub towns 26-49%)</v>
      </c>
      <c r="C136">
        <f>VLOOKUP($A136,'Raw Data'!$C$7:$I$389,3,FALSE)/VLOOKUP($A136,'16+ populations'!$A$8:$H$425,3,FALSE)</f>
        <v>3.179957126456634E-2</v>
      </c>
      <c r="D136">
        <f>VLOOKUP($A136,'Raw Data'!$C$7:$I$389,4,FALSE)/VLOOKUP($A136,'16+ populations'!$A$8:$H$425,4,FALSE)</f>
        <v>3.5382260206616181E-2</v>
      </c>
      <c r="E136">
        <f>VLOOKUP($A136,'Raw Data'!$C$7:$I$389,5,FALSE)/VLOOKUP($A136,'16+ populations'!$A$8:$H$425,5,FALSE)</f>
        <v>4.1530763153096575E-2</v>
      </c>
      <c r="F136">
        <f>VLOOKUP($A136,'Raw Data'!$C$7:$I$389,6,FALSE)/VLOOKUP($A136,'16+ populations'!$A$8:$H$425,6,FALSE)</f>
        <v>3.7719172028202019E-2</v>
      </c>
      <c r="G136">
        <f>VLOOKUP($A136,'Raw Data'!$C$7:$I$389,7,FALSE)/VLOOKUP($A136,'16+ populations'!$A$8:$H$425,7,FALSE)</f>
        <v>2.7776043942325697E-2</v>
      </c>
    </row>
    <row r="137" spans="1:7" x14ac:dyDescent="0.25">
      <c r="A137" t="s">
        <v>246</v>
      </c>
      <c r="B137" t="str">
        <f>IFERROR(VLOOKUP($A137,Classifications!$E$1:$F$326,2,FALSE),VLOOKUP($A137,Classifications!$A$1:$B$35,2,FALSE))</f>
        <v>Urban with Major Conurbation</v>
      </c>
      <c r="C137">
        <f>VLOOKUP($A137,'Raw Data'!$C$7:$I$389,3,FALSE)/VLOOKUP($A137,'16+ populations'!$A$8:$H$425,3,FALSE)</f>
        <v>5.056955583073462E-3</v>
      </c>
      <c r="D137">
        <f>VLOOKUP($A137,'Raw Data'!$C$7:$I$389,4,FALSE)/VLOOKUP($A137,'16+ populations'!$A$8:$H$425,4,FALSE)</f>
        <v>8.7434344465788915E-3</v>
      </c>
      <c r="E137">
        <f>VLOOKUP($A137,'Raw Data'!$C$7:$I$389,5,FALSE)/VLOOKUP($A137,'16+ populations'!$A$8:$H$425,5,FALSE)</f>
        <v>1.1613375579090875E-2</v>
      </c>
      <c r="F137">
        <f>VLOOKUP($A137,'Raw Data'!$C$7:$I$389,6,FALSE)/VLOOKUP($A137,'16+ populations'!$A$8:$H$425,6,FALSE)</f>
        <v>1.1463411561669376E-2</v>
      </c>
      <c r="G137">
        <f>VLOOKUP($A137,'Raw Data'!$C$7:$I$389,7,FALSE)/VLOOKUP($A137,'16+ populations'!$A$8:$H$425,7,FALSE)</f>
        <v>1.0799681693592189E-2</v>
      </c>
    </row>
    <row r="138" spans="1:7" x14ac:dyDescent="0.25">
      <c r="A138" t="s">
        <v>277</v>
      </c>
      <c r="B138" t="str">
        <f>IFERROR(VLOOKUP($A138,Classifications!$E$1:$F$326,2,FALSE),VLOOKUP($A138,Classifications!$A$1:$B$35,2,FALSE))</f>
        <v>Urban with Significant Rural (rural including hub towns 26-49%)</v>
      </c>
      <c r="C138">
        <f>VLOOKUP($A138,'Raw Data'!$C$7:$I$389,3,FALSE)/VLOOKUP($A138,'16+ populations'!$A$8:$H$425,3,FALSE)</f>
        <v>9.0278842386768195E-3</v>
      </c>
      <c r="D138">
        <f>VLOOKUP($A138,'Raw Data'!$C$7:$I$389,4,FALSE)/VLOOKUP($A138,'16+ populations'!$A$8:$H$425,4,FALSE)</f>
        <v>1.2511783357614192E-2</v>
      </c>
      <c r="E138">
        <f>VLOOKUP($A138,'Raw Data'!$C$7:$I$389,5,FALSE)/VLOOKUP($A138,'16+ populations'!$A$8:$H$425,5,FALSE)</f>
        <v>1.5673441267654152E-2</v>
      </c>
      <c r="F138">
        <f>VLOOKUP($A138,'Raw Data'!$C$7:$I$389,6,FALSE)/VLOOKUP($A138,'16+ populations'!$A$8:$H$425,6,FALSE)</f>
        <v>1.7216493052536388E-2</v>
      </c>
      <c r="G138">
        <f>VLOOKUP($A138,'Raw Data'!$C$7:$I$389,7,FALSE)/VLOOKUP($A138,'16+ populations'!$A$8:$H$425,7,FALSE)</f>
        <v>1.7446526396594438E-2</v>
      </c>
    </row>
    <row r="139" spans="1:7" x14ac:dyDescent="0.25">
      <c r="A139" t="s">
        <v>13</v>
      </c>
      <c r="B139" t="str">
        <f>IFERROR(VLOOKUP($A139,Classifications!$E$1:$F$326,2,FALSE),VLOOKUP($A139,Classifications!$A$1:$B$35,2,FALSE))</f>
        <v>Urban with City and Town</v>
      </c>
      <c r="C139">
        <f>VLOOKUP($A139,'Raw Data'!$C$7:$I$389,3,FALSE)/VLOOKUP($A139,'16+ populations'!$A$8:$H$425,3,FALSE)</f>
        <v>2.1617170209480674E-2</v>
      </c>
      <c r="D139">
        <f>VLOOKUP($A139,'Raw Data'!$C$7:$I$389,4,FALSE)/VLOOKUP($A139,'16+ populations'!$A$8:$H$425,4,FALSE)</f>
        <v>2.7062208824335434E-2</v>
      </c>
      <c r="E139">
        <f>VLOOKUP($A139,'Raw Data'!$C$7:$I$389,5,FALSE)/VLOOKUP($A139,'16+ populations'!$A$8:$H$425,5,FALSE)</f>
        <v>3.444571389594666E-2</v>
      </c>
      <c r="F139">
        <f>VLOOKUP($A139,'Raw Data'!$C$7:$I$389,6,FALSE)/VLOOKUP($A139,'16+ populations'!$A$8:$H$425,6,FALSE)</f>
        <v>3.7414615727868743E-2</v>
      </c>
      <c r="G139">
        <f>VLOOKUP($A139,'Raw Data'!$C$7:$I$389,7,FALSE)/VLOOKUP($A139,'16+ populations'!$A$8:$H$425,7,FALSE)</f>
        <v>3.8431843527494208E-2</v>
      </c>
    </row>
    <row r="140" spans="1:7" x14ac:dyDescent="0.25">
      <c r="A140" t="s">
        <v>267</v>
      </c>
      <c r="B140" t="str">
        <f>IFERROR(VLOOKUP($A140,Classifications!$E$1:$F$326,2,FALSE),VLOOKUP($A140,Classifications!$A$1:$B$35,2,FALSE))</f>
        <v>Urban with City and Town</v>
      </c>
      <c r="C140">
        <f>VLOOKUP($A140,'Raw Data'!$C$7:$I$389,3,FALSE)/VLOOKUP($A140,'16+ populations'!$A$8:$H$425,3,FALSE)</f>
        <v>1.1337670719157176E-2</v>
      </c>
      <c r="D140">
        <f>VLOOKUP($A140,'Raw Data'!$C$7:$I$389,4,FALSE)/VLOOKUP($A140,'16+ populations'!$A$8:$H$425,4,FALSE)</f>
        <v>2.0316379864210178E-2</v>
      </c>
      <c r="E140">
        <f>VLOOKUP($A140,'Raw Data'!$C$7:$I$389,5,FALSE)/VLOOKUP($A140,'16+ populations'!$A$8:$H$425,5,FALSE)</f>
        <v>2.3128969897818281E-2</v>
      </c>
      <c r="F140">
        <f>VLOOKUP($A140,'Raw Data'!$C$7:$I$389,6,FALSE)/VLOOKUP($A140,'16+ populations'!$A$8:$H$425,6,FALSE)</f>
        <v>2.2821504477195918E-2</v>
      </c>
      <c r="G140">
        <f>VLOOKUP($A140,'Raw Data'!$C$7:$I$389,7,FALSE)/VLOOKUP($A140,'16+ populations'!$A$8:$H$425,7,FALSE)</f>
        <v>2.2571388577827547E-2</v>
      </c>
    </row>
    <row r="141" spans="1:7" x14ac:dyDescent="0.25">
      <c r="A141" t="s">
        <v>278</v>
      </c>
      <c r="B141" t="str">
        <f>IFERROR(VLOOKUP($A141,Classifications!$E$1:$F$326,2,FALSE),VLOOKUP($A141,Classifications!$A$1:$B$35,2,FALSE))</f>
        <v>Urban with City and Town</v>
      </c>
      <c r="C141">
        <f>VLOOKUP($A141,'Raw Data'!$C$7:$I$389,3,FALSE)/VLOOKUP($A141,'16+ populations'!$A$8:$H$425,3,FALSE)</f>
        <v>1.3694878115584772E-2</v>
      </c>
      <c r="D141">
        <f>VLOOKUP($A141,'Raw Data'!$C$7:$I$389,4,FALSE)/VLOOKUP($A141,'16+ populations'!$A$8:$H$425,4,FALSE)</f>
        <v>1.7628489826038235E-2</v>
      </c>
      <c r="E141">
        <f>VLOOKUP($A141,'Raw Data'!$C$7:$I$389,5,FALSE)/VLOOKUP($A141,'16+ populations'!$A$8:$H$425,5,FALSE)</f>
        <v>2.3882959849332641E-2</v>
      </c>
      <c r="F141">
        <f>VLOOKUP($A141,'Raw Data'!$C$7:$I$389,6,FALSE)/VLOOKUP($A141,'16+ populations'!$A$8:$H$425,6,FALSE)</f>
        <v>2.6216817196035906E-2</v>
      </c>
      <c r="G141">
        <f>VLOOKUP($A141,'Raw Data'!$C$7:$I$389,7,FALSE)/VLOOKUP($A141,'16+ populations'!$A$8:$H$425,7,FALSE)</f>
        <v>2.7120790770670998E-2</v>
      </c>
    </row>
    <row r="142" spans="1:7" x14ac:dyDescent="0.25">
      <c r="A142" t="s">
        <v>247</v>
      </c>
      <c r="B142" t="str">
        <f>IFERROR(VLOOKUP($A142,Classifications!$E$1:$F$326,2,FALSE),VLOOKUP($A142,Classifications!$A$1:$B$35,2,FALSE))</f>
        <v>Urban with Major Conurbation</v>
      </c>
      <c r="C142">
        <f>VLOOKUP($A142,'Raw Data'!$C$7:$I$389,3,FALSE)/VLOOKUP($A142,'16+ populations'!$A$8:$H$425,3,FALSE)</f>
        <v>1.1919352449191236E-2</v>
      </c>
      <c r="D142">
        <f>VLOOKUP($A142,'Raw Data'!$C$7:$I$389,4,FALSE)/VLOOKUP($A142,'16+ populations'!$A$8:$H$425,4,FALSE)</f>
        <v>1.5215012145316712E-2</v>
      </c>
      <c r="E142">
        <f>VLOOKUP($A142,'Raw Data'!$C$7:$I$389,5,FALSE)/VLOOKUP($A142,'16+ populations'!$A$8:$H$425,5,FALSE)</f>
        <v>1.7966175856376665E-2</v>
      </c>
      <c r="F142">
        <f>VLOOKUP($A142,'Raw Data'!$C$7:$I$389,6,FALSE)/VLOOKUP($A142,'16+ populations'!$A$8:$H$425,6,FALSE)</f>
        <v>2.13617094674831E-2</v>
      </c>
      <c r="G142">
        <f>VLOOKUP($A142,'Raw Data'!$C$7:$I$389,7,FALSE)/VLOOKUP($A142,'16+ populations'!$A$8:$H$425,7,FALSE)</f>
        <v>2.2584841741013939E-2</v>
      </c>
    </row>
    <row r="143" spans="1:7" x14ac:dyDescent="0.25">
      <c r="A143" t="s">
        <v>138</v>
      </c>
      <c r="B143" t="str">
        <f>IFERROR(VLOOKUP($A143,Classifications!$E$1:$F$326,2,FALSE),VLOOKUP($A143,Classifications!$A$1:$B$35,2,FALSE))</f>
        <v xml:space="preserve">Largely Rural (rural including hub towns 50-79%) </v>
      </c>
      <c r="C143">
        <f>VLOOKUP($A143,'Raw Data'!$C$7:$I$389,3,FALSE)/VLOOKUP($A143,'16+ populations'!$A$8:$H$425,3,FALSE)</f>
        <v>1.6886067668042896E-2</v>
      </c>
      <c r="D143">
        <f>VLOOKUP($A143,'Raw Data'!$C$7:$I$389,4,FALSE)/VLOOKUP($A143,'16+ populations'!$A$8:$H$425,4,FALSE)</f>
        <v>2.125944495132473E-2</v>
      </c>
      <c r="E143">
        <f>VLOOKUP($A143,'Raw Data'!$C$7:$I$389,5,FALSE)/VLOOKUP($A143,'16+ populations'!$A$8:$H$425,5,FALSE)</f>
        <v>2.6663123394454778E-2</v>
      </c>
      <c r="F143">
        <f>VLOOKUP($A143,'Raw Data'!$C$7:$I$389,6,FALSE)/VLOOKUP($A143,'16+ populations'!$A$8:$H$425,6,FALSE)</f>
        <v>2.9133284777858703E-2</v>
      </c>
      <c r="G143">
        <f>VLOOKUP($A143,'Raw Data'!$C$7:$I$389,7,FALSE)/VLOOKUP($A143,'16+ populations'!$A$8:$H$425,7,FALSE)</f>
        <v>2.8201592455851607E-2</v>
      </c>
    </row>
    <row r="144" spans="1:7" x14ac:dyDescent="0.25">
      <c r="A144" t="s">
        <v>190</v>
      </c>
      <c r="B144" t="str">
        <f>IFERROR(VLOOKUP($A144,Classifications!$E$1:$F$326,2,FALSE),VLOOKUP($A144,Classifications!$A$1:$B$35,2,FALSE))</f>
        <v>Predominantly Urban</v>
      </c>
      <c r="C144">
        <f>VLOOKUP($A144,'Raw Data'!$C$7:$I$389,3,FALSE)/VLOOKUP($A144,'16+ populations'!$A$8:$H$425,3,FALSE)</f>
        <v>8.1481523323203454E-3</v>
      </c>
      <c r="D144">
        <f>VLOOKUP($A144,'Raw Data'!$C$7:$I$389,4,FALSE)/VLOOKUP($A144,'16+ populations'!$A$8:$H$425,4,FALSE)</f>
        <v>1.2544451600257609E-2</v>
      </c>
      <c r="E144">
        <f>VLOOKUP($A144,'Raw Data'!$C$7:$I$389,5,FALSE)/VLOOKUP($A144,'16+ populations'!$A$8:$H$425,5,FALSE)</f>
        <v>1.5364906110291433E-2</v>
      </c>
      <c r="F144">
        <f>VLOOKUP($A144,'Raw Data'!$C$7:$I$389,6,FALSE)/VLOOKUP($A144,'16+ populations'!$A$8:$H$425,6,FALSE)</f>
        <v>1.6863828061187636E-2</v>
      </c>
      <c r="G144">
        <f>VLOOKUP($A144,'Raw Data'!$C$7:$I$389,7,FALSE)/VLOOKUP($A144,'16+ populations'!$A$8:$H$425,7,FALSE)</f>
        <v>1.6432401381426414E-2</v>
      </c>
    </row>
    <row r="145" spans="1:7" x14ac:dyDescent="0.25">
      <c r="A145" t="s">
        <v>194</v>
      </c>
      <c r="B145" t="str">
        <f>IFERROR(VLOOKUP($A145,Classifications!$E$1:$F$326,2,FALSE),VLOOKUP($A145,Classifications!$A$1:$B$35,2,FALSE))</f>
        <v>Urban with Major Conurbation</v>
      </c>
      <c r="C145">
        <f>VLOOKUP($A145,'Raw Data'!$C$7:$I$389,3,FALSE)/VLOOKUP($A145,'16+ populations'!$A$8:$H$425,3,FALSE)</f>
        <v>8.4419101016214842E-3</v>
      </c>
      <c r="D145">
        <f>VLOOKUP($A145,'Raw Data'!$C$7:$I$389,4,FALSE)/VLOOKUP($A145,'16+ populations'!$A$8:$H$425,4,FALSE)</f>
        <v>1.2649821321273838E-2</v>
      </c>
      <c r="E145">
        <f>VLOOKUP($A145,'Raw Data'!$C$7:$I$389,5,FALSE)/VLOOKUP($A145,'16+ populations'!$A$8:$H$425,5,FALSE)</f>
        <v>1.6664046533563907E-2</v>
      </c>
      <c r="F145">
        <f>VLOOKUP($A145,'Raw Data'!$C$7:$I$389,6,FALSE)/VLOOKUP($A145,'16+ populations'!$A$8:$H$425,6,FALSE)</f>
        <v>1.7589731400047541E-2</v>
      </c>
      <c r="G145">
        <f>VLOOKUP($A145,'Raw Data'!$C$7:$I$389,7,FALSE)/VLOOKUP($A145,'16+ populations'!$A$8:$H$425,7,FALSE)</f>
        <v>1.6318641275072088E-2</v>
      </c>
    </row>
    <row r="146" spans="1:7" x14ac:dyDescent="0.25">
      <c r="A146" t="s">
        <v>96</v>
      </c>
      <c r="B146" t="str">
        <f>IFERROR(VLOOKUP($A146,Classifications!$E$1:$F$326,2,FALSE),VLOOKUP($A146,Classifications!$A$1:$B$35,2,FALSE))</f>
        <v xml:space="preserve">Largely Rural (rural including hub towns 50-79%) </v>
      </c>
      <c r="C146">
        <f>VLOOKUP($A146,'Raw Data'!$C$7:$I$389,3,FALSE)/VLOOKUP($A146,'16+ populations'!$A$8:$H$425,3,FALSE)</f>
        <v>1.5937335752191382E-2</v>
      </c>
      <c r="D146">
        <f>VLOOKUP($A146,'Raw Data'!$C$7:$I$389,4,FALSE)/VLOOKUP($A146,'16+ populations'!$A$8:$H$425,4,FALSE)</f>
        <v>2.038147324082409E-2</v>
      </c>
      <c r="E146">
        <f>VLOOKUP($A146,'Raw Data'!$C$7:$I$389,5,FALSE)/VLOOKUP($A146,'16+ populations'!$A$8:$H$425,5,FALSE)</f>
        <v>2.521552458513647E-2</v>
      </c>
      <c r="F146">
        <f>VLOOKUP($A146,'Raw Data'!$C$7:$I$389,6,FALSE)/VLOOKUP($A146,'16+ populations'!$A$8:$H$425,6,FALSE)</f>
        <v>2.6099797383151893E-2</v>
      </c>
      <c r="G146">
        <f>VLOOKUP($A146,'Raw Data'!$C$7:$I$389,7,FALSE)/VLOOKUP($A146,'16+ populations'!$A$8:$H$425,7,FALSE)</f>
        <v>2.7482974383793688E-2</v>
      </c>
    </row>
    <row r="147" spans="1:7" x14ac:dyDescent="0.25">
      <c r="A147" t="s">
        <v>248</v>
      </c>
      <c r="B147" t="str">
        <f>IFERROR(VLOOKUP($A147,Classifications!$E$1:$F$326,2,FALSE),VLOOKUP($A147,Classifications!$A$1:$B$35,2,FALSE))</f>
        <v>Urban with Major Conurbation</v>
      </c>
      <c r="C147">
        <f>VLOOKUP($A147,'Raw Data'!$C$7:$I$389,3,FALSE)/VLOOKUP($A147,'16+ populations'!$A$8:$H$425,3,FALSE)</f>
        <v>1.0417971285110841E-2</v>
      </c>
      <c r="D147">
        <f>VLOOKUP($A147,'Raw Data'!$C$7:$I$389,4,FALSE)/VLOOKUP($A147,'16+ populations'!$A$8:$H$425,4,FALSE)</f>
        <v>1.4590020426028597E-2</v>
      </c>
      <c r="E147">
        <f>VLOOKUP($A147,'Raw Data'!$C$7:$I$389,5,FALSE)/VLOOKUP($A147,'16+ populations'!$A$8:$H$425,5,FALSE)</f>
        <v>1.7994661765992823E-2</v>
      </c>
      <c r="F147">
        <f>VLOOKUP($A147,'Raw Data'!$C$7:$I$389,6,FALSE)/VLOOKUP($A147,'16+ populations'!$A$8:$H$425,6,FALSE)</f>
        <v>1.8707967551352834E-2</v>
      </c>
      <c r="G147">
        <f>VLOOKUP($A147,'Raw Data'!$C$7:$I$389,7,FALSE)/VLOOKUP($A147,'16+ populations'!$A$8:$H$425,7,FALSE)</f>
        <v>1.7709344064983749E-2</v>
      </c>
    </row>
    <row r="148" spans="1:7" x14ac:dyDescent="0.25">
      <c r="A148" t="s">
        <v>104</v>
      </c>
      <c r="B148" t="str">
        <f>IFERROR(VLOOKUP($A148,Classifications!$E$1:$F$326,2,FALSE),VLOOKUP($A148,Classifications!$A$1:$B$35,2,FALSE))</f>
        <v xml:space="preserve">Largely Rural (rural including hub towns 50-79%) </v>
      </c>
      <c r="C148">
        <f>VLOOKUP($A148,'Raw Data'!$C$7:$I$389,3,FALSE)/VLOOKUP($A148,'16+ populations'!$A$8:$H$425,3,FALSE)</f>
        <v>1.2907820358748387E-2</v>
      </c>
      <c r="D148">
        <f>VLOOKUP($A148,'Raw Data'!$C$7:$I$389,4,FALSE)/VLOOKUP($A148,'16+ populations'!$A$8:$H$425,4,FALSE)</f>
        <v>2.1865563967930508E-2</v>
      </c>
      <c r="E148">
        <f>VLOOKUP($A148,'Raw Data'!$C$7:$I$389,5,FALSE)/VLOOKUP($A148,'16+ populations'!$A$8:$H$425,5,FALSE)</f>
        <v>2.7953312021411048E-2</v>
      </c>
      <c r="F148">
        <f>VLOOKUP($A148,'Raw Data'!$C$7:$I$389,6,FALSE)/VLOOKUP($A148,'16+ populations'!$A$8:$H$425,6,FALSE)</f>
        <v>2.7968471904398679E-2</v>
      </c>
      <c r="G148">
        <f>VLOOKUP($A148,'Raw Data'!$C$7:$I$389,7,FALSE)/VLOOKUP($A148,'16+ populations'!$A$8:$H$425,7,FALSE)</f>
        <v>2.7342106844540592E-2</v>
      </c>
    </row>
    <row r="149" spans="1:7" x14ac:dyDescent="0.25">
      <c r="A149" t="s">
        <v>327</v>
      </c>
      <c r="B149" t="str">
        <f>IFERROR(VLOOKUP($A149,Classifications!$E$1:$F$326,2,FALSE),VLOOKUP($A149,Classifications!$A$1:$B$35,2,FALSE))</f>
        <v xml:space="preserve">Largely Rural (rural including hub towns 50-79%) </v>
      </c>
      <c r="C149">
        <f>VLOOKUP($A149,'Raw Data'!$C$7:$I$389,3,FALSE)/VLOOKUP($A149,'16+ populations'!$A$8:$H$425,3,FALSE)</f>
        <v>1.0998652973961616E-2</v>
      </c>
      <c r="D149">
        <f>VLOOKUP($A149,'Raw Data'!$C$7:$I$389,4,FALSE)/VLOOKUP($A149,'16+ populations'!$A$8:$H$425,4,FALSE)</f>
        <v>1.3275968039336202E-2</v>
      </c>
      <c r="E149">
        <f>VLOOKUP($A149,'Raw Data'!$C$7:$I$389,5,FALSE)/VLOOKUP($A149,'16+ populations'!$A$8:$H$425,5,FALSE)</f>
        <v>1.5165526169779914E-2</v>
      </c>
      <c r="F149">
        <f>VLOOKUP($A149,'Raw Data'!$C$7:$I$389,6,FALSE)/VLOOKUP($A149,'16+ populations'!$A$8:$H$425,6,FALSE)</f>
        <v>1.6174183514774496E-2</v>
      </c>
      <c r="G149">
        <f>VLOOKUP($A149,'Raw Data'!$C$7:$I$389,7,FALSE)/VLOOKUP($A149,'16+ populations'!$A$8:$H$425,7,FALSE)</f>
        <v>1.5480649188514358E-2</v>
      </c>
    </row>
    <row r="150" spans="1:7" x14ac:dyDescent="0.25">
      <c r="A150" t="s">
        <v>249</v>
      </c>
      <c r="B150" t="str">
        <f>IFERROR(VLOOKUP($A150,Classifications!$E$1:$F$326,2,FALSE),VLOOKUP($A150,Classifications!$A$1:$B$35,2,FALSE))</f>
        <v>Urban with Major Conurbation</v>
      </c>
      <c r="C150">
        <f>VLOOKUP($A150,'Raw Data'!$C$7:$I$389,3,FALSE)/VLOOKUP($A150,'16+ populations'!$A$8:$H$425,3,FALSE)</f>
        <v>7.5403139620490653E-3</v>
      </c>
      <c r="D150">
        <f>VLOOKUP($A150,'Raw Data'!$C$7:$I$389,4,FALSE)/VLOOKUP($A150,'16+ populations'!$A$8:$H$425,4,FALSE)</f>
        <v>1.0390907085553737E-2</v>
      </c>
      <c r="E150">
        <f>VLOOKUP($A150,'Raw Data'!$C$7:$I$389,5,FALSE)/VLOOKUP($A150,'16+ populations'!$A$8:$H$425,5,FALSE)</f>
        <v>1.4130064691862445E-2</v>
      </c>
      <c r="F150">
        <f>VLOOKUP($A150,'Raw Data'!$C$7:$I$389,6,FALSE)/VLOOKUP($A150,'16+ populations'!$A$8:$H$425,6,FALSE)</f>
        <v>1.47844173365563E-2</v>
      </c>
      <c r="G150">
        <f>VLOOKUP($A150,'Raw Data'!$C$7:$I$389,7,FALSE)/VLOOKUP($A150,'16+ populations'!$A$8:$H$425,7,FALSE)</f>
        <v>1.4567414758298125E-2</v>
      </c>
    </row>
    <row r="151" spans="1:7" x14ac:dyDescent="0.25">
      <c r="A151" t="s">
        <v>174</v>
      </c>
      <c r="B151" t="str">
        <f>IFERROR(VLOOKUP($A151,Classifications!$E$1:$F$326,2,FALSE),VLOOKUP($A151,Classifications!$A$1:$B$35,2,FALSE))</f>
        <v xml:space="preserve">Mainly Rural (rural including hub towns &gt;=80%) </v>
      </c>
      <c r="C151">
        <f>VLOOKUP($A151,'Raw Data'!$C$7:$I$389,3,FALSE)/VLOOKUP($A151,'16+ populations'!$A$8:$H$425,3,FALSE)</f>
        <v>1.1008265372583915E-2</v>
      </c>
      <c r="D151">
        <f>VLOOKUP($A151,'Raw Data'!$C$7:$I$389,4,FALSE)/VLOOKUP($A151,'16+ populations'!$A$8:$H$425,4,FALSE)</f>
        <v>1.4083476606796649E-2</v>
      </c>
      <c r="E151">
        <f>VLOOKUP($A151,'Raw Data'!$C$7:$I$389,5,FALSE)/VLOOKUP($A151,'16+ populations'!$A$8:$H$425,5,FALSE)</f>
        <v>1.7454545454545455E-2</v>
      </c>
      <c r="F151">
        <f>VLOOKUP($A151,'Raw Data'!$C$7:$I$389,6,FALSE)/VLOOKUP($A151,'16+ populations'!$A$8:$H$425,6,FALSE)</f>
        <v>2.0972232397977873E-2</v>
      </c>
      <c r="G151">
        <f>VLOOKUP($A151,'Raw Data'!$C$7:$I$389,7,FALSE)/VLOOKUP($A151,'16+ populations'!$A$8:$H$425,7,FALSE)</f>
        <v>2.1217771491030671E-2</v>
      </c>
    </row>
    <row r="152" spans="1:7" x14ac:dyDescent="0.25">
      <c r="A152" t="s">
        <v>43</v>
      </c>
      <c r="B152" t="str">
        <f>IFERROR(VLOOKUP($A152,Classifications!$E$1:$F$326,2,FALSE),VLOOKUP($A152,Classifications!$A$1:$B$35,2,FALSE))</f>
        <v>Urban with City and Town</v>
      </c>
      <c r="C152">
        <f>VLOOKUP($A152,'Raw Data'!$C$7:$I$389,3,FALSE)/VLOOKUP($A152,'16+ populations'!$A$8:$H$425,3,FALSE)</f>
        <v>2.3081697571572659E-2</v>
      </c>
      <c r="D152">
        <f>VLOOKUP($A152,'Raw Data'!$C$7:$I$389,4,FALSE)/VLOOKUP($A152,'16+ populations'!$A$8:$H$425,4,FALSE)</f>
        <v>2.900864418658983E-2</v>
      </c>
      <c r="E152">
        <f>VLOOKUP($A152,'Raw Data'!$C$7:$I$389,5,FALSE)/VLOOKUP($A152,'16+ populations'!$A$8:$H$425,5,FALSE)</f>
        <v>3.4853439329560809E-2</v>
      </c>
      <c r="F152">
        <f>VLOOKUP($A152,'Raw Data'!$C$7:$I$389,6,FALSE)/VLOOKUP($A152,'16+ populations'!$A$8:$H$425,6,FALSE)</f>
        <v>4.0484223060130976E-2</v>
      </c>
      <c r="G152">
        <f>VLOOKUP($A152,'Raw Data'!$C$7:$I$389,7,FALSE)/VLOOKUP($A152,'16+ populations'!$A$8:$H$425,7,FALSE)</f>
        <v>4.070501894888813E-2</v>
      </c>
    </row>
    <row r="153" spans="1:7" x14ac:dyDescent="0.25">
      <c r="A153" t="s">
        <v>215</v>
      </c>
      <c r="B153" t="str">
        <f>IFERROR(VLOOKUP($A153,Classifications!$E$1:$F$326,2,FALSE),VLOOKUP($A153,Classifications!$A$1:$B$35,2,FALSE))</f>
        <v>Urban with City and Town</v>
      </c>
      <c r="C153">
        <f>VLOOKUP($A153,'Raw Data'!$C$7:$I$389,3,FALSE)/VLOOKUP($A153,'16+ populations'!$A$8:$H$425,3,FALSE)</f>
        <v>1.650846058605035E-2</v>
      </c>
      <c r="D153">
        <f>VLOOKUP($A153,'Raw Data'!$C$7:$I$389,4,FALSE)/VLOOKUP($A153,'16+ populations'!$A$8:$H$425,4,FALSE)</f>
        <v>2.0250645127694783E-2</v>
      </c>
      <c r="E153">
        <f>VLOOKUP($A153,'Raw Data'!$C$7:$I$389,5,FALSE)/VLOOKUP($A153,'16+ populations'!$A$8:$H$425,5,FALSE)</f>
        <v>2.4055178703756484E-2</v>
      </c>
      <c r="F153">
        <f>VLOOKUP($A153,'Raw Data'!$C$7:$I$389,6,FALSE)/VLOOKUP($A153,'16+ populations'!$A$8:$H$425,6,FALSE)</f>
        <v>2.4925680310999315E-2</v>
      </c>
      <c r="G153">
        <f>VLOOKUP($A153,'Raw Data'!$C$7:$I$389,7,FALSE)/VLOOKUP($A153,'16+ populations'!$A$8:$H$425,7,FALSE)</f>
        <v>2.4549167163768183E-2</v>
      </c>
    </row>
    <row r="154" spans="1:7" x14ac:dyDescent="0.25">
      <c r="A154" t="s">
        <v>283</v>
      </c>
      <c r="B154" t="str">
        <f>IFERROR(VLOOKUP($A154,Classifications!$E$1:$F$326,2,FALSE),VLOOKUP($A154,Classifications!$A$1:$B$35,2,FALSE))</f>
        <v xml:space="preserve">Mainly Rural (rural including hub towns &gt;=80%) </v>
      </c>
      <c r="C154">
        <f>VLOOKUP($A154,'Raw Data'!$C$7:$I$389,3,FALSE)/VLOOKUP($A154,'16+ populations'!$A$8:$H$425,3,FALSE)</f>
        <v>1.9717700242864358E-2</v>
      </c>
      <c r="D154">
        <f>VLOOKUP($A154,'Raw Data'!$C$7:$I$389,4,FALSE)/VLOOKUP($A154,'16+ populations'!$A$8:$H$425,4,FALSE)</f>
        <v>2.8860900121964472E-2</v>
      </c>
      <c r="E154">
        <f>VLOOKUP($A154,'Raw Data'!$C$7:$I$389,5,FALSE)/VLOOKUP($A154,'16+ populations'!$A$8:$H$425,5,FALSE)</f>
        <v>3.4659944737990209E-2</v>
      </c>
      <c r="F154">
        <f>VLOOKUP($A154,'Raw Data'!$C$7:$I$389,6,FALSE)/VLOOKUP($A154,'16+ populations'!$A$8:$H$425,6,FALSE)</f>
        <v>3.476047097990257E-2</v>
      </c>
      <c r="G154">
        <f>VLOOKUP($A154,'Raw Data'!$C$7:$I$389,7,FALSE)/VLOOKUP($A154,'16+ populations'!$A$8:$H$425,7,FALSE)</f>
        <v>3.427199841631199E-2</v>
      </c>
    </row>
    <row r="155" spans="1:7" x14ac:dyDescent="0.25">
      <c r="A155" t="s">
        <v>338</v>
      </c>
      <c r="B155" t="str">
        <f>IFERROR(VLOOKUP($A155,Classifications!$E$1:$F$326,2,FALSE),VLOOKUP($A155,Classifications!$A$1:$B$35,2,FALSE))</f>
        <v xml:space="preserve">Mainly Rural (rural including hub towns &gt;=80%) </v>
      </c>
      <c r="C155">
        <f>VLOOKUP($A155,'Raw Data'!$C$7:$I$389,3,FALSE)/VLOOKUP($A155,'16+ populations'!$A$8:$H$425,3,FALSE)</f>
        <v>6.9492703266157054E-3</v>
      </c>
      <c r="D155">
        <f>VLOOKUP($A155,'Raw Data'!$C$7:$I$389,4,FALSE)/VLOOKUP($A155,'16+ populations'!$A$8:$H$425,4,FALSE)</f>
        <v>7.1633237822349575E-3</v>
      </c>
      <c r="E155">
        <f>VLOOKUP($A155,'Raw Data'!$C$7:$I$389,5,FALSE)/VLOOKUP($A155,'16+ populations'!$A$8:$H$425,5,FALSE)</f>
        <v>7.320644216691069E-3</v>
      </c>
      <c r="F155" t="e">
        <f>VLOOKUP($A155,'Raw Data'!$C$7:$I$389,6,FALSE)/VLOOKUP($A155,'16+ populations'!$A$8:$H$425,6,FALSE)</f>
        <v>#VALUE!</v>
      </c>
      <c r="G155">
        <f>VLOOKUP($A155,'Raw Data'!$C$7:$I$389,7,FALSE)/VLOOKUP($A155,'16+ populations'!$A$8:$H$425,7,FALSE)</f>
        <v>7.3637702503681884E-3</v>
      </c>
    </row>
    <row r="156" spans="1:7" x14ac:dyDescent="0.25">
      <c r="A156" t="s">
        <v>227</v>
      </c>
      <c r="B156" t="str">
        <f>IFERROR(VLOOKUP($A156,Classifications!$E$1:$F$326,2,FALSE),VLOOKUP($A156,Classifications!$A$1:$B$35,2,FALSE))</f>
        <v>Urban with Major Conurbation</v>
      </c>
      <c r="C156">
        <f>VLOOKUP($A156,'Raw Data'!$C$7:$I$389,3,FALSE)/VLOOKUP($A156,'16+ populations'!$A$8:$H$425,3,FALSE)</f>
        <v>4.5553130587907345E-3</v>
      </c>
      <c r="D156">
        <f>VLOOKUP($A156,'Raw Data'!$C$7:$I$389,4,FALSE)/VLOOKUP($A156,'16+ populations'!$A$8:$H$425,4,FALSE)</f>
        <v>7.3455269080006146E-3</v>
      </c>
      <c r="E156">
        <f>VLOOKUP($A156,'Raw Data'!$C$7:$I$389,5,FALSE)/VLOOKUP($A156,'16+ populations'!$A$8:$H$425,5,FALSE)</f>
        <v>8.8158453559156261E-3</v>
      </c>
      <c r="F156">
        <f>VLOOKUP($A156,'Raw Data'!$C$7:$I$389,6,FALSE)/VLOOKUP($A156,'16+ populations'!$A$8:$H$425,6,FALSE)</f>
        <v>9.0139495597032337E-3</v>
      </c>
      <c r="G156">
        <f>VLOOKUP($A156,'Raw Data'!$C$7:$I$389,7,FALSE)/VLOOKUP($A156,'16+ populations'!$A$8:$H$425,7,FALSE)</f>
        <v>9.3901934256290509E-3</v>
      </c>
    </row>
    <row r="157" spans="1:7" x14ac:dyDescent="0.25">
      <c r="A157" t="s">
        <v>228</v>
      </c>
      <c r="B157" t="str">
        <f>IFERROR(VLOOKUP($A157,Classifications!$E$1:$F$326,2,FALSE),VLOOKUP($A157,Classifications!$A$1:$B$35,2,FALSE))</f>
        <v>Urban with Major Conurbation</v>
      </c>
      <c r="C157">
        <f>VLOOKUP($A157,'Raw Data'!$C$7:$I$389,3,FALSE)/VLOOKUP($A157,'16+ populations'!$A$8:$H$425,3,FALSE)</f>
        <v>1.8680003056727773E-3</v>
      </c>
      <c r="D157">
        <f>VLOOKUP($A157,'Raw Data'!$C$7:$I$389,4,FALSE)/VLOOKUP($A157,'16+ populations'!$A$8:$H$425,4,FALSE)</f>
        <v>3.3531080732525148E-3</v>
      </c>
      <c r="E157">
        <f>VLOOKUP($A157,'Raw Data'!$C$7:$I$389,5,FALSE)/VLOOKUP($A157,'16+ populations'!$A$8:$H$425,5,FALSE)</f>
        <v>4.2809341172975945E-3</v>
      </c>
      <c r="F157">
        <f>VLOOKUP($A157,'Raw Data'!$C$7:$I$389,6,FALSE)/VLOOKUP($A157,'16+ populations'!$A$8:$H$425,6,FALSE)</f>
        <v>4.5054380637429376E-3</v>
      </c>
      <c r="G157">
        <f>VLOOKUP($A157,'Raw Data'!$C$7:$I$389,7,FALSE)/VLOOKUP($A157,'16+ populations'!$A$8:$H$425,7,FALSE)</f>
        <v>4.3832414070204915E-3</v>
      </c>
    </row>
    <row r="158" spans="1:7" x14ac:dyDescent="0.25">
      <c r="A158" t="s">
        <v>284</v>
      </c>
      <c r="B158" t="str">
        <f>IFERROR(VLOOKUP($A158,Classifications!$E$1:$F$326,2,FALSE),VLOOKUP($A158,Classifications!$A$1:$B$35,2,FALSE))</f>
        <v>Significant Rural</v>
      </c>
      <c r="C158">
        <f>VLOOKUP($A158,'Raw Data'!$C$7:$I$389,3,FALSE)/VLOOKUP($A158,'16+ populations'!$A$8:$H$425,3,FALSE)</f>
        <v>1.0174111259829531E-2</v>
      </c>
      <c r="D158">
        <f>VLOOKUP($A158,'Raw Data'!$C$7:$I$389,4,FALSE)/VLOOKUP($A158,'16+ populations'!$A$8:$H$425,4,FALSE)</f>
        <v>1.4226372494218481E-2</v>
      </c>
      <c r="E158">
        <f>VLOOKUP($A158,'Raw Data'!$C$7:$I$389,5,FALSE)/VLOOKUP($A158,'16+ populations'!$A$8:$H$425,5,FALSE)</f>
        <v>1.8892716824977611E-2</v>
      </c>
      <c r="F158">
        <f>VLOOKUP($A158,'Raw Data'!$C$7:$I$389,6,FALSE)/VLOOKUP($A158,'16+ populations'!$A$8:$H$425,6,FALSE)</f>
        <v>2.1202638986897771E-2</v>
      </c>
      <c r="G158">
        <f>VLOOKUP($A158,'Raw Data'!$C$7:$I$389,7,FALSE)/VLOOKUP($A158,'16+ populations'!$A$8:$H$425,7,FALSE)</f>
        <v>2.0923641757672907E-2</v>
      </c>
    </row>
    <row r="159" spans="1:7" x14ac:dyDescent="0.25">
      <c r="A159" t="s">
        <v>120</v>
      </c>
      <c r="B159" t="str">
        <f>IFERROR(VLOOKUP($A159,Classifications!$E$1:$F$326,2,FALSE),VLOOKUP($A159,Classifications!$A$1:$B$35,2,FALSE))</f>
        <v>Urban with City and Town</v>
      </c>
      <c r="C159">
        <f>VLOOKUP($A159,'Raw Data'!$C$7:$I$389,3,FALSE)/VLOOKUP($A159,'16+ populations'!$A$8:$H$425,3,FALSE)</f>
        <v>1.6617987712760601E-2</v>
      </c>
      <c r="D159">
        <f>VLOOKUP($A159,'Raw Data'!$C$7:$I$389,4,FALSE)/VLOOKUP($A159,'16+ populations'!$A$8:$H$425,4,FALSE)</f>
        <v>2.1132075471698115E-2</v>
      </c>
      <c r="E159">
        <f>VLOOKUP($A159,'Raw Data'!$C$7:$I$389,5,FALSE)/VLOOKUP($A159,'16+ populations'!$A$8:$H$425,5,FALSE)</f>
        <v>2.5050100200400802E-2</v>
      </c>
      <c r="F159">
        <f>VLOOKUP($A159,'Raw Data'!$C$7:$I$389,6,FALSE)/VLOOKUP($A159,'16+ populations'!$A$8:$H$425,6,FALSE)</f>
        <v>2.8058455114822547E-2</v>
      </c>
      <c r="G159">
        <f>VLOOKUP($A159,'Raw Data'!$C$7:$I$389,7,FALSE)/VLOOKUP($A159,'16+ populations'!$A$8:$H$425,7,FALSE)</f>
        <v>2.7672201106888044E-2</v>
      </c>
    </row>
    <row r="160" spans="1:7" x14ac:dyDescent="0.25">
      <c r="A160" t="s">
        <v>206</v>
      </c>
      <c r="B160" t="str">
        <f>IFERROR(VLOOKUP($A160,Classifications!$E$1:$F$326,2,FALSE),VLOOKUP($A160,Classifications!$A$1:$B$35,2,FALSE))</f>
        <v xml:space="preserve">Largely Rural (rural including hub towns 50-79%) </v>
      </c>
      <c r="C160">
        <f>VLOOKUP($A160,'Raw Data'!$C$7:$I$389,3,FALSE)/VLOOKUP($A160,'16+ populations'!$A$8:$H$425,3,FALSE)</f>
        <v>1.4232142050332084E-2</v>
      </c>
      <c r="D160">
        <f>VLOOKUP($A160,'Raw Data'!$C$7:$I$389,4,FALSE)/VLOOKUP($A160,'16+ populations'!$A$8:$H$425,4,FALSE)</f>
        <v>1.9948157331229573E-2</v>
      </c>
      <c r="E160">
        <f>VLOOKUP($A160,'Raw Data'!$C$7:$I$389,5,FALSE)/VLOOKUP($A160,'16+ populations'!$A$8:$H$425,5,FALSE)</f>
        <v>2.6618446471090344E-2</v>
      </c>
      <c r="F160">
        <f>VLOOKUP($A160,'Raw Data'!$C$7:$I$389,6,FALSE)/VLOOKUP($A160,'16+ populations'!$A$8:$H$425,6,FALSE)</f>
        <v>2.8019148308641696E-2</v>
      </c>
      <c r="G160">
        <f>VLOOKUP($A160,'Raw Data'!$C$7:$I$389,7,FALSE)/VLOOKUP($A160,'16+ populations'!$A$8:$H$425,7,FALSE)</f>
        <v>2.5579828478114401E-2</v>
      </c>
    </row>
    <row r="161" spans="1:7" x14ac:dyDescent="0.25">
      <c r="A161" t="s">
        <v>71</v>
      </c>
      <c r="B161" t="str">
        <f>IFERROR(VLOOKUP($A161,Classifications!$E$1:$F$326,2,FALSE),VLOOKUP($A161,Classifications!$A$1:$B$35,2,FALSE))</f>
        <v>Urban with City and Town</v>
      </c>
      <c r="C161">
        <f>VLOOKUP($A161,'Raw Data'!$C$7:$I$389,3,FALSE)/VLOOKUP($A161,'16+ populations'!$A$8:$H$425,3,FALSE)</f>
        <v>2.1240786953746156E-2</v>
      </c>
      <c r="D161">
        <f>VLOOKUP($A161,'Raw Data'!$C$7:$I$389,4,FALSE)/VLOOKUP($A161,'16+ populations'!$A$8:$H$425,4,FALSE)</f>
        <v>2.8512978621061356E-2</v>
      </c>
      <c r="E161">
        <f>VLOOKUP($A161,'Raw Data'!$C$7:$I$389,5,FALSE)/VLOOKUP($A161,'16+ populations'!$A$8:$H$425,5,FALSE)</f>
        <v>3.2581628615978964E-2</v>
      </c>
      <c r="F161">
        <f>VLOOKUP($A161,'Raw Data'!$C$7:$I$389,6,FALSE)/VLOOKUP($A161,'16+ populations'!$A$8:$H$425,6,FALSE)</f>
        <v>3.3569759241882935E-2</v>
      </c>
      <c r="G161">
        <f>VLOOKUP($A161,'Raw Data'!$C$7:$I$389,7,FALSE)/VLOOKUP($A161,'16+ populations'!$A$8:$H$425,7,FALSE)</f>
        <v>3.2556314812537693E-2</v>
      </c>
    </row>
    <row r="162" spans="1:7" x14ac:dyDescent="0.25">
      <c r="A162" t="s">
        <v>250</v>
      </c>
      <c r="B162" t="str">
        <f>IFERROR(VLOOKUP($A162,Classifications!$E$1:$F$326,2,FALSE),VLOOKUP($A162,Classifications!$A$1:$B$35,2,FALSE))</f>
        <v>Urban with Major Conurbation</v>
      </c>
      <c r="C162">
        <f>VLOOKUP($A162,'Raw Data'!$C$7:$I$389,3,FALSE)/VLOOKUP($A162,'16+ populations'!$A$8:$H$425,3,FALSE)</f>
        <v>5.2607291185971386E-3</v>
      </c>
      <c r="D162">
        <f>VLOOKUP($A162,'Raw Data'!$C$7:$I$389,4,FALSE)/VLOOKUP($A162,'16+ populations'!$A$8:$H$425,4,FALSE)</f>
        <v>7.2681104752792243E-3</v>
      </c>
      <c r="E162">
        <f>VLOOKUP($A162,'Raw Data'!$C$7:$I$389,5,FALSE)/VLOOKUP($A162,'16+ populations'!$A$8:$H$425,5,FALSE)</f>
        <v>8.8563446122381893E-3</v>
      </c>
      <c r="F162">
        <f>VLOOKUP($A162,'Raw Data'!$C$7:$I$389,6,FALSE)/VLOOKUP($A162,'16+ populations'!$A$8:$H$425,6,FALSE)</f>
        <v>9.4365057967107039E-3</v>
      </c>
      <c r="G162">
        <f>VLOOKUP($A162,'Raw Data'!$C$7:$I$389,7,FALSE)/VLOOKUP($A162,'16+ populations'!$A$8:$H$425,7,FALSE)</f>
        <v>9.216181487881607E-3</v>
      </c>
    </row>
    <row r="163" spans="1:7" x14ac:dyDescent="0.25">
      <c r="A163" t="s">
        <v>72</v>
      </c>
      <c r="B163" t="str">
        <f>IFERROR(VLOOKUP($A163,Classifications!$E$1:$F$326,2,FALSE),VLOOKUP($A163,Classifications!$A$1:$B$35,2,FALSE))</f>
        <v>Urban with Major Conurbation</v>
      </c>
      <c r="C163">
        <f>VLOOKUP($A163,'Raw Data'!$C$7:$I$389,3,FALSE)/VLOOKUP($A163,'16+ populations'!$A$8:$H$425,3,FALSE)</f>
        <v>1.7271801452621919E-2</v>
      </c>
      <c r="D163">
        <f>VLOOKUP($A163,'Raw Data'!$C$7:$I$389,4,FALSE)/VLOOKUP($A163,'16+ populations'!$A$8:$H$425,4,FALSE)</f>
        <v>2.330743206939612E-2</v>
      </c>
      <c r="E163">
        <f>VLOOKUP($A163,'Raw Data'!$C$7:$I$389,5,FALSE)/VLOOKUP($A163,'16+ populations'!$A$8:$H$425,5,FALSE)</f>
        <v>2.7940457414698885E-2</v>
      </c>
      <c r="F163">
        <f>VLOOKUP($A163,'Raw Data'!$C$7:$I$389,6,FALSE)/VLOOKUP($A163,'16+ populations'!$A$8:$H$425,6,FALSE)</f>
        <v>2.7185624772071742E-2</v>
      </c>
      <c r="G163">
        <f>VLOOKUP($A163,'Raw Data'!$C$7:$I$389,7,FALSE)/VLOOKUP($A163,'16+ populations'!$A$8:$H$425,7,FALSE)</f>
        <v>2.6759816840648421E-2</v>
      </c>
    </row>
    <row r="164" spans="1:7" x14ac:dyDescent="0.25">
      <c r="A164" t="s">
        <v>38</v>
      </c>
      <c r="B164" t="str">
        <f>IFERROR(VLOOKUP($A164,Classifications!$E$1:$F$326,2,FALSE),VLOOKUP($A164,Classifications!$A$1:$B$35,2,FALSE))</f>
        <v>Urban with Major Conurbation</v>
      </c>
      <c r="C164">
        <f>VLOOKUP($A164,'Raw Data'!$C$7:$I$389,3,FALSE)/VLOOKUP($A164,'16+ populations'!$A$8:$H$425,3,FALSE)</f>
        <v>2.6082365364308344E-2</v>
      </c>
      <c r="D164">
        <f>VLOOKUP($A164,'Raw Data'!$C$7:$I$389,4,FALSE)/VLOOKUP($A164,'16+ populations'!$A$8:$H$425,4,FALSE)</f>
        <v>3.8616983008527478E-2</v>
      </c>
      <c r="E164">
        <f>VLOOKUP($A164,'Raw Data'!$C$7:$I$389,5,FALSE)/VLOOKUP($A164,'16+ populations'!$A$8:$H$425,5,FALSE)</f>
        <v>4.7867203005763172E-2</v>
      </c>
      <c r="F164">
        <f>VLOOKUP($A164,'Raw Data'!$C$7:$I$389,6,FALSE)/VLOOKUP($A164,'16+ populations'!$A$8:$H$425,6,FALSE)</f>
        <v>4.8197396061035819E-2</v>
      </c>
      <c r="G164">
        <f>VLOOKUP($A164,'Raw Data'!$C$7:$I$389,7,FALSE)/VLOOKUP($A164,'16+ populations'!$A$8:$H$425,7,FALSE)</f>
        <v>4.3886343979242078E-2</v>
      </c>
    </row>
    <row r="165" spans="1:7" x14ac:dyDescent="0.25">
      <c r="A165" t="s">
        <v>229</v>
      </c>
      <c r="B165" t="str">
        <f>IFERROR(VLOOKUP($A165,Classifications!$E$1:$F$326,2,FALSE),VLOOKUP($A165,Classifications!$A$1:$B$35,2,FALSE))</f>
        <v>Urban with Major Conurbation</v>
      </c>
      <c r="C165">
        <f>VLOOKUP($A165,'Raw Data'!$C$7:$I$389,3,FALSE)/VLOOKUP($A165,'16+ populations'!$A$8:$H$425,3,FALSE)</f>
        <v>4.6890084126327402E-3</v>
      </c>
      <c r="D165">
        <f>VLOOKUP($A165,'Raw Data'!$C$7:$I$389,4,FALSE)/VLOOKUP($A165,'16+ populations'!$A$8:$H$425,4,FALSE)</f>
        <v>8.1741641917113979E-3</v>
      </c>
      <c r="E165">
        <f>VLOOKUP($A165,'Raw Data'!$C$7:$I$389,5,FALSE)/VLOOKUP($A165,'16+ populations'!$A$8:$H$425,5,FALSE)</f>
        <v>1.0909315760648729E-2</v>
      </c>
      <c r="F165">
        <f>VLOOKUP($A165,'Raw Data'!$C$7:$I$389,6,FALSE)/VLOOKUP($A165,'16+ populations'!$A$8:$H$425,6,FALSE)</f>
        <v>1.1261310036859134E-2</v>
      </c>
      <c r="G165">
        <f>VLOOKUP($A165,'Raw Data'!$C$7:$I$389,7,FALSE)/VLOOKUP($A165,'16+ populations'!$A$8:$H$425,7,FALSE)</f>
        <v>1.082139985286318E-2</v>
      </c>
    </row>
    <row r="166" spans="1:7" x14ac:dyDescent="0.25">
      <c r="A166" t="s">
        <v>39</v>
      </c>
      <c r="B166" t="str">
        <f>IFERROR(VLOOKUP($A166,Classifications!$E$1:$F$326,2,FALSE),VLOOKUP($A166,Classifications!$A$1:$B$35,2,FALSE))</f>
        <v>Significant Rural</v>
      </c>
      <c r="C166">
        <f>VLOOKUP($A166,'Raw Data'!$C$7:$I$389,3,FALSE)/VLOOKUP($A166,'16+ populations'!$A$8:$H$425,3,FALSE)</f>
        <v>1.7850451096614057E-2</v>
      </c>
      <c r="D166">
        <f>VLOOKUP($A166,'Raw Data'!$C$7:$I$389,4,FALSE)/VLOOKUP($A166,'16+ populations'!$A$8:$H$425,4,FALSE)</f>
        <v>2.3724203117846319E-2</v>
      </c>
      <c r="E166">
        <f>VLOOKUP($A166,'Raw Data'!$C$7:$I$389,5,FALSE)/VLOOKUP($A166,'16+ populations'!$A$8:$H$425,5,FALSE)</f>
        <v>2.7980688891814272E-2</v>
      </c>
      <c r="F166">
        <f>VLOOKUP($A166,'Raw Data'!$C$7:$I$389,6,FALSE)/VLOOKUP($A166,'16+ populations'!$A$8:$H$425,6,FALSE)</f>
        <v>3.162765562198129E-2</v>
      </c>
      <c r="G166">
        <f>VLOOKUP($A166,'Raw Data'!$C$7:$I$389,7,FALSE)/VLOOKUP($A166,'16+ populations'!$A$8:$H$425,7,FALSE)</f>
        <v>3.018993768157004E-2</v>
      </c>
    </row>
    <row r="167" spans="1:7" x14ac:dyDescent="0.25">
      <c r="A167" t="s">
        <v>44</v>
      </c>
      <c r="B167" t="str">
        <f>IFERROR(VLOOKUP($A167,Classifications!$E$1:$F$326,2,FALSE),VLOOKUP($A167,Classifications!$A$1:$B$35,2,FALSE))</f>
        <v>Urban with Significant Rural (rural including hub towns 26-49%)</v>
      </c>
      <c r="C167">
        <f>VLOOKUP($A167,'Raw Data'!$C$7:$I$389,3,FALSE)/VLOOKUP($A167,'16+ populations'!$A$8:$H$425,3,FALSE)</f>
        <v>1.4290737107146503E-2</v>
      </c>
      <c r="D167">
        <f>VLOOKUP($A167,'Raw Data'!$C$7:$I$389,4,FALSE)/VLOOKUP($A167,'16+ populations'!$A$8:$H$425,4,FALSE)</f>
        <v>2.0314937652221737E-2</v>
      </c>
      <c r="E167">
        <f>VLOOKUP($A167,'Raw Data'!$C$7:$I$389,5,FALSE)/VLOOKUP($A167,'16+ populations'!$A$8:$H$425,5,FALSE)</f>
        <v>2.4600796171221542E-2</v>
      </c>
      <c r="F167">
        <f>VLOOKUP($A167,'Raw Data'!$C$7:$I$389,6,FALSE)/VLOOKUP($A167,'16+ populations'!$A$8:$H$425,6,FALSE)</f>
        <v>2.8058112454253079E-2</v>
      </c>
      <c r="G167">
        <f>VLOOKUP($A167,'Raw Data'!$C$7:$I$389,7,FALSE)/VLOOKUP($A167,'16+ populations'!$A$8:$H$425,7,FALSE)</f>
        <v>2.6337339264767723E-2</v>
      </c>
    </row>
    <row r="168" spans="1:7" x14ac:dyDescent="0.25">
      <c r="A168" t="s">
        <v>73</v>
      </c>
      <c r="B168" t="str">
        <f>IFERROR(VLOOKUP($A168,Classifications!$E$1:$F$326,2,FALSE),VLOOKUP($A168,Classifications!$A$1:$B$35,2,FALSE))</f>
        <v>Urban with Major Conurbation</v>
      </c>
      <c r="C168">
        <f>VLOOKUP($A168,'Raw Data'!$C$7:$I$389,3,FALSE)/VLOOKUP($A168,'16+ populations'!$A$8:$H$425,3,FALSE)</f>
        <v>1.2295622758298047E-2</v>
      </c>
      <c r="D168">
        <f>VLOOKUP($A168,'Raw Data'!$C$7:$I$389,4,FALSE)/VLOOKUP($A168,'16+ populations'!$A$8:$H$425,4,FALSE)</f>
        <v>1.915311731433833E-2</v>
      </c>
      <c r="E168">
        <f>VLOOKUP($A168,'Raw Data'!$C$7:$I$389,5,FALSE)/VLOOKUP($A168,'16+ populations'!$A$8:$H$425,5,FALSE)</f>
        <v>2.3491221125788428E-2</v>
      </c>
      <c r="F168">
        <f>VLOOKUP($A168,'Raw Data'!$C$7:$I$389,6,FALSE)/VLOOKUP($A168,'16+ populations'!$A$8:$H$425,6,FALSE)</f>
        <v>2.3170243861865739E-2</v>
      </c>
      <c r="G168">
        <f>VLOOKUP($A168,'Raw Data'!$C$7:$I$389,7,FALSE)/VLOOKUP($A168,'16+ populations'!$A$8:$H$425,7,FALSE)</f>
        <v>2.2665179429368444E-2</v>
      </c>
    </row>
    <row r="169" spans="1:7" x14ac:dyDescent="0.25">
      <c r="A169" t="s">
        <v>99</v>
      </c>
      <c r="B169" t="str">
        <f>IFERROR(VLOOKUP($A169,Classifications!$E$1:$F$326,2,FALSE),VLOOKUP($A169,Classifications!$A$1:$B$35,2,FALSE))</f>
        <v>Urban with City and Town</v>
      </c>
      <c r="C169">
        <f>VLOOKUP($A169,'Raw Data'!$C$7:$I$389,3,FALSE)/VLOOKUP($A169,'16+ populations'!$A$8:$H$425,3,FALSE)</f>
        <v>9.9369422078585418E-3</v>
      </c>
      <c r="D169">
        <f>VLOOKUP($A169,'Raw Data'!$C$7:$I$389,4,FALSE)/VLOOKUP($A169,'16+ populations'!$A$8:$H$425,4,FALSE)</f>
        <v>1.5259178281862075E-2</v>
      </c>
      <c r="E169">
        <f>VLOOKUP($A169,'Raw Data'!$C$7:$I$389,5,FALSE)/VLOOKUP($A169,'16+ populations'!$A$8:$H$425,5,FALSE)</f>
        <v>2.046494928641953E-2</v>
      </c>
      <c r="F169">
        <f>VLOOKUP($A169,'Raw Data'!$C$7:$I$389,6,FALSE)/VLOOKUP($A169,'16+ populations'!$A$8:$H$425,6,FALSE)</f>
        <v>2.2845470549500761E-2</v>
      </c>
      <c r="G169">
        <f>VLOOKUP($A169,'Raw Data'!$C$7:$I$389,7,FALSE)/VLOOKUP($A169,'16+ populations'!$A$8:$H$425,7,FALSE)</f>
        <v>2.0990576570943682E-2</v>
      </c>
    </row>
    <row r="170" spans="1:7" x14ac:dyDescent="0.25">
      <c r="A170" t="s">
        <v>100</v>
      </c>
      <c r="B170" t="str">
        <f>IFERROR(VLOOKUP($A170,Classifications!$E$1:$F$326,2,FALSE),VLOOKUP($A170,Classifications!$A$1:$B$35,2,FALSE))</f>
        <v>Significant Rural</v>
      </c>
      <c r="C170">
        <f>VLOOKUP($A170,'Raw Data'!$C$7:$I$389,3,FALSE)/VLOOKUP($A170,'16+ populations'!$A$8:$H$425,3,FALSE)</f>
        <v>1.3728210386633693E-2</v>
      </c>
      <c r="D170">
        <f>VLOOKUP($A170,'Raw Data'!$C$7:$I$389,4,FALSE)/VLOOKUP($A170,'16+ populations'!$A$8:$H$425,4,FALSE)</f>
        <v>1.9335792647101318E-2</v>
      </c>
      <c r="E170">
        <f>VLOOKUP($A170,'Raw Data'!$C$7:$I$389,5,FALSE)/VLOOKUP($A170,'16+ populations'!$A$8:$H$425,5,FALSE)</f>
        <v>2.4507572672259729E-2</v>
      </c>
      <c r="F170">
        <f>VLOOKUP($A170,'Raw Data'!$C$7:$I$389,6,FALSE)/VLOOKUP($A170,'16+ populations'!$A$8:$H$425,6,FALSE)</f>
        <v>2.6747268300289062E-2</v>
      </c>
      <c r="G170">
        <f>VLOOKUP($A170,'Raw Data'!$C$7:$I$389,7,FALSE)/VLOOKUP($A170,'16+ populations'!$A$8:$H$425,7,FALSE)</f>
        <v>2.5762067873693905E-2</v>
      </c>
    </row>
    <row r="171" spans="1:7" x14ac:dyDescent="0.25">
      <c r="A171" t="s">
        <v>268</v>
      </c>
      <c r="B171" t="str">
        <f>IFERROR(VLOOKUP($A171,Classifications!$E$1:$F$326,2,FALSE),VLOOKUP($A171,Classifications!$A$1:$B$35,2,FALSE))</f>
        <v>Urban with Significant Rural (rural including hub towns 26-49%)</v>
      </c>
      <c r="C171">
        <f>VLOOKUP($A171,'Raw Data'!$C$7:$I$389,3,FALSE)/VLOOKUP($A171,'16+ populations'!$A$8:$H$425,3,FALSE)</f>
        <v>1.1076305359893391E-2</v>
      </c>
      <c r="D171">
        <f>VLOOKUP($A171,'Raw Data'!$C$7:$I$389,4,FALSE)/VLOOKUP($A171,'16+ populations'!$A$8:$H$425,4,FALSE)</f>
        <v>1.6662372240831402E-2</v>
      </c>
      <c r="E171">
        <f>VLOOKUP($A171,'Raw Data'!$C$7:$I$389,5,FALSE)/VLOOKUP($A171,'16+ populations'!$A$8:$H$425,5,FALSE)</f>
        <v>1.9532588582002606E-2</v>
      </c>
      <c r="F171">
        <f>VLOOKUP($A171,'Raw Data'!$C$7:$I$389,6,FALSE)/VLOOKUP($A171,'16+ populations'!$A$8:$H$425,6,FALSE)</f>
        <v>2.0110349095034289E-2</v>
      </c>
      <c r="G171">
        <f>VLOOKUP($A171,'Raw Data'!$C$7:$I$389,7,FALSE)/VLOOKUP($A171,'16+ populations'!$A$8:$H$425,7,FALSE)</f>
        <v>2.042848314220971E-2</v>
      </c>
    </row>
    <row r="172" spans="1:7" x14ac:dyDescent="0.25">
      <c r="A172" t="s">
        <v>230</v>
      </c>
      <c r="B172" t="str">
        <f>IFERROR(VLOOKUP($A172,Classifications!$E$1:$F$326,2,FALSE),VLOOKUP($A172,Classifications!$A$1:$B$35,2,FALSE))</f>
        <v>Urban with Major Conurbation</v>
      </c>
      <c r="C172">
        <f>VLOOKUP($A172,'Raw Data'!$C$7:$I$389,3,FALSE)/VLOOKUP($A172,'16+ populations'!$A$8:$H$425,3,FALSE)</f>
        <v>7.2409382564666332E-3</v>
      </c>
      <c r="D172">
        <f>VLOOKUP($A172,'Raw Data'!$C$7:$I$389,4,FALSE)/VLOOKUP($A172,'16+ populations'!$A$8:$H$425,4,FALSE)</f>
        <v>1.0892959569754409E-2</v>
      </c>
      <c r="E172">
        <f>VLOOKUP($A172,'Raw Data'!$C$7:$I$389,5,FALSE)/VLOOKUP($A172,'16+ populations'!$A$8:$H$425,5,FALSE)</f>
        <v>1.5716523546350818E-2</v>
      </c>
      <c r="F172">
        <f>VLOOKUP($A172,'Raw Data'!$C$7:$I$389,6,FALSE)/VLOOKUP($A172,'16+ populations'!$A$8:$H$425,6,FALSE)</f>
        <v>1.714471769721513E-2</v>
      </c>
      <c r="G172">
        <f>VLOOKUP($A172,'Raw Data'!$C$7:$I$389,7,FALSE)/VLOOKUP($A172,'16+ populations'!$A$8:$H$425,7,FALSE)</f>
        <v>1.6681862357102065E-2</v>
      </c>
    </row>
    <row r="173" spans="1:7" x14ac:dyDescent="0.25">
      <c r="A173" t="s">
        <v>145</v>
      </c>
      <c r="B173" t="str">
        <f>IFERROR(VLOOKUP($A173,Classifications!$E$1:$F$326,2,FALSE),VLOOKUP($A173,Classifications!$A$1:$B$35,2,FALSE))</f>
        <v>Urban with Significant Rural (rural including hub towns 26-49%)</v>
      </c>
      <c r="C173">
        <f>VLOOKUP($A173,'Raw Data'!$C$7:$I$389,3,FALSE)/VLOOKUP($A173,'16+ populations'!$A$8:$H$425,3,FALSE)</f>
        <v>1.3284202868755238E-2</v>
      </c>
      <c r="D173">
        <f>VLOOKUP($A173,'Raw Data'!$C$7:$I$389,4,FALSE)/VLOOKUP($A173,'16+ populations'!$A$8:$H$425,4,FALSE)</f>
        <v>1.9688790092092727E-2</v>
      </c>
      <c r="E173">
        <f>VLOOKUP($A173,'Raw Data'!$C$7:$I$389,5,FALSE)/VLOOKUP($A173,'16+ populations'!$A$8:$H$425,5,FALSE)</f>
        <v>2.3384184655520737E-2</v>
      </c>
      <c r="F173">
        <f>VLOOKUP($A173,'Raw Data'!$C$7:$I$389,6,FALSE)/VLOOKUP($A173,'16+ populations'!$A$8:$H$425,6,FALSE)</f>
        <v>2.4548200067830553E-2</v>
      </c>
      <c r="G173">
        <f>VLOOKUP($A173,'Raw Data'!$C$7:$I$389,7,FALSE)/VLOOKUP($A173,'16+ populations'!$A$8:$H$425,7,FALSE)</f>
        <v>2.7066889252662117E-2</v>
      </c>
    </row>
    <row r="174" spans="1:7" x14ac:dyDescent="0.25">
      <c r="A174" t="s">
        <v>111</v>
      </c>
      <c r="B174" t="str">
        <f>IFERROR(VLOOKUP($A174,Classifications!$E$1:$F$326,2,FALSE),VLOOKUP($A174,Classifications!$A$1:$B$35,2,FALSE))</f>
        <v>Urban with City and Town</v>
      </c>
      <c r="C174">
        <f>VLOOKUP($A174,'Raw Data'!$C$7:$I$389,3,FALSE)/VLOOKUP($A174,'16+ populations'!$A$8:$H$425,3,FALSE)</f>
        <v>1.6495043479653443E-2</v>
      </c>
      <c r="D174">
        <f>VLOOKUP($A174,'Raw Data'!$C$7:$I$389,4,FALSE)/VLOOKUP($A174,'16+ populations'!$A$8:$H$425,4,FALSE)</f>
        <v>2.042836714489998E-2</v>
      </c>
      <c r="E174">
        <f>VLOOKUP($A174,'Raw Data'!$C$7:$I$389,5,FALSE)/VLOOKUP($A174,'16+ populations'!$A$8:$H$425,5,FALSE)</f>
        <v>2.5964737709505893E-2</v>
      </c>
      <c r="F174">
        <f>VLOOKUP($A174,'Raw Data'!$C$7:$I$389,6,FALSE)/VLOOKUP($A174,'16+ populations'!$A$8:$H$425,6,FALSE)</f>
        <v>2.9100488581887244E-2</v>
      </c>
      <c r="G174">
        <f>VLOOKUP($A174,'Raw Data'!$C$7:$I$389,7,FALSE)/VLOOKUP($A174,'16+ populations'!$A$8:$H$425,7,FALSE)</f>
        <v>2.7421885711674105E-2</v>
      </c>
    </row>
    <row r="175" spans="1:7" x14ac:dyDescent="0.25">
      <c r="A175" t="s">
        <v>108</v>
      </c>
      <c r="B175" t="str">
        <f>IFERROR(VLOOKUP($A175,Classifications!$E$1:$F$326,2,FALSE),VLOOKUP($A175,Classifications!$A$1:$B$35,2,FALSE))</f>
        <v>Predominantly Rural</v>
      </c>
      <c r="C175">
        <f>VLOOKUP($A175,'Raw Data'!$C$7:$I$389,3,FALSE)/VLOOKUP($A175,'16+ populations'!$A$8:$H$425,3,FALSE)</f>
        <v>1.5416587433104235E-2</v>
      </c>
      <c r="D175">
        <f>VLOOKUP($A175,'Raw Data'!$C$7:$I$389,4,FALSE)/VLOOKUP($A175,'16+ populations'!$A$8:$H$425,4,FALSE)</f>
        <v>2.0156250351889844E-2</v>
      </c>
      <c r="E175">
        <f>VLOOKUP($A175,'Raw Data'!$C$7:$I$389,5,FALSE)/VLOOKUP($A175,'16+ populations'!$A$8:$H$425,5,FALSE)</f>
        <v>2.4359959527763819E-2</v>
      </c>
      <c r="F175">
        <f>VLOOKUP($A175,'Raw Data'!$C$7:$I$389,6,FALSE)/VLOOKUP($A175,'16+ populations'!$A$8:$H$425,6,FALSE)</f>
        <v>2.7159201850178154E-2</v>
      </c>
      <c r="G175">
        <f>VLOOKUP($A175,'Raw Data'!$C$7:$I$389,7,FALSE)/VLOOKUP($A175,'16+ populations'!$A$8:$H$425,7,FALSE)</f>
        <v>2.6408011714730003E-2</v>
      </c>
    </row>
    <row r="176" spans="1:7" x14ac:dyDescent="0.25">
      <c r="A176" t="s">
        <v>52</v>
      </c>
      <c r="B176" t="str">
        <f>IFERROR(VLOOKUP($A176,Classifications!$E$1:$F$326,2,FALSE),VLOOKUP($A176,Classifications!$A$1:$B$35,2,FALSE))</f>
        <v>Urban with Major Conurbation</v>
      </c>
      <c r="C176">
        <f>VLOOKUP($A176,'Raw Data'!$C$7:$I$389,3,FALSE)/VLOOKUP($A176,'16+ populations'!$A$8:$H$425,3,FALSE)</f>
        <v>1.8210123173018455E-2</v>
      </c>
      <c r="D176">
        <f>VLOOKUP($A176,'Raw Data'!$C$7:$I$389,4,FALSE)/VLOOKUP($A176,'16+ populations'!$A$8:$H$425,4,FALSE)</f>
        <v>2.8012173191312769E-2</v>
      </c>
      <c r="E176">
        <f>VLOOKUP($A176,'Raw Data'!$C$7:$I$389,5,FALSE)/VLOOKUP($A176,'16+ populations'!$A$8:$H$425,5,FALSE)</f>
        <v>3.3980220654010539E-2</v>
      </c>
      <c r="F176">
        <f>VLOOKUP($A176,'Raw Data'!$C$7:$I$389,6,FALSE)/VLOOKUP($A176,'16+ populations'!$A$8:$H$425,6,FALSE)</f>
        <v>3.3147669314155262E-2</v>
      </c>
      <c r="G176">
        <f>VLOOKUP($A176,'Raw Data'!$C$7:$I$389,7,FALSE)/VLOOKUP($A176,'16+ populations'!$A$8:$H$425,7,FALSE)</f>
        <v>2.91610934174392E-2</v>
      </c>
    </row>
    <row r="177" spans="1:7" x14ac:dyDescent="0.25">
      <c r="A177" t="s">
        <v>201</v>
      </c>
      <c r="B177" t="str">
        <f>IFERROR(VLOOKUP($A177,Classifications!$E$1:$F$326,2,FALSE),VLOOKUP($A177,Classifications!$A$1:$B$35,2,FALSE))</f>
        <v>Urban with City and Town</v>
      </c>
      <c r="C177">
        <f>VLOOKUP($A177,'Raw Data'!$C$7:$I$389,3,FALSE)/VLOOKUP($A177,'16+ populations'!$A$8:$H$425,3,FALSE)</f>
        <v>1.0191908099011621E-2</v>
      </c>
      <c r="D177">
        <f>VLOOKUP($A177,'Raw Data'!$C$7:$I$389,4,FALSE)/VLOOKUP($A177,'16+ populations'!$A$8:$H$425,4,FALSE)</f>
        <v>1.5336595892258487E-2</v>
      </c>
      <c r="E177">
        <f>VLOOKUP($A177,'Raw Data'!$C$7:$I$389,5,FALSE)/VLOOKUP($A177,'16+ populations'!$A$8:$H$425,5,FALSE)</f>
        <v>1.9049483480408396E-2</v>
      </c>
      <c r="F177">
        <f>VLOOKUP($A177,'Raw Data'!$C$7:$I$389,6,FALSE)/VLOOKUP($A177,'16+ populations'!$A$8:$H$425,6,FALSE)</f>
        <v>2.0698364306156455E-2</v>
      </c>
      <c r="G177">
        <f>VLOOKUP($A177,'Raw Data'!$C$7:$I$389,7,FALSE)/VLOOKUP($A177,'16+ populations'!$A$8:$H$425,7,FALSE)</f>
        <v>2.1747359514284231E-2</v>
      </c>
    </row>
    <row r="178" spans="1:7" x14ac:dyDescent="0.25">
      <c r="A178" t="s">
        <v>290</v>
      </c>
      <c r="B178" t="str">
        <f>IFERROR(VLOOKUP($A178,Classifications!$E$1:$F$326,2,FALSE),VLOOKUP($A178,Classifications!$A$1:$B$35,2,FALSE))</f>
        <v>Urban with Significant Rural (rural including hub towns 26-49%)</v>
      </c>
      <c r="C178">
        <f>VLOOKUP($A178,'Raw Data'!$C$7:$I$389,3,FALSE)/VLOOKUP($A178,'16+ populations'!$A$8:$H$425,3,FALSE)</f>
        <v>9.4408357191967072E-3</v>
      </c>
      <c r="D178">
        <f>VLOOKUP($A178,'Raw Data'!$C$7:$I$389,4,FALSE)/VLOOKUP($A178,'16+ populations'!$A$8:$H$425,4,FALSE)</f>
        <v>1.4302378658010853E-2</v>
      </c>
      <c r="E178">
        <f>VLOOKUP($A178,'Raw Data'!$C$7:$I$389,5,FALSE)/VLOOKUP($A178,'16+ populations'!$A$8:$H$425,5,FALSE)</f>
        <v>1.8667823735381076E-2</v>
      </c>
      <c r="F178">
        <f>VLOOKUP($A178,'Raw Data'!$C$7:$I$389,6,FALSE)/VLOOKUP($A178,'16+ populations'!$A$8:$H$425,6,FALSE)</f>
        <v>2.0441206233555959E-2</v>
      </c>
      <c r="G178">
        <f>VLOOKUP($A178,'Raw Data'!$C$7:$I$389,7,FALSE)/VLOOKUP($A178,'16+ populations'!$A$8:$H$425,7,FALSE)</f>
        <v>1.972823351786613E-2</v>
      </c>
    </row>
    <row r="179" spans="1:7" x14ac:dyDescent="0.25">
      <c r="A179" t="s">
        <v>186</v>
      </c>
      <c r="B179" t="str">
        <f>IFERROR(VLOOKUP($A179,Classifications!$E$1:$F$326,2,FALSE),VLOOKUP($A179,Classifications!$A$1:$B$35,2,FALSE))</f>
        <v xml:space="preserve">Mainly Rural (rural including hub towns &gt;=80%) </v>
      </c>
      <c r="C179">
        <f>VLOOKUP($A179,'Raw Data'!$C$7:$I$389,3,FALSE)/VLOOKUP($A179,'16+ populations'!$A$8:$H$425,3,FALSE)</f>
        <v>1.4883625445867228E-2</v>
      </c>
      <c r="D179">
        <f>VLOOKUP($A179,'Raw Data'!$C$7:$I$389,4,FALSE)/VLOOKUP($A179,'16+ populations'!$A$8:$H$425,4,FALSE)</f>
        <v>1.8828991488264123E-2</v>
      </c>
      <c r="E179">
        <f>VLOOKUP($A179,'Raw Data'!$C$7:$I$389,5,FALSE)/VLOOKUP($A179,'16+ populations'!$A$8:$H$425,5,FALSE)</f>
        <v>2.4500860136579265E-2</v>
      </c>
      <c r="F179">
        <f>VLOOKUP($A179,'Raw Data'!$C$7:$I$389,6,FALSE)/VLOOKUP($A179,'16+ populations'!$A$8:$H$425,6,FALSE)</f>
        <v>2.4798839203271337E-2</v>
      </c>
      <c r="G179">
        <f>VLOOKUP($A179,'Raw Data'!$C$7:$I$389,7,FALSE)/VLOOKUP($A179,'16+ populations'!$A$8:$H$425,7,FALSE)</f>
        <v>2.3646314894521493E-2</v>
      </c>
    </row>
    <row r="180" spans="1:7" x14ac:dyDescent="0.25">
      <c r="A180" t="s">
        <v>163</v>
      </c>
      <c r="B180" t="str">
        <f>IFERROR(VLOOKUP($A180,Classifications!$E$1:$F$326,2,FALSE),VLOOKUP($A180,Classifications!$A$1:$B$35,2,FALSE))</f>
        <v xml:space="preserve">Largely Rural (rural including hub towns 50-79%) </v>
      </c>
      <c r="C180">
        <f>VLOOKUP($A180,'Raw Data'!$C$7:$I$389,3,FALSE)/VLOOKUP($A180,'16+ populations'!$A$8:$H$425,3,FALSE)</f>
        <v>1.0212881848304661E-2</v>
      </c>
      <c r="D180">
        <f>VLOOKUP($A180,'Raw Data'!$C$7:$I$389,4,FALSE)/VLOOKUP($A180,'16+ populations'!$A$8:$H$425,4,FALSE)</f>
        <v>1.5837820715869498E-2</v>
      </c>
      <c r="E180">
        <f>VLOOKUP($A180,'Raw Data'!$C$7:$I$389,5,FALSE)/VLOOKUP($A180,'16+ populations'!$A$8:$H$425,5,FALSE)</f>
        <v>2.3524089572494911E-2</v>
      </c>
      <c r="F180">
        <f>VLOOKUP($A180,'Raw Data'!$C$7:$I$389,6,FALSE)/VLOOKUP($A180,'16+ populations'!$A$8:$H$425,6,FALSE)</f>
        <v>2.4875621890547265E-2</v>
      </c>
      <c r="G180">
        <f>VLOOKUP($A180,'Raw Data'!$C$7:$I$389,7,FALSE)/VLOOKUP($A180,'16+ populations'!$A$8:$H$425,7,FALSE)</f>
        <v>2.3818793944529692E-2</v>
      </c>
    </row>
    <row r="181" spans="1:7" x14ac:dyDescent="0.25">
      <c r="A181" t="s">
        <v>53</v>
      </c>
      <c r="B181" t="str">
        <f>IFERROR(VLOOKUP($A181,Classifications!$E$1:$F$326,2,FALSE),VLOOKUP($A181,Classifications!$A$1:$B$35,2,FALSE))</f>
        <v>Urban with Major Conurbation</v>
      </c>
      <c r="C181">
        <f>VLOOKUP($A181,'Raw Data'!$C$7:$I$389,3,FALSE)/VLOOKUP($A181,'16+ populations'!$A$8:$H$425,3,FALSE)</f>
        <v>1.1205429964603681E-2</v>
      </c>
      <c r="D181">
        <f>VLOOKUP($A181,'Raw Data'!$C$7:$I$389,4,FALSE)/VLOOKUP($A181,'16+ populations'!$A$8:$H$425,4,FALSE)</f>
        <v>1.7882843057308074E-2</v>
      </c>
      <c r="E181">
        <f>VLOOKUP($A181,'Raw Data'!$C$7:$I$389,5,FALSE)/VLOOKUP($A181,'16+ populations'!$A$8:$H$425,5,FALSE)</f>
        <v>2.1171923288835937E-2</v>
      </c>
      <c r="F181">
        <f>VLOOKUP($A181,'Raw Data'!$C$7:$I$389,6,FALSE)/VLOOKUP($A181,'16+ populations'!$A$8:$H$425,6,FALSE)</f>
        <v>2.1104903786468031E-2</v>
      </c>
      <c r="G181">
        <f>VLOOKUP($A181,'Raw Data'!$C$7:$I$389,7,FALSE)/VLOOKUP($A181,'16+ populations'!$A$8:$H$425,7,FALSE)</f>
        <v>2.1470200131955136E-2</v>
      </c>
    </row>
    <row r="182" spans="1:7" x14ac:dyDescent="0.25">
      <c r="A182" t="s">
        <v>130</v>
      </c>
      <c r="B182" t="str">
        <f>IFERROR(VLOOKUP($A182,Classifications!$E$1:$F$326,2,FALSE),VLOOKUP($A182,Classifications!$A$1:$B$35,2,FALSE))</f>
        <v>Urban with City and Town</v>
      </c>
      <c r="C182">
        <f>VLOOKUP($A182,'Raw Data'!$C$7:$I$389,3,FALSE)/VLOOKUP($A182,'16+ populations'!$A$8:$H$425,3,FALSE)</f>
        <v>2.1968235119489386E-2</v>
      </c>
      <c r="D182">
        <f>VLOOKUP($A182,'Raw Data'!$C$7:$I$389,4,FALSE)/VLOOKUP($A182,'16+ populations'!$A$8:$H$425,4,FALSE)</f>
        <v>2.9330726157674875E-2</v>
      </c>
      <c r="E182">
        <f>VLOOKUP($A182,'Raw Data'!$C$7:$I$389,5,FALSE)/VLOOKUP($A182,'16+ populations'!$A$8:$H$425,5,FALSE)</f>
        <v>3.3179778110233885E-2</v>
      </c>
      <c r="F182">
        <f>VLOOKUP($A182,'Raw Data'!$C$7:$I$389,6,FALSE)/VLOOKUP($A182,'16+ populations'!$A$8:$H$425,6,FALSE)</f>
        <v>3.6204892875234658E-2</v>
      </c>
      <c r="G182">
        <f>VLOOKUP($A182,'Raw Data'!$C$7:$I$389,7,FALSE)/VLOOKUP($A182,'16+ populations'!$A$8:$H$425,7,FALSE)</f>
        <v>3.3658500260629977E-2</v>
      </c>
    </row>
    <row r="183" spans="1:7" x14ac:dyDescent="0.25">
      <c r="A183" t="s">
        <v>297</v>
      </c>
      <c r="B183" t="str">
        <f>IFERROR(VLOOKUP($A183,Classifications!$E$1:$F$326,2,FALSE),VLOOKUP($A183,Classifications!$A$1:$B$35,2,FALSE))</f>
        <v>Urban with City and Town</v>
      </c>
      <c r="C183">
        <f>VLOOKUP($A183,'Raw Data'!$C$7:$I$389,3,FALSE)/VLOOKUP($A183,'16+ populations'!$A$8:$H$425,3,FALSE)</f>
        <v>1.4750122431846271E-2</v>
      </c>
      <c r="D183">
        <f>VLOOKUP($A183,'Raw Data'!$C$7:$I$389,4,FALSE)/VLOOKUP($A183,'16+ populations'!$A$8:$H$425,4,FALSE)</f>
        <v>2.0286203070094322E-2</v>
      </c>
      <c r="E183">
        <f>VLOOKUP($A183,'Raw Data'!$C$7:$I$389,5,FALSE)/VLOOKUP($A183,'16+ populations'!$A$8:$H$425,5,FALSE)</f>
        <v>2.4251897912152959E-2</v>
      </c>
      <c r="F183">
        <f>VLOOKUP($A183,'Raw Data'!$C$7:$I$389,6,FALSE)/VLOOKUP($A183,'16+ populations'!$A$8:$H$425,6,FALSE)</f>
        <v>2.722629281992324E-2</v>
      </c>
      <c r="G183">
        <f>VLOOKUP($A183,'Raw Data'!$C$7:$I$389,7,FALSE)/VLOOKUP($A183,'16+ populations'!$A$8:$H$425,7,FALSE)</f>
        <v>2.7518762792813282E-2</v>
      </c>
    </row>
    <row r="184" spans="1:7" x14ac:dyDescent="0.25">
      <c r="A184" t="s">
        <v>105</v>
      </c>
      <c r="B184" t="str">
        <f>IFERROR(VLOOKUP($A184,Classifications!$E$1:$F$326,2,FALSE),VLOOKUP($A184,Classifications!$A$1:$B$35,2,FALSE))</f>
        <v xml:space="preserve">Mainly Rural (rural including hub towns &gt;=80%) </v>
      </c>
      <c r="C184">
        <f>VLOOKUP($A184,'Raw Data'!$C$7:$I$389,3,FALSE)/VLOOKUP($A184,'16+ populations'!$A$8:$H$425,3,FALSE)</f>
        <v>1.2982078399088088E-2</v>
      </c>
      <c r="D184">
        <f>VLOOKUP($A184,'Raw Data'!$C$7:$I$389,4,FALSE)/VLOOKUP($A184,'16+ populations'!$A$8:$H$425,4,FALSE)</f>
        <v>1.7583521728208994E-2</v>
      </c>
      <c r="E184">
        <f>VLOOKUP($A184,'Raw Data'!$C$7:$I$389,5,FALSE)/VLOOKUP($A184,'16+ populations'!$A$8:$H$425,5,FALSE)</f>
        <v>2.3082441748027076E-2</v>
      </c>
      <c r="F184">
        <f>VLOOKUP($A184,'Raw Data'!$C$7:$I$389,6,FALSE)/VLOOKUP($A184,'16+ populations'!$A$8:$H$425,6,FALSE)</f>
        <v>2.7349889971707009E-2</v>
      </c>
      <c r="G184">
        <f>VLOOKUP($A184,'Raw Data'!$C$7:$I$389,7,FALSE)/VLOOKUP($A184,'16+ populations'!$A$8:$H$425,7,FALSE)</f>
        <v>2.6966149551092923E-2</v>
      </c>
    </row>
    <row r="185" spans="1:7" x14ac:dyDescent="0.25">
      <c r="A185" t="s">
        <v>367</v>
      </c>
      <c r="B185" t="str">
        <f>IFERROR(VLOOKUP($A185,Classifications!$E$1:$F$326,2,FALSE),VLOOKUP($A185,Classifications!$A$1:$B$35,2,FALSE))</f>
        <v xml:space="preserve">Mainly Rural (rural including hub towns &gt;=80%) </v>
      </c>
      <c r="C185">
        <f>VLOOKUP($A185,'Raw Data'!$C$7:$I$389,3,FALSE)/VLOOKUP($A185,'16+ populations'!$A$8:$H$425,3,FALSE)</f>
        <v>1.4665145836728044E-2</v>
      </c>
      <c r="D185">
        <f>VLOOKUP($A185,'Raw Data'!$C$7:$I$389,4,FALSE)/VLOOKUP($A185,'16+ populations'!$A$8:$H$425,4,FALSE)</f>
        <v>1.9534429431873678E-2</v>
      </c>
      <c r="E185">
        <f>VLOOKUP($A185,'Raw Data'!$C$7:$I$389,5,FALSE)/VLOOKUP($A185,'16+ populations'!$A$8:$H$425,5,FALSE)</f>
        <v>2.2637154524471799E-2</v>
      </c>
      <c r="F185">
        <f>VLOOKUP($A185,'Raw Data'!$C$7:$I$389,6,FALSE)/VLOOKUP($A185,'16+ populations'!$A$8:$H$425,6,FALSE)</f>
        <v>2.4993677194757279E-2</v>
      </c>
      <c r="G185">
        <f>VLOOKUP($A185,'Raw Data'!$C$7:$I$389,7,FALSE)/VLOOKUP($A185,'16+ populations'!$A$8:$H$425,7,FALSE)</f>
        <v>2.3639600819905144E-2</v>
      </c>
    </row>
    <row r="186" spans="1:7" x14ac:dyDescent="0.25">
      <c r="A186" t="s">
        <v>251</v>
      </c>
      <c r="B186" t="str">
        <f>IFERROR(VLOOKUP($A186,Classifications!$E$1:$F$326,2,FALSE),VLOOKUP($A186,Classifications!$A$1:$B$35,2,FALSE))</f>
        <v>Urban with Major Conurbation</v>
      </c>
      <c r="C186">
        <f>VLOOKUP($A186,'Raw Data'!$C$7:$I$389,3,FALSE)/VLOOKUP($A186,'16+ populations'!$A$8:$H$425,3,FALSE)</f>
        <v>5.9043064991107091E-3</v>
      </c>
      <c r="D186">
        <f>VLOOKUP($A186,'Raw Data'!$C$7:$I$389,4,FALSE)/VLOOKUP($A186,'16+ populations'!$A$8:$H$425,4,FALSE)</f>
        <v>9.2456428997830555E-3</v>
      </c>
      <c r="E186">
        <f>VLOOKUP($A186,'Raw Data'!$C$7:$I$389,5,FALSE)/VLOOKUP($A186,'16+ populations'!$A$8:$H$425,5,FALSE)</f>
        <v>1.1640096880309439E-2</v>
      </c>
      <c r="F186">
        <f>VLOOKUP($A186,'Raw Data'!$C$7:$I$389,6,FALSE)/VLOOKUP($A186,'16+ populations'!$A$8:$H$425,6,FALSE)</f>
        <v>1.1933346833685307E-2</v>
      </c>
      <c r="G186">
        <f>VLOOKUP($A186,'Raw Data'!$C$7:$I$389,7,FALSE)/VLOOKUP($A186,'16+ populations'!$A$8:$H$425,7,FALSE)</f>
        <v>1.1580105378958948E-2</v>
      </c>
    </row>
    <row r="187" spans="1:7" x14ac:dyDescent="0.25">
      <c r="A187" t="s">
        <v>343</v>
      </c>
      <c r="B187" t="str">
        <f>IFERROR(VLOOKUP($A187,Classifications!$E$1:$F$326,2,FALSE),VLOOKUP($A187,Classifications!$A$1:$B$35,2,FALSE))</f>
        <v xml:space="preserve">Mainly Rural (rural including hub towns &gt;=80%) </v>
      </c>
      <c r="C187">
        <f>VLOOKUP($A187,'Raw Data'!$C$7:$I$389,3,FALSE)/VLOOKUP($A187,'16+ populations'!$A$8:$H$425,3,FALSE)</f>
        <v>1.692441134781781E-2</v>
      </c>
      <c r="D187">
        <f>VLOOKUP($A187,'Raw Data'!$C$7:$I$389,4,FALSE)/VLOOKUP($A187,'16+ populations'!$A$8:$H$425,4,FALSE)</f>
        <v>2.2651734868852805E-2</v>
      </c>
      <c r="E187">
        <f>VLOOKUP($A187,'Raw Data'!$C$7:$I$389,5,FALSE)/VLOOKUP($A187,'16+ populations'!$A$8:$H$425,5,FALSE)</f>
        <v>2.5961416691291317E-2</v>
      </c>
      <c r="F187">
        <f>VLOOKUP($A187,'Raw Data'!$C$7:$I$389,6,FALSE)/VLOOKUP($A187,'16+ populations'!$A$8:$H$425,6,FALSE)</f>
        <v>2.3783737869231911E-2</v>
      </c>
      <c r="G187">
        <f>VLOOKUP($A187,'Raw Data'!$C$7:$I$389,7,FALSE)/VLOOKUP($A187,'16+ populations'!$A$8:$H$425,7,FALSE)</f>
        <v>2.410820959208056E-2</v>
      </c>
    </row>
    <row r="188" spans="1:7" x14ac:dyDescent="0.25">
      <c r="A188" t="s">
        <v>216</v>
      </c>
      <c r="B188" t="str">
        <f>IFERROR(VLOOKUP($A188,Classifications!$E$1:$F$326,2,FALSE),VLOOKUP($A188,Classifications!$A$1:$B$35,2,FALSE))</f>
        <v xml:space="preserve">Mainly Rural (rural including hub towns &gt;=80%) </v>
      </c>
      <c r="C188">
        <f>VLOOKUP($A188,'Raw Data'!$C$7:$I$389,3,FALSE)/VLOOKUP($A188,'16+ populations'!$A$8:$H$425,3,FALSE)</f>
        <v>1.4367816091954023E-2</v>
      </c>
      <c r="D188">
        <f>VLOOKUP($A188,'Raw Data'!$C$7:$I$389,4,FALSE)/VLOOKUP($A188,'16+ populations'!$A$8:$H$425,4,FALSE)</f>
        <v>1.867743563856638E-2</v>
      </c>
      <c r="E188">
        <f>VLOOKUP($A188,'Raw Data'!$C$7:$I$389,5,FALSE)/VLOOKUP($A188,'16+ populations'!$A$8:$H$425,5,FALSE)</f>
        <v>2.179818236694725E-2</v>
      </c>
      <c r="F188">
        <f>VLOOKUP($A188,'Raw Data'!$C$7:$I$389,6,FALSE)/VLOOKUP($A188,'16+ populations'!$A$8:$H$425,6,FALSE)</f>
        <v>2.281947261663286E-2</v>
      </c>
      <c r="G188">
        <f>VLOOKUP($A188,'Raw Data'!$C$7:$I$389,7,FALSE)/VLOOKUP($A188,'16+ populations'!$A$8:$H$425,7,FALSE)</f>
        <v>2.4447802244444067E-2</v>
      </c>
    </row>
    <row r="189" spans="1:7" x14ac:dyDescent="0.25">
      <c r="A189" t="s">
        <v>328</v>
      </c>
      <c r="B189" t="str">
        <f>IFERROR(VLOOKUP($A189,Classifications!$E$1:$F$326,2,FALSE),VLOOKUP($A189,Classifications!$A$1:$B$35,2,FALSE))</f>
        <v>Urban with City and Town</v>
      </c>
      <c r="C189">
        <f>VLOOKUP($A189,'Raw Data'!$C$7:$I$389,3,FALSE)/VLOOKUP($A189,'16+ populations'!$A$8:$H$425,3,FALSE)</f>
        <v>9.7249235898860791E-3</v>
      </c>
      <c r="D189">
        <f>VLOOKUP($A189,'Raw Data'!$C$7:$I$389,4,FALSE)/VLOOKUP($A189,'16+ populations'!$A$8:$H$425,4,FALSE)</f>
        <v>1.1359724612736662E-2</v>
      </c>
      <c r="E189">
        <f>VLOOKUP($A189,'Raw Data'!$C$7:$I$389,5,FALSE)/VLOOKUP($A189,'16+ populations'!$A$8:$H$425,5,FALSE)</f>
        <v>1.3826201222647546E-2</v>
      </c>
      <c r="F189">
        <f>VLOOKUP($A189,'Raw Data'!$C$7:$I$389,6,FALSE)/VLOOKUP($A189,'16+ populations'!$A$8:$H$425,6,FALSE)</f>
        <v>1.5387442010013321E-2</v>
      </c>
      <c r="G189">
        <f>VLOOKUP($A189,'Raw Data'!$C$7:$I$389,7,FALSE)/VLOOKUP($A189,'16+ populations'!$A$8:$H$425,7,FALSE)</f>
        <v>1.4534052025039768E-2</v>
      </c>
    </row>
    <row r="190" spans="1:7" x14ac:dyDescent="0.25">
      <c r="A190" t="s">
        <v>14</v>
      </c>
      <c r="B190" t="str">
        <f>IFERROR(VLOOKUP($A190,Classifications!$E$1:$F$326,2,FALSE),VLOOKUP($A190,Classifications!$A$1:$B$35,2,FALSE))</f>
        <v>Urban with City and Town</v>
      </c>
      <c r="C190">
        <f>VLOOKUP($A190,'Raw Data'!$C$7:$I$389,3,FALSE)/VLOOKUP($A190,'16+ populations'!$A$8:$H$425,3,FALSE)</f>
        <v>2.1633071558144513E-2</v>
      </c>
      <c r="D190">
        <f>VLOOKUP($A190,'Raw Data'!$C$7:$I$389,4,FALSE)/VLOOKUP($A190,'16+ populations'!$A$8:$H$425,4,FALSE)</f>
        <v>2.8768893633758497E-2</v>
      </c>
      <c r="E190">
        <f>VLOOKUP($A190,'Raw Data'!$C$7:$I$389,5,FALSE)/VLOOKUP($A190,'16+ populations'!$A$8:$H$425,5,FALSE)</f>
        <v>3.2966418952897134E-2</v>
      </c>
      <c r="F190">
        <f>VLOOKUP($A190,'Raw Data'!$C$7:$I$389,6,FALSE)/VLOOKUP($A190,'16+ populations'!$A$8:$H$425,6,FALSE)</f>
        <v>3.4332364124356966E-2</v>
      </c>
      <c r="G190">
        <f>VLOOKUP($A190,'Raw Data'!$C$7:$I$389,7,FALSE)/VLOOKUP($A190,'16+ populations'!$A$8:$H$425,7,FALSE)</f>
        <v>3.3205074991866999E-2</v>
      </c>
    </row>
    <row r="191" spans="1:7" x14ac:dyDescent="0.25">
      <c r="A191" t="s">
        <v>298</v>
      </c>
      <c r="B191" t="str">
        <f>IFERROR(VLOOKUP($A191,Classifications!$E$1:$F$326,2,FALSE),VLOOKUP($A191,Classifications!$A$1:$B$35,2,FALSE))</f>
        <v>Urban with City and Town</v>
      </c>
      <c r="C191">
        <f>VLOOKUP($A191,'Raw Data'!$C$7:$I$389,3,FALSE)/VLOOKUP($A191,'16+ populations'!$A$8:$H$425,3,FALSE)</f>
        <v>1.1992705467808241E-2</v>
      </c>
      <c r="D191">
        <f>VLOOKUP($A191,'Raw Data'!$C$7:$I$389,4,FALSE)/VLOOKUP($A191,'16+ populations'!$A$8:$H$425,4,FALSE)</f>
        <v>1.7078329362571108E-2</v>
      </c>
      <c r="E191">
        <f>VLOOKUP($A191,'Raw Data'!$C$7:$I$389,5,FALSE)/VLOOKUP($A191,'16+ populations'!$A$8:$H$425,5,FALSE)</f>
        <v>2.0195706008222538E-2</v>
      </c>
      <c r="F191">
        <f>VLOOKUP($A191,'Raw Data'!$C$7:$I$389,6,FALSE)/VLOOKUP($A191,'16+ populations'!$A$8:$H$425,6,FALSE)</f>
        <v>2.1596583047584671E-2</v>
      </c>
      <c r="G191">
        <f>VLOOKUP($A191,'Raw Data'!$C$7:$I$389,7,FALSE)/VLOOKUP($A191,'16+ populations'!$A$8:$H$425,7,FALSE)</f>
        <v>2.1321067730324429E-2</v>
      </c>
    </row>
    <row r="192" spans="1:7" x14ac:dyDescent="0.25">
      <c r="A192" t="s">
        <v>313</v>
      </c>
      <c r="B192" t="str">
        <f>IFERROR(VLOOKUP($A192,Classifications!$E$1:$F$326,2,FALSE),VLOOKUP($A192,Classifications!$A$1:$B$35,2,FALSE))</f>
        <v>Urban with Significant Rural (rural including hub towns 26-49%)</v>
      </c>
      <c r="C192">
        <f>VLOOKUP($A192,'Raw Data'!$C$7:$I$389,3,FALSE)/VLOOKUP($A192,'16+ populations'!$A$8:$H$425,3,FALSE)</f>
        <v>7.3236070692080865E-3</v>
      </c>
      <c r="D192">
        <f>VLOOKUP($A192,'Raw Data'!$C$7:$I$389,4,FALSE)/VLOOKUP($A192,'16+ populations'!$A$8:$H$425,4,FALSE)</f>
        <v>8.4404373681181664E-3</v>
      </c>
      <c r="E192">
        <f>VLOOKUP($A192,'Raw Data'!$C$7:$I$389,5,FALSE)/VLOOKUP($A192,'16+ populations'!$A$8:$H$425,5,FALSE)</f>
        <v>9.8093900867457836E-3</v>
      </c>
      <c r="F192">
        <f>VLOOKUP($A192,'Raw Data'!$C$7:$I$389,6,FALSE)/VLOOKUP($A192,'16+ populations'!$A$8:$H$425,6,FALSE)</f>
        <v>1.1850643043089715E-2</v>
      </c>
      <c r="G192">
        <f>VLOOKUP($A192,'Raw Data'!$C$7:$I$389,7,FALSE)/VLOOKUP($A192,'16+ populations'!$A$8:$H$425,7,FALSE)</f>
        <v>1.1859167525322239E-2</v>
      </c>
    </row>
    <row r="193" spans="1:7" x14ac:dyDescent="0.25">
      <c r="A193" t="s">
        <v>279</v>
      </c>
      <c r="B193" t="str">
        <f>IFERROR(VLOOKUP($A193,Classifications!$E$1:$F$326,2,FALSE),VLOOKUP($A193,Classifications!$A$1:$B$35,2,FALSE))</f>
        <v>Urban with Significant Rural (rural including hub towns 26-49%)</v>
      </c>
      <c r="C193">
        <f>VLOOKUP($A193,'Raw Data'!$C$7:$I$389,3,FALSE)/VLOOKUP($A193,'16+ populations'!$A$8:$H$425,3,FALSE)</f>
        <v>1.6652869491558055E-2</v>
      </c>
      <c r="D193">
        <f>VLOOKUP($A193,'Raw Data'!$C$7:$I$389,4,FALSE)/VLOOKUP($A193,'16+ populations'!$A$8:$H$425,4,FALSE)</f>
        <v>2.1680686844159223E-2</v>
      </c>
      <c r="E193">
        <f>VLOOKUP($A193,'Raw Data'!$C$7:$I$389,5,FALSE)/VLOOKUP($A193,'16+ populations'!$A$8:$H$425,5,FALSE)</f>
        <v>2.5436679110973557E-2</v>
      </c>
      <c r="F193">
        <f>VLOOKUP($A193,'Raw Data'!$C$7:$I$389,6,FALSE)/VLOOKUP($A193,'16+ populations'!$A$8:$H$425,6,FALSE)</f>
        <v>2.7204759854386033E-2</v>
      </c>
      <c r="G193">
        <f>VLOOKUP($A193,'Raw Data'!$C$7:$I$389,7,FALSE)/VLOOKUP($A193,'16+ populations'!$A$8:$H$425,7,FALSE)</f>
        <v>2.6389121380111662E-2</v>
      </c>
    </row>
    <row r="194" spans="1:7" x14ac:dyDescent="0.25">
      <c r="A194" t="s">
        <v>131</v>
      </c>
      <c r="B194" t="str">
        <f>IFERROR(VLOOKUP($A194,Classifications!$E$1:$F$326,2,FALSE),VLOOKUP($A194,Classifications!$A$1:$B$35,2,FALSE))</f>
        <v xml:space="preserve">Largely Rural (rural including hub towns 50-79%) </v>
      </c>
      <c r="C194">
        <f>VLOOKUP($A194,'Raw Data'!$C$7:$I$389,3,FALSE)/VLOOKUP($A194,'16+ populations'!$A$8:$H$425,3,FALSE)</f>
        <v>1.8046782813909906E-2</v>
      </c>
      <c r="D194">
        <f>VLOOKUP($A194,'Raw Data'!$C$7:$I$389,4,FALSE)/VLOOKUP($A194,'16+ populations'!$A$8:$H$425,4,FALSE)</f>
        <v>2.2025516352906952E-2</v>
      </c>
      <c r="E194">
        <f>VLOOKUP($A194,'Raw Data'!$C$7:$I$389,5,FALSE)/VLOOKUP($A194,'16+ populations'!$A$8:$H$425,5,FALSE)</f>
        <v>2.67895562372472E-2</v>
      </c>
      <c r="F194">
        <f>VLOOKUP($A194,'Raw Data'!$C$7:$I$389,6,FALSE)/VLOOKUP($A194,'16+ populations'!$A$8:$H$425,6,FALSE)</f>
        <v>3.1518025242312252E-2</v>
      </c>
      <c r="G194">
        <f>VLOOKUP($A194,'Raw Data'!$C$7:$I$389,7,FALSE)/VLOOKUP($A194,'16+ populations'!$A$8:$H$425,7,FALSE)</f>
        <v>3.0801676055165525E-2</v>
      </c>
    </row>
    <row r="195" spans="1:7" x14ac:dyDescent="0.25">
      <c r="A195" t="s">
        <v>146</v>
      </c>
      <c r="B195" t="str">
        <f>IFERROR(VLOOKUP($A195,Classifications!$E$1:$F$326,2,FALSE),VLOOKUP($A195,Classifications!$A$1:$B$35,2,FALSE))</f>
        <v>Urban with City and Town</v>
      </c>
      <c r="C195">
        <f>VLOOKUP($A195,'Raw Data'!$C$7:$I$389,3,FALSE)/VLOOKUP($A195,'16+ populations'!$A$8:$H$425,3,FALSE)</f>
        <v>2.0638156824975922E-2</v>
      </c>
      <c r="D195">
        <f>VLOOKUP($A195,'Raw Data'!$C$7:$I$389,4,FALSE)/VLOOKUP($A195,'16+ populations'!$A$8:$H$425,4,FALSE)</f>
        <v>2.7035822464765814E-2</v>
      </c>
      <c r="E195">
        <f>VLOOKUP($A195,'Raw Data'!$C$7:$I$389,5,FALSE)/VLOOKUP($A195,'16+ populations'!$A$8:$H$425,5,FALSE)</f>
        <v>3.0366649171477845E-2</v>
      </c>
      <c r="F195">
        <f>VLOOKUP($A195,'Raw Data'!$C$7:$I$389,6,FALSE)/VLOOKUP($A195,'16+ populations'!$A$8:$H$425,6,FALSE)</f>
        <v>3.3267634984998178E-2</v>
      </c>
      <c r="G195">
        <f>VLOOKUP($A195,'Raw Data'!$C$7:$I$389,7,FALSE)/VLOOKUP($A195,'16+ populations'!$A$8:$H$425,7,FALSE)</f>
        <v>3.2603400247336142E-2</v>
      </c>
    </row>
    <row r="196" spans="1:7" x14ac:dyDescent="0.25">
      <c r="A196" t="s">
        <v>15</v>
      </c>
      <c r="B196" t="str">
        <f>IFERROR(VLOOKUP($A196,Classifications!$E$1:$F$326,2,FALSE),VLOOKUP($A196,Classifications!$A$1:$B$35,2,FALSE))</f>
        <v>Urban with Major Conurbation</v>
      </c>
      <c r="C196">
        <f>VLOOKUP($A196,'Raw Data'!$C$7:$I$389,3,FALSE)/VLOOKUP($A196,'16+ populations'!$A$8:$H$425,3,FALSE)</f>
        <v>1.5571008062795955E-2</v>
      </c>
      <c r="D196">
        <f>VLOOKUP($A196,'Raw Data'!$C$7:$I$389,4,FALSE)/VLOOKUP($A196,'16+ populations'!$A$8:$H$425,4,FALSE)</f>
        <v>2.2176095010378621E-2</v>
      </c>
      <c r="E196">
        <f>VLOOKUP($A196,'Raw Data'!$C$7:$I$389,5,FALSE)/VLOOKUP($A196,'16+ populations'!$A$8:$H$425,5,FALSE)</f>
        <v>2.5693704002288507E-2</v>
      </c>
      <c r="F196">
        <f>VLOOKUP($A196,'Raw Data'!$C$7:$I$389,6,FALSE)/VLOOKUP($A196,'16+ populations'!$A$8:$H$425,6,FALSE)</f>
        <v>2.6099829267915264E-2</v>
      </c>
      <c r="G196">
        <f>VLOOKUP($A196,'Raw Data'!$C$7:$I$389,7,FALSE)/VLOOKUP($A196,'16+ populations'!$A$8:$H$425,7,FALSE)</f>
        <v>2.4143785135561001E-2</v>
      </c>
    </row>
    <row r="197" spans="1:7" x14ac:dyDescent="0.25">
      <c r="A197" t="s">
        <v>231</v>
      </c>
      <c r="B197" t="str">
        <f>IFERROR(VLOOKUP($A197,Classifications!$E$1:$F$326,2,FALSE),VLOOKUP($A197,Classifications!$A$1:$B$35,2,FALSE))</f>
        <v>Urban with Major Conurbation</v>
      </c>
      <c r="C197">
        <f>VLOOKUP($A197,'Raw Data'!$C$7:$I$389,3,FALSE)/VLOOKUP($A197,'16+ populations'!$A$8:$H$425,3,FALSE)</f>
        <v>6.6819879926700619E-3</v>
      </c>
      <c r="D197">
        <f>VLOOKUP($A197,'Raw Data'!$C$7:$I$389,4,FALSE)/VLOOKUP($A197,'16+ populations'!$A$8:$H$425,4,FALSE)</f>
        <v>1.1458527292779696E-2</v>
      </c>
      <c r="E197">
        <f>VLOOKUP($A197,'Raw Data'!$C$7:$I$389,5,FALSE)/VLOOKUP($A197,'16+ populations'!$A$8:$H$425,5,FALSE)</f>
        <v>1.5208709946223094E-2</v>
      </c>
      <c r="F197">
        <f>VLOOKUP($A197,'Raw Data'!$C$7:$I$389,6,FALSE)/VLOOKUP($A197,'16+ populations'!$A$8:$H$425,6,FALSE)</f>
        <v>1.5826004386064074E-2</v>
      </c>
      <c r="G197">
        <f>VLOOKUP($A197,'Raw Data'!$C$7:$I$389,7,FALSE)/VLOOKUP($A197,'16+ populations'!$A$8:$H$425,7,FALSE)</f>
        <v>1.7247017609876941E-2</v>
      </c>
    </row>
    <row r="198" spans="1:7" x14ac:dyDescent="0.25">
      <c r="A198" t="s">
        <v>202</v>
      </c>
      <c r="B198" t="str">
        <f>IFERROR(VLOOKUP($A198,Classifications!$E$1:$F$326,2,FALSE),VLOOKUP($A198,Classifications!$A$1:$B$35,2,FALSE))</f>
        <v>Predominantly Rural</v>
      </c>
      <c r="C198">
        <f>VLOOKUP($A198,'Raw Data'!$C$7:$I$389,3,FALSE)/VLOOKUP($A198,'16+ populations'!$A$8:$H$425,3,FALSE)</f>
        <v>1.3587345995746071E-2</v>
      </c>
      <c r="D198">
        <f>VLOOKUP($A198,'Raw Data'!$C$7:$I$389,4,FALSE)/VLOOKUP($A198,'16+ populations'!$A$8:$H$425,4,FALSE)</f>
        <v>1.7842876165113184E-2</v>
      </c>
      <c r="E198">
        <f>VLOOKUP($A198,'Raw Data'!$C$7:$I$389,5,FALSE)/VLOOKUP($A198,'16+ populations'!$A$8:$H$425,5,FALSE)</f>
        <v>2.2963461192318988E-2</v>
      </c>
      <c r="F198">
        <f>VLOOKUP($A198,'Raw Data'!$C$7:$I$389,6,FALSE)/VLOOKUP($A198,'16+ populations'!$A$8:$H$425,6,FALSE)</f>
        <v>2.4668264230445401E-2</v>
      </c>
      <c r="G198">
        <f>VLOOKUP($A198,'Raw Data'!$C$7:$I$389,7,FALSE)/VLOOKUP($A198,'16+ populations'!$A$8:$H$425,7,FALSE)</f>
        <v>2.355732823655754E-2</v>
      </c>
    </row>
    <row r="199" spans="1:7" x14ac:dyDescent="0.25">
      <c r="A199" t="s">
        <v>344</v>
      </c>
      <c r="B199" t="str">
        <f>IFERROR(VLOOKUP($A199,Classifications!$E$1:$F$326,2,FALSE),VLOOKUP($A199,Classifications!$A$1:$B$35,2,FALSE))</f>
        <v xml:space="preserve">Largely Rural (rural including hub towns 50-79%) </v>
      </c>
      <c r="C199">
        <f>VLOOKUP($A199,'Raw Data'!$C$7:$I$389,3,FALSE)/VLOOKUP($A199,'16+ populations'!$A$8:$H$425,3,FALSE)</f>
        <v>1.3237085017384706E-2</v>
      </c>
      <c r="D199">
        <f>VLOOKUP($A199,'Raw Data'!$C$7:$I$389,4,FALSE)/VLOOKUP($A199,'16+ populations'!$A$8:$H$425,4,FALSE)</f>
        <v>1.7489312087057909E-2</v>
      </c>
      <c r="E199">
        <f>VLOOKUP($A199,'Raw Data'!$C$7:$I$389,5,FALSE)/VLOOKUP($A199,'16+ populations'!$A$8:$H$425,5,FALSE)</f>
        <v>2.1300191877761544E-2</v>
      </c>
      <c r="F199">
        <f>VLOOKUP($A199,'Raw Data'!$C$7:$I$389,6,FALSE)/VLOOKUP($A199,'16+ populations'!$A$8:$H$425,6,FALSE)</f>
        <v>2.2916069894013177E-2</v>
      </c>
      <c r="G199">
        <f>VLOOKUP($A199,'Raw Data'!$C$7:$I$389,7,FALSE)/VLOOKUP($A199,'16+ populations'!$A$8:$H$425,7,FALSE)</f>
        <v>2.2071460877431028E-2</v>
      </c>
    </row>
    <row r="200" spans="1:7" x14ac:dyDescent="0.25">
      <c r="A200" t="s">
        <v>352</v>
      </c>
      <c r="B200" t="str">
        <f>IFERROR(VLOOKUP($A200,Classifications!$E$1:$F$326,2,FALSE),VLOOKUP($A200,Classifications!$A$1:$B$35,2,FALSE))</f>
        <v xml:space="preserve">Mainly Rural (rural including hub towns &gt;=80%) </v>
      </c>
      <c r="C200">
        <f>VLOOKUP($A200,'Raw Data'!$C$7:$I$389,3,FALSE)/VLOOKUP($A200,'16+ populations'!$A$8:$H$425,3,FALSE)</f>
        <v>6.2967430639324487E-2</v>
      </c>
      <c r="D200">
        <f>VLOOKUP($A200,'Raw Data'!$C$7:$I$389,4,FALSE)/VLOOKUP($A200,'16+ populations'!$A$8:$H$425,4,FALSE)</f>
        <v>7.9315028621325306E-2</v>
      </c>
      <c r="E200">
        <f>VLOOKUP($A200,'Raw Data'!$C$7:$I$389,5,FALSE)/VLOOKUP($A200,'16+ populations'!$A$8:$H$425,5,FALSE)</f>
        <v>6.9311204911742127E-2</v>
      </c>
      <c r="F200">
        <f>VLOOKUP($A200,'Raw Data'!$C$7:$I$389,6,FALSE)/VLOOKUP($A200,'16+ populations'!$A$8:$H$425,6,FALSE)</f>
        <v>7.5572241734286061E-2</v>
      </c>
      <c r="G200">
        <f>VLOOKUP($A200,'Raw Data'!$C$7:$I$389,7,FALSE)/VLOOKUP($A200,'16+ populations'!$A$8:$H$425,7,FALSE)</f>
        <v>6.9289659850760729E-2</v>
      </c>
    </row>
    <row r="201" spans="1:7" x14ac:dyDescent="0.25">
      <c r="A201" t="s">
        <v>97</v>
      </c>
      <c r="B201" t="str">
        <f>IFERROR(VLOOKUP($A201,Classifications!$E$1:$F$326,2,FALSE),VLOOKUP($A201,Classifications!$A$1:$B$35,2,FALSE))</f>
        <v>Urban with City and Town</v>
      </c>
      <c r="C201">
        <f>VLOOKUP($A201,'Raw Data'!$C$7:$I$389,3,FALSE)/VLOOKUP($A201,'16+ populations'!$A$8:$H$425,3,FALSE)</f>
        <v>1.6431471099942006E-2</v>
      </c>
      <c r="D201">
        <f>VLOOKUP($A201,'Raw Data'!$C$7:$I$389,4,FALSE)/VLOOKUP($A201,'16+ populations'!$A$8:$H$425,4,FALSE)</f>
        <v>2.3432828584818759E-2</v>
      </c>
      <c r="E201">
        <f>VLOOKUP($A201,'Raw Data'!$C$7:$I$389,5,FALSE)/VLOOKUP($A201,'16+ populations'!$A$8:$H$425,5,FALSE)</f>
        <v>2.8868922118784262E-2</v>
      </c>
      <c r="F201">
        <f>VLOOKUP($A201,'Raw Data'!$C$7:$I$389,6,FALSE)/VLOOKUP($A201,'16+ populations'!$A$8:$H$425,6,FALSE)</f>
        <v>3.2052330335241207E-2</v>
      </c>
      <c r="G201">
        <f>VLOOKUP($A201,'Raw Data'!$C$7:$I$389,7,FALSE)/VLOOKUP($A201,'16+ populations'!$A$8:$H$425,7,FALSE)</f>
        <v>3.2857260794188062E-2</v>
      </c>
    </row>
    <row r="202" spans="1:7" x14ac:dyDescent="0.25">
      <c r="A202" t="s">
        <v>74</v>
      </c>
      <c r="B202" t="str">
        <f>IFERROR(VLOOKUP($A202,Classifications!$E$1:$F$326,2,FALSE),VLOOKUP($A202,Classifications!$A$1:$B$35,2,FALSE))</f>
        <v>Urban with City and Town</v>
      </c>
      <c r="C202">
        <f>VLOOKUP($A202,'Raw Data'!$C$7:$I$389,3,FALSE)/VLOOKUP($A202,'16+ populations'!$A$8:$H$425,3,FALSE)</f>
        <v>1.667262117422889E-2</v>
      </c>
      <c r="D202">
        <f>VLOOKUP($A202,'Raw Data'!$C$7:$I$389,4,FALSE)/VLOOKUP($A202,'16+ populations'!$A$8:$H$425,4,FALSE)</f>
        <v>2.1427933692449629E-2</v>
      </c>
      <c r="E202">
        <f>VLOOKUP($A202,'Raw Data'!$C$7:$I$389,5,FALSE)/VLOOKUP($A202,'16+ populations'!$A$8:$H$425,5,FALSE)</f>
        <v>2.5747927786965608E-2</v>
      </c>
      <c r="F202">
        <f>VLOOKUP($A202,'Raw Data'!$C$7:$I$389,6,FALSE)/VLOOKUP($A202,'16+ populations'!$A$8:$H$425,6,FALSE)</f>
        <v>2.7836187043156102E-2</v>
      </c>
      <c r="G202">
        <f>VLOOKUP($A202,'Raw Data'!$C$7:$I$389,7,FALSE)/VLOOKUP($A202,'16+ populations'!$A$8:$H$425,7,FALSE)</f>
        <v>2.7096176316531689E-2</v>
      </c>
    </row>
    <row r="203" spans="1:7" x14ac:dyDescent="0.25">
      <c r="A203" t="s">
        <v>195</v>
      </c>
      <c r="B203" t="str">
        <f>IFERROR(VLOOKUP($A203,Classifications!$E$1:$F$326,2,FALSE),VLOOKUP($A203,Classifications!$A$1:$B$35,2,FALSE))</f>
        <v>Urban with Significant Rural (rural including hub towns 26-49%)</v>
      </c>
      <c r="C203">
        <f>VLOOKUP($A203,'Raw Data'!$C$7:$I$389,3,FALSE)/VLOOKUP($A203,'16+ populations'!$A$8:$H$425,3,FALSE)</f>
        <v>8.5308175785023393E-3</v>
      </c>
      <c r="D203">
        <f>VLOOKUP($A203,'Raw Data'!$C$7:$I$389,4,FALSE)/VLOOKUP($A203,'16+ populations'!$A$8:$H$425,4,FALSE)</f>
        <v>1.3720158654925537E-2</v>
      </c>
      <c r="E203">
        <f>VLOOKUP($A203,'Raw Data'!$C$7:$I$389,5,FALSE)/VLOOKUP($A203,'16+ populations'!$A$8:$H$425,5,FALSE)</f>
        <v>1.6573287323908822E-2</v>
      </c>
      <c r="F203">
        <f>VLOOKUP($A203,'Raw Data'!$C$7:$I$389,6,FALSE)/VLOOKUP($A203,'16+ populations'!$A$8:$H$425,6,FALSE)</f>
        <v>1.6720543975030654E-2</v>
      </c>
      <c r="G203">
        <f>VLOOKUP($A203,'Raw Data'!$C$7:$I$389,7,FALSE)/VLOOKUP($A203,'16+ populations'!$A$8:$H$425,7,FALSE)</f>
        <v>1.668995017740799E-2</v>
      </c>
    </row>
    <row r="204" spans="1:7" x14ac:dyDescent="0.25">
      <c r="A204" t="s">
        <v>112</v>
      </c>
      <c r="B204" t="str">
        <f>IFERROR(VLOOKUP($A204,Classifications!$E$1:$F$326,2,FALSE),VLOOKUP($A204,Classifications!$A$1:$B$35,2,FALSE))</f>
        <v xml:space="preserve">Mainly Rural (rural including hub towns &gt;=80%) </v>
      </c>
      <c r="C204">
        <f>VLOOKUP($A204,'Raw Data'!$C$7:$I$389,3,FALSE)/VLOOKUP($A204,'16+ populations'!$A$8:$H$425,3,FALSE)</f>
        <v>1.8003025718608168E-2</v>
      </c>
      <c r="D204">
        <f>VLOOKUP($A204,'Raw Data'!$C$7:$I$389,4,FALSE)/VLOOKUP($A204,'16+ populations'!$A$8:$H$425,4,FALSE)</f>
        <v>2.2135220599307334E-2</v>
      </c>
      <c r="E204">
        <f>VLOOKUP($A204,'Raw Data'!$C$7:$I$389,5,FALSE)/VLOOKUP($A204,'16+ populations'!$A$8:$H$425,5,FALSE)</f>
        <v>2.6091650671785028E-2</v>
      </c>
      <c r="F204">
        <f>VLOOKUP($A204,'Raw Data'!$C$7:$I$389,6,FALSE)/VLOOKUP($A204,'16+ populations'!$A$8:$H$425,6,FALSE)</f>
        <v>3.0619786717347695E-2</v>
      </c>
      <c r="G204">
        <f>VLOOKUP($A204,'Raw Data'!$C$7:$I$389,7,FALSE)/VLOOKUP($A204,'16+ populations'!$A$8:$H$425,7,FALSE)</f>
        <v>2.9979559391324098E-2</v>
      </c>
    </row>
    <row r="205" spans="1:7" x14ac:dyDescent="0.25">
      <c r="A205" t="s">
        <v>75</v>
      </c>
      <c r="B205" t="str">
        <f>IFERROR(VLOOKUP($A205,Classifications!$E$1:$F$326,2,FALSE),VLOOKUP($A205,Classifications!$A$1:$B$35,2,FALSE))</f>
        <v>Urban with Significant Rural (rural including hub towns 26-49%)</v>
      </c>
      <c r="C205">
        <f>VLOOKUP($A205,'Raw Data'!$C$7:$I$389,3,FALSE)/VLOOKUP($A205,'16+ populations'!$A$8:$H$425,3,FALSE)</f>
        <v>1.7241542644397919E-2</v>
      </c>
      <c r="D205">
        <f>VLOOKUP($A205,'Raw Data'!$C$7:$I$389,4,FALSE)/VLOOKUP($A205,'16+ populations'!$A$8:$H$425,4,FALSE)</f>
        <v>2.2707274843177885E-2</v>
      </c>
      <c r="E205">
        <f>VLOOKUP($A205,'Raw Data'!$C$7:$I$389,5,FALSE)/VLOOKUP($A205,'16+ populations'!$A$8:$H$425,5,FALSE)</f>
        <v>2.633715332187966E-2</v>
      </c>
      <c r="F205">
        <f>VLOOKUP($A205,'Raw Data'!$C$7:$I$389,6,FALSE)/VLOOKUP($A205,'16+ populations'!$A$8:$H$425,6,FALSE)</f>
        <v>2.8814346511473608E-2</v>
      </c>
      <c r="G205">
        <f>VLOOKUP($A205,'Raw Data'!$C$7:$I$389,7,FALSE)/VLOOKUP($A205,'16+ populations'!$A$8:$H$425,7,FALSE)</f>
        <v>2.8298650811799681E-2</v>
      </c>
    </row>
    <row r="206" spans="1:7" x14ac:dyDescent="0.25">
      <c r="A206" t="s">
        <v>207</v>
      </c>
      <c r="B206" t="str">
        <f>IFERROR(VLOOKUP($A206,Classifications!$E$1:$F$326,2,FALSE),VLOOKUP($A206,Classifications!$A$1:$B$35,2,FALSE))</f>
        <v xml:space="preserve">Mainly Rural (rural including hub towns &gt;=80%) </v>
      </c>
      <c r="C206">
        <f>VLOOKUP($A206,'Raw Data'!$C$7:$I$389,3,FALSE)/VLOOKUP($A206,'16+ populations'!$A$8:$H$425,3,FALSE)</f>
        <v>1.4936519790888723E-2</v>
      </c>
      <c r="D206">
        <f>VLOOKUP($A206,'Raw Data'!$C$7:$I$389,4,FALSE)/VLOOKUP($A206,'16+ populations'!$A$8:$H$425,4,FALSE)</f>
        <v>1.971147975648473E-2</v>
      </c>
      <c r="E206">
        <f>VLOOKUP($A206,'Raw Data'!$C$7:$I$389,5,FALSE)/VLOOKUP($A206,'16+ populations'!$A$8:$H$425,5,FALSE)</f>
        <v>2.5018242468466591E-2</v>
      </c>
      <c r="F206">
        <f>VLOOKUP($A206,'Raw Data'!$C$7:$I$389,6,FALSE)/VLOOKUP($A206,'16+ populations'!$A$8:$H$425,6,FALSE)</f>
        <v>2.7109812343766502E-2</v>
      </c>
      <c r="G206">
        <f>VLOOKUP($A206,'Raw Data'!$C$7:$I$389,7,FALSE)/VLOOKUP($A206,'16+ populations'!$A$8:$H$425,7,FALSE)</f>
        <v>2.7669386307201137E-2</v>
      </c>
    </row>
    <row r="207" spans="1:7" x14ac:dyDescent="0.25">
      <c r="A207" t="s">
        <v>363</v>
      </c>
      <c r="B207" t="str">
        <f>IFERROR(VLOOKUP($A207,Classifications!$E$1:$F$326,2,FALSE),VLOOKUP($A207,Classifications!$A$1:$B$35,2,FALSE))</f>
        <v>Urban with Significant Rural (rural including hub towns 26-49%)</v>
      </c>
      <c r="C207">
        <f>VLOOKUP($A207,'Raw Data'!$C$7:$I$389,3,FALSE)/VLOOKUP($A207,'16+ populations'!$A$8:$H$425,3,FALSE)</f>
        <v>1.6329748296638323E-2</v>
      </c>
      <c r="D207">
        <f>VLOOKUP($A207,'Raw Data'!$C$7:$I$389,4,FALSE)/VLOOKUP($A207,'16+ populations'!$A$8:$H$425,4,FALSE)</f>
        <v>2.3038876089513282E-2</v>
      </c>
      <c r="E207">
        <f>VLOOKUP($A207,'Raw Data'!$C$7:$I$389,5,FALSE)/VLOOKUP($A207,'16+ populations'!$A$8:$H$425,5,FALSE)</f>
        <v>2.7483886659370061E-2</v>
      </c>
      <c r="F207">
        <f>VLOOKUP($A207,'Raw Data'!$C$7:$I$389,6,FALSE)/VLOOKUP($A207,'16+ populations'!$A$8:$H$425,6,FALSE)</f>
        <v>2.732708481185098E-2</v>
      </c>
      <c r="G207">
        <f>VLOOKUP($A207,'Raw Data'!$C$7:$I$389,7,FALSE)/VLOOKUP($A207,'16+ populations'!$A$8:$H$425,7,FALSE)</f>
        <v>2.6365194677985471E-2</v>
      </c>
    </row>
    <row r="208" spans="1:7" x14ac:dyDescent="0.25">
      <c r="A208" t="s">
        <v>16</v>
      </c>
      <c r="B208" t="str">
        <f>IFERROR(VLOOKUP($A208,Classifications!$E$1:$F$326,2,FALSE),VLOOKUP($A208,Classifications!$A$1:$B$35,2,FALSE))</f>
        <v>Urban with Major Conurbation</v>
      </c>
      <c r="C208">
        <f>VLOOKUP($A208,'Raw Data'!$C$7:$I$389,3,FALSE)/VLOOKUP($A208,'16+ populations'!$A$8:$H$425,3,FALSE)</f>
        <v>2.0845603050122438E-2</v>
      </c>
      <c r="D208">
        <f>VLOOKUP($A208,'Raw Data'!$C$7:$I$389,4,FALSE)/VLOOKUP($A208,'16+ populations'!$A$8:$H$425,4,FALSE)</f>
        <v>3.1248794413795765E-2</v>
      </c>
      <c r="E208">
        <f>VLOOKUP($A208,'Raw Data'!$C$7:$I$389,5,FALSE)/VLOOKUP($A208,'16+ populations'!$A$8:$H$425,5,FALSE)</f>
        <v>3.7643762220751026E-2</v>
      </c>
      <c r="F208">
        <f>VLOOKUP($A208,'Raw Data'!$C$7:$I$389,6,FALSE)/VLOOKUP($A208,'16+ populations'!$A$8:$H$425,6,FALSE)</f>
        <v>3.7939033757205698E-2</v>
      </c>
      <c r="G208">
        <f>VLOOKUP($A208,'Raw Data'!$C$7:$I$389,7,FALSE)/VLOOKUP($A208,'16+ populations'!$A$8:$H$425,7,FALSE)</f>
        <v>3.5156219617481665E-2</v>
      </c>
    </row>
    <row r="209" spans="1:7" x14ac:dyDescent="0.25">
      <c r="A209" t="s">
        <v>155</v>
      </c>
      <c r="B209" t="str">
        <f>IFERROR(VLOOKUP($A209,Classifications!$E$1:$F$326,2,FALSE),VLOOKUP($A209,Classifications!$A$1:$B$35,2,FALSE))</f>
        <v xml:space="preserve">Mainly Rural (rural including hub towns &gt;=80%) </v>
      </c>
      <c r="C209">
        <f>VLOOKUP($A209,'Raw Data'!$C$7:$I$389,3,FALSE)/VLOOKUP($A209,'16+ populations'!$A$8:$H$425,3,FALSE)</f>
        <v>1.467990346097385E-2</v>
      </c>
      <c r="D209">
        <f>VLOOKUP($A209,'Raw Data'!$C$7:$I$389,4,FALSE)/VLOOKUP($A209,'16+ populations'!$A$8:$H$425,4,FALSE)</f>
        <v>1.9307439632907902E-2</v>
      </c>
      <c r="E209">
        <f>VLOOKUP($A209,'Raw Data'!$C$7:$I$389,5,FALSE)/VLOOKUP($A209,'16+ populations'!$A$8:$H$425,5,FALSE)</f>
        <v>2.3975368463557439E-2</v>
      </c>
      <c r="F209">
        <f>VLOOKUP($A209,'Raw Data'!$C$7:$I$389,6,FALSE)/VLOOKUP($A209,'16+ populations'!$A$8:$H$425,6,FALSE)</f>
        <v>2.7225077604193171E-2</v>
      </c>
      <c r="G209">
        <f>VLOOKUP($A209,'Raw Data'!$C$7:$I$389,7,FALSE)/VLOOKUP($A209,'16+ populations'!$A$8:$H$425,7,FALSE)</f>
        <v>2.8533237365688139E-2</v>
      </c>
    </row>
    <row r="210" spans="1:7" x14ac:dyDescent="0.25">
      <c r="A210" t="s">
        <v>106</v>
      </c>
      <c r="B210" t="str">
        <f>IFERROR(VLOOKUP($A210,Classifications!$E$1:$F$326,2,FALSE),VLOOKUP($A210,Classifications!$A$1:$B$35,2,FALSE))</f>
        <v xml:space="preserve">Largely Rural (rural including hub towns 50-79%) </v>
      </c>
      <c r="C210">
        <f>VLOOKUP($A210,'Raw Data'!$C$7:$I$389,3,FALSE)/VLOOKUP($A210,'16+ populations'!$A$8:$H$425,3,FALSE)</f>
        <v>1.5082956259426848E-2</v>
      </c>
      <c r="D210">
        <f>VLOOKUP($A210,'Raw Data'!$C$7:$I$389,4,FALSE)/VLOOKUP($A210,'16+ populations'!$A$8:$H$425,4,FALSE)</f>
        <v>2.2323301834539015E-2</v>
      </c>
      <c r="E210">
        <f>VLOOKUP($A210,'Raw Data'!$C$7:$I$389,5,FALSE)/VLOOKUP($A210,'16+ populations'!$A$8:$H$425,5,FALSE)</f>
        <v>2.7551448971020579E-2</v>
      </c>
      <c r="F210">
        <f>VLOOKUP($A210,'Raw Data'!$C$7:$I$389,6,FALSE)/VLOOKUP($A210,'16+ populations'!$A$8:$H$425,6,FALSE)</f>
        <v>2.9266477195831642E-2</v>
      </c>
      <c r="G210">
        <f>VLOOKUP($A210,'Raw Data'!$C$7:$I$389,7,FALSE)/VLOOKUP($A210,'16+ populations'!$A$8:$H$425,7,FALSE)</f>
        <v>2.8875867542511695E-2</v>
      </c>
    </row>
    <row r="211" spans="1:7" x14ac:dyDescent="0.25">
      <c r="A211" t="s">
        <v>76</v>
      </c>
      <c r="B211" t="str">
        <f>IFERROR(VLOOKUP($A211,Classifications!$E$1:$F$326,2,FALSE),VLOOKUP($A211,Classifications!$A$1:$B$35,2,FALSE))</f>
        <v>Predominantly Rural</v>
      </c>
      <c r="C211">
        <f>VLOOKUP($A211,'Raw Data'!$C$7:$I$389,3,FALSE)/VLOOKUP($A211,'16+ populations'!$A$8:$H$425,3,FALSE)</f>
        <v>2.0258387988219134E-2</v>
      </c>
      <c r="D211">
        <f>VLOOKUP($A211,'Raw Data'!$C$7:$I$389,4,FALSE)/VLOOKUP($A211,'16+ populations'!$A$8:$H$425,4,FALSE)</f>
        <v>2.5379760376551135E-2</v>
      </c>
      <c r="E211">
        <f>VLOOKUP($A211,'Raw Data'!$C$7:$I$389,5,FALSE)/VLOOKUP($A211,'16+ populations'!$A$8:$H$425,5,FALSE)</f>
        <v>3.6555874247792587E-2</v>
      </c>
      <c r="F211">
        <f>VLOOKUP($A211,'Raw Data'!$C$7:$I$389,6,FALSE)/VLOOKUP($A211,'16+ populations'!$A$8:$H$425,6,FALSE)</f>
        <v>4.5044679452321629E-2</v>
      </c>
      <c r="G211">
        <f>VLOOKUP($A211,'Raw Data'!$C$7:$I$389,7,FALSE)/VLOOKUP($A211,'16+ populations'!$A$8:$H$425,7,FALSE)</f>
        <v>4.4797388047478133E-2</v>
      </c>
    </row>
    <row r="212" spans="1:7" x14ac:dyDescent="0.25">
      <c r="A212" t="s">
        <v>121</v>
      </c>
      <c r="B212" t="str">
        <f>IFERROR(VLOOKUP($A212,Classifications!$E$1:$F$326,2,FALSE),VLOOKUP($A212,Classifications!$A$1:$B$35,2,FALSE))</f>
        <v>Urban with City and Town</v>
      </c>
      <c r="C212">
        <f>VLOOKUP($A212,'Raw Data'!$C$7:$I$389,3,FALSE)/VLOOKUP($A212,'16+ populations'!$A$8:$H$425,3,FALSE)</f>
        <v>1.4273767986389458E-2</v>
      </c>
      <c r="D212">
        <f>VLOOKUP($A212,'Raw Data'!$C$7:$I$389,4,FALSE)/VLOOKUP($A212,'16+ populations'!$A$8:$H$425,4,FALSE)</f>
        <v>1.9338619222587509E-2</v>
      </c>
      <c r="E212">
        <f>VLOOKUP($A212,'Raw Data'!$C$7:$I$389,5,FALSE)/VLOOKUP($A212,'16+ populations'!$A$8:$H$425,5,FALSE)</f>
        <v>2.6777469990766391E-2</v>
      </c>
      <c r="F212">
        <f>VLOOKUP($A212,'Raw Data'!$C$7:$I$389,6,FALSE)/VLOOKUP($A212,'16+ populations'!$A$8:$H$425,6,FALSE)</f>
        <v>3.0586682373980739E-2</v>
      </c>
      <c r="G212">
        <f>VLOOKUP($A212,'Raw Data'!$C$7:$I$389,7,FALSE)/VLOOKUP($A212,'16+ populations'!$A$8:$H$425,7,FALSE)</f>
        <v>2.9380114971823409E-2</v>
      </c>
    </row>
    <row r="213" spans="1:7" x14ac:dyDescent="0.25">
      <c r="A213" t="s">
        <v>116</v>
      </c>
      <c r="B213" t="str">
        <f>IFERROR(VLOOKUP($A213,Classifications!$E$1:$F$326,2,FALSE),VLOOKUP($A213,Classifications!$A$1:$B$35,2,FALSE))</f>
        <v>Significant Rural</v>
      </c>
      <c r="C213">
        <f>VLOOKUP($A213,'Raw Data'!$C$7:$I$389,3,FALSE)/VLOOKUP($A213,'16+ populations'!$A$8:$H$425,3,FALSE)</f>
        <v>1.4645261708359687E-2</v>
      </c>
      <c r="D213">
        <f>VLOOKUP($A213,'Raw Data'!$C$7:$I$389,4,FALSE)/VLOOKUP($A213,'16+ populations'!$A$8:$H$425,4,FALSE)</f>
        <v>1.8852842592198684E-2</v>
      </c>
      <c r="E213">
        <f>VLOOKUP($A213,'Raw Data'!$C$7:$I$389,5,FALSE)/VLOOKUP($A213,'16+ populations'!$A$8:$H$425,5,FALSE)</f>
        <v>2.4267730164253275E-2</v>
      </c>
      <c r="F213">
        <f>VLOOKUP($A213,'Raw Data'!$C$7:$I$389,6,FALSE)/VLOOKUP($A213,'16+ populations'!$A$8:$H$425,6,FALSE)</f>
        <v>2.8260966775477351E-2</v>
      </c>
      <c r="G213">
        <f>VLOOKUP($A213,'Raw Data'!$C$7:$I$389,7,FALSE)/VLOOKUP($A213,'16+ populations'!$A$8:$H$425,7,FALSE)</f>
        <v>2.7836033465843287E-2</v>
      </c>
    </row>
    <row r="214" spans="1:7" x14ac:dyDescent="0.25">
      <c r="A214" t="s">
        <v>17</v>
      </c>
      <c r="B214" t="str">
        <f>IFERROR(VLOOKUP($A214,Classifications!$E$1:$F$326,2,FALSE),VLOOKUP($A214,Classifications!$A$1:$B$35,2,FALSE))</f>
        <v xml:space="preserve">Largely Rural (rural including hub towns 50-79%) </v>
      </c>
      <c r="C214">
        <f>VLOOKUP($A214,'Raw Data'!$C$7:$I$389,3,FALSE)/VLOOKUP($A214,'16+ populations'!$A$8:$H$425,3,FALSE)</f>
        <v>2.0685268382592319E-2</v>
      </c>
      <c r="D214">
        <f>VLOOKUP($A214,'Raw Data'!$C$7:$I$389,4,FALSE)/VLOOKUP($A214,'16+ populations'!$A$8:$H$425,4,FALSE)</f>
        <v>2.8658616155228314E-2</v>
      </c>
      <c r="E214">
        <f>VLOOKUP($A214,'Raw Data'!$C$7:$I$389,5,FALSE)/VLOOKUP($A214,'16+ populations'!$A$8:$H$425,5,FALSE)</f>
        <v>3.5228456540666218E-2</v>
      </c>
      <c r="F214">
        <f>VLOOKUP($A214,'Raw Data'!$C$7:$I$389,6,FALSE)/VLOOKUP($A214,'16+ populations'!$A$8:$H$425,6,FALSE)</f>
        <v>3.8781446139715264E-2</v>
      </c>
      <c r="G214">
        <f>VLOOKUP($A214,'Raw Data'!$C$7:$I$389,7,FALSE)/VLOOKUP($A214,'16+ populations'!$A$8:$H$425,7,FALSE)</f>
        <v>3.8583749432591921E-2</v>
      </c>
    </row>
    <row r="215" spans="1:7" x14ac:dyDescent="0.25">
      <c r="A215" t="s">
        <v>208</v>
      </c>
      <c r="B215" t="str">
        <f>IFERROR(VLOOKUP($A215,Classifications!$E$1:$F$326,2,FALSE),VLOOKUP($A215,Classifications!$A$1:$B$35,2,FALSE))</f>
        <v>Urban with City and Town</v>
      </c>
      <c r="C215">
        <f>VLOOKUP($A215,'Raw Data'!$C$7:$I$389,3,FALSE)/VLOOKUP($A215,'16+ populations'!$A$8:$H$425,3,FALSE)</f>
        <v>1.0799500523100806E-2</v>
      </c>
      <c r="D215">
        <f>VLOOKUP($A215,'Raw Data'!$C$7:$I$389,4,FALSE)/VLOOKUP($A215,'16+ populations'!$A$8:$H$425,4,FALSE)</f>
        <v>1.4613247129936122E-2</v>
      </c>
      <c r="E215">
        <f>VLOOKUP($A215,'Raw Data'!$C$7:$I$389,5,FALSE)/VLOOKUP($A215,'16+ populations'!$A$8:$H$425,5,FALSE)</f>
        <v>1.9547121741231251E-2</v>
      </c>
      <c r="F215">
        <f>VLOOKUP($A215,'Raw Data'!$C$7:$I$389,6,FALSE)/VLOOKUP($A215,'16+ populations'!$A$8:$H$425,6,FALSE)</f>
        <v>2.0527636280696419E-2</v>
      </c>
      <c r="G215">
        <f>VLOOKUP($A215,'Raw Data'!$C$7:$I$389,7,FALSE)/VLOOKUP($A215,'16+ populations'!$A$8:$H$425,7,FALSE)</f>
        <v>1.7857142857142856E-2</v>
      </c>
    </row>
    <row r="216" spans="1:7" x14ac:dyDescent="0.25">
      <c r="A216" t="s">
        <v>124</v>
      </c>
      <c r="B216" t="str">
        <f>IFERROR(VLOOKUP($A216,Classifications!$E$1:$F$326,2,FALSE),VLOOKUP($A216,Classifications!$A$1:$B$35,2,FALSE))</f>
        <v>Urban with Minor Conurbation</v>
      </c>
      <c r="C216">
        <f>VLOOKUP($A216,'Raw Data'!$C$7:$I$389,3,FALSE)/VLOOKUP($A216,'16+ populations'!$A$8:$H$425,3,FALSE)</f>
        <v>1.3849540535418377E-2</v>
      </c>
      <c r="D216">
        <f>VLOOKUP($A216,'Raw Data'!$C$7:$I$389,4,FALSE)/VLOOKUP($A216,'16+ populations'!$A$8:$H$425,4,FALSE)</f>
        <v>1.8175659881405012E-2</v>
      </c>
      <c r="E216">
        <f>VLOOKUP($A216,'Raw Data'!$C$7:$I$389,5,FALSE)/VLOOKUP($A216,'16+ populations'!$A$8:$H$425,5,FALSE)</f>
        <v>2.11684016915905E-2</v>
      </c>
      <c r="F216">
        <f>VLOOKUP($A216,'Raw Data'!$C$7:$I$389,6,FALSE)/VLOOKUP($A216,'16+ populations'!$A$8:$H$425,6,FALSE)</f>
        <v>2.3369892174556896E-2</v>
      </c>
      <c r="G216">
        <f>VLOOKUP($A216,'Raw Data'!$C$7:$I$389,7,FALSE)/VLOOKUP($A216,'16+ populations'!$A$8:$H$425,7,FALSE)</f>
        <v>2.3504795439147928E-2</v>
      </c>
    </row>
    <row r="217" spans="1:7" x14ac:dyDescent="0.25">
      <c r="A217" t="s">
        <v>125</v>
      </c>
      <c r="B217" t="str">
        <f>IFERROR(VLOOKUP($A217,Classifications!$E$1:$F$326,2,FALSE),VLOOKUP($A217,Classifications!$A$1:$B$35,2,FALSE))</f>
        <v>Significant Rural</v>
      </c>
      <c r="C217">
        <f>VLOOKUP($A217,'Raw Data'!$C$7:$I$389,3,FALSE)/VLOOKUP($A217,'16+ populations'!$A$8:$H$425,3,FALSE)</f>
        <v>1.7757128818082311E-2</v>
      </c>
      <c r="D217">
        <f>VLOOKUP($A217,'Raw Data'!$C$7:$I$389,4,FALSE)/VLOOKUP($A217,'16+ populations'!$A$8:$H$425,4,FALSE)</f>
        <v>2.2661714071408337E-2</v>
      </c>
      <c r="E217">
        <f>VLOOKUP($A217,'Raw Data'!$C$7:$I$389,5,FALSE)/VLOOKUP($A217,'16+ populations'!$A$8:$H$425,5,FALSE)</f>
        <v>2.6852685568029132E-2</v>
      </c>
      <c r="F217">
        <f>VLOOKUP($A217,'Raw Data'!$C$7:$I$389,6,FALSE)/VLOOKUP($A217,'16+ populations'!$A$8:$H$425,6,FALSE)</f>
        <v>2.9571237150473804E-2</v>
      </c>
      <c r="G217">
        <f>VLOOKUP($A217,'Raw Data'!$C$7:$I$389,7,FALSE)/VLOOKUP($A217,'16+ populations'!$A$8:$H$425,7,FALSE)</f>
        <v>2.8953890328117356E-2</v>
      </c>
    </row>
    <row r="218" spans="1:7" x14ac:dyDescent="0.25">
      <c r="A218" t="s">
        <v>156</v>
      </c>
      <c r="B218" t="str">
        <f>IFERROR(VLOOKUP($A218,Classifications!$E$1:$F$326,2,FALSE),VLOOKUP($A218,Classifications!$A$1:$B$35,2,FALSE))</f>
        <v>Urban with City and Town</v>
      </c>
      <c r="C218">
        <f>VLOOKUP($A218,'Raw Data'!$C$7:$I$389,3,FALSE)/VLOOKUP($A218,'16+ populations'!$A$8:$H$425,3,FALSE)</f>
        <v>1.7057410012824185E-2</v>
      </c>
      <c r="D218">
        <f>VLOOKUP($A218,'Raw Data'!$C$7:$I$389,4,FALSE)/VLOOKUP($A218,'16+ populations'!$A$8:$H$425,4,FALSE)</f>
        <v>2.1462976365769049E-2</v>
      </c>
      <c r="E218">
        <f>VLOOKUP($A218,'Raw Data'!$C$7:$I$389,5,FALSE)/VLOOKUP($A218,'16+ populations'!$A$8:$H$425,5,FALSE)</f>
        <v>2.6510672723878276E-2</v>
      </c>
      <c r="F218">
        <f>VLOOKUP($A218,'Raw Data'!$C$7:$I$389,6,FALSE)/VLOOKUP($A218,'16+ populations'!$A$8:$H$425,6,FALSE)</f>
        <v>3.2033635317082934E-2</v>
      </c>
      <c r="G218">
        <f>VLOOKUP($A218,'Raw Data'!$C$7:$I$389,7,FALSE)/VLOOKUP($A218,'16+ populations'!$A$8:$H$425,7,FALSE)</f>
        <v>3.1086387434554975E-2</v>
      </c>
    </row>
    <row r="219" spans="1:7" x14ac:dyDescent="0.25">
      <c r="A219" t="s">
        <v>107</v>
      </c>
      <c r="B219" t="str">
        <f>IFERROR(VLOOKUP($A219,Classifications!$E$1:$F$326,2,FALSE),VLOOKUP($A219,Classifications!$A$1:$B$35,2,FALSE))</f>
        <v>Urban with City and Town</v>
      </c>
      <c r="C219">
        <f>VLOOKUP($A219,'Raw Data'!$C$7:$I$389,3,FALSE)/VLOOKUP($A219,'16+ populations'!$A$8:$H$425,3,FALSE)</f>
        <v>1.3695112556706326E-2</v>
      </c>
      <c r="D219">
        <f>VLOOKUP($A219,'Raw Data'!$C$7:$I$389,4,FALSE)/VLOOKUP($A219,'16+ populations'!$A$8:$H$425,4,FALSE)</f>
        <v>1.9979730707977414E-2</v>
      </c>
      <c r="E219">
        <f>VLOOKUP($A219,'Raw Data'!$C$7:$I$389,5,FALSE)/VLOOKUP($A219,'16+ populations'!$A$8:$H$425,5,FALSE)</f>
        <v>2.2941626306398163E-2</v>
      </c>
      <c r="F219">
        <f>VLOOKUP($A219,'Raw Data'!$C$7:$I$389,6,FALSE)/VLOOKUP($A219,'16+ populations'!$A$8:$H$425,6,FALSE)</f>
        <v>2.5398093716112093E-2</v>
      </c>
      <c r="G219">
        <f>VLOOKUP($A219,'Raw Data'!$C$7:$I$389,7,FALSE)/VLOOKUP($A219,'16+ populations'!$A$8:$H$425,7,FALSE)</f>
        <v>2.3865662200241531E-2</v>
      </c>
    </row>
    <row r="220" spans="1:7" x14ac:dyDescent="0.25">
      <c r="A220" t="s">
        <v>54</v>
      </c>
      <c r="B220" t="str">
        <f>IFERROR(VLOOKUP($A220,Classifications!$E$1:$F$326,2,FALSE),VLOOKUP($A220,Classifications!$A$1:$B$35,2,FALSE))</f>
        <v>Urban with Major Conurbation</v>
      </c>
      <c r="C220">
        <f>VLOOKUP($A220,'Raw Data'!$C$7:$I$389,3,FALSE)/VLOOKUP($A220,'16+ populations'!$A$8:$H$425,3,FALSE)</f>
        <v>1.6782818944673587E-2</v>
      </c>
      <c r="D220">
        <f>VLOOKUP($A220,'Raw Data'!$C$7:$I$389,4,FALSE)/VLOOKUP($A220,'16+ populations'!$A$8:$H$425,4,FALSE)</f>
        <v>2.4987399819693196E-2</v>
      </c>
      <c r="E220">
        <f>VLOOKUP($A220,'Raw Data'!$C$7:$I$389,5,FALSE)/VLOOKUP($A220,'16+ populations'!$A$8:$H$425,5,FALSE)</f>
        <v>3.0570891992261963E-2</v>
      </c>
      <c r="F220">
        <f>VLOOKUP($A220,'Raw Data'!$C$7:$I$389,6,FALSE)/VLOOKUP($A220,'16+ populations'!$A$8:$H$425,6,FALSE)</f>
        <v>3.2900334675818252E-2</v>
      </c>
      <c r="G220">
        <f>VLOOKUP($A220,'Raw Data'!$C$7:$I$389,7,FALSE)/VLOOKUP($A220,'16+ populations'!$A$8:$H$425,7,FALSE)</f>
        <v>3.2040149426183606E-2</v>
      </c>
    </row>
    <row r="221" spans="1:7" x14ac:dyDescent="0.25">
      <c r="A221" t="s">
        <v>301</v>
      </c>
      <c r="B221" t="str">
        <f>IFERROR(VLOOKUP($A221,Classifications!$E$1:$F$326,2,FALSE),VLOOKUP($A221,Classifications!$A$1:$B$35,2,FALSE))</f>
        <v>Urban with City and Town</v>
      </c>
      <c r="C221">
        <f>VLOOKUP($A221,'Raw Data'!$C$7:$I$389,3,FALSE)/VLOOKUP($A221,'16+ populations'!$A$8:$H$425,3,FALSE)</f>
        <v>6.1020375084618102E-3</v>
      </c>
      <c r="D221">
        <f>VLOOKUP($A221,'Raw Data'!$C$7:$I$389,4,FALSE)/VLOOKUP($A221,'16+ populations'!$A$8:$H$425,4,FALSE)</f>
        <v>8.9947436966522683E-3</v>
      </c>
      <c r="E221">
        <f>VLOOKUP($A221,'Raw Data'!$C$7:$I$389,5,FALSE)/VLOOKUP($A221,'16+ populations'!$A$8:$H$425,5,FALSE)</f>
        <v>1.1249838629363924E-2</v>
      </c>
      <c r="F221">
        <f>VLOOKUP($A221,'Raw Data'!$C$7:$I$389,6,FALSE)/VLOOKUP($A221,'16+ populations'!$A$8:$H$425,6,FALSE)</f>
        <v>1.216177909454183E-2</v>
      </c>
      <c r="G221">
        <f>VLOOKUP($A221,'Raw Data'!$C$7:$I$389,7,FALSE)/VLOOKUP($A221,'16+ populations'!$A$8:$H$425,7,FALSE)</f>
        <v>1.0913682691440425E-2</v>
      </c>
    </row>
    <row r="222" spans="1:7" x14ac:dyDescent="0.25">
      <c r="A222" t="s">
        <v>299</v>
      </c>
      <c r="B222" t="str">
        <f>IFERROR(VLOOKUP($A222,Classifications!$E$1:$F$326,2,FALSE),VLOOKUP($A222,Classifications!$A$1:$B$35,2,FALSE))</f>
        <v>Predominantly Rural</v>
      </c>
      <c r="C222">
        <f>VLOOKUP($A222,'Raw Data'!$C$7:$I$389,3,FALSE)/VLOOKUP($A222,'16+ populations'!$A$8:$H$425,3,FALSE)</f>
        <v>1.0725786065455645E-2</v>
      </c>
      <c r="D222">
        <f>VLOOKUP($A222,'Raw Data'!$C$7:$I$389,4,FALSE)/VLOOKUP($A222,'16+ populations'!$A$8:$H$425,4,FALSE)</f>
        <v>1.3331421007215896E-2</v>
      </c>
      <c r="E222">
        <f>VLOOKUP($A222,'Raw Data'!$C$7:$I$389,5,FALSE)/VLOOKUP($A222,'16+ populations'!$A$8:$H$425,5,FALSE)</f>
        <v>1.5964732666694716E-2</v>
      </c>
      <c r="F222">
        <f>VLOOKUP($A222,'Raw Data'!$C$7:$I$389,6,FALSE)/VLOOKUP($A222,'16+ populations'!$A$8:$H$425,6,FALSE)</f>
        <v>1.8210295011454485E-2</v>
      </c>
      <c r="G222">
        <f>VLOOKUP($A222,'Raw Data'!$C$7:$I$389,7,FALSE)/VLOOKUP($A222,'16+ populations'!$A$8:$H$425,7,FALSE)</f>
        <v>1.7507868049889266E-2</v>
      </c>
    </row>
    <row r="223" spans="1:7" x14ac:dyDescent="0.25">
      <c r="A223" t="s">
        <v>45</v>
      </c>
      <c r="B223" t="str">
        <f>IFERROR(VLOOKUP($A223,Classifications!$E$1:$F$326,2,FALSE),VLOOKUP($A223,Classifications!$A$1:$B$35,2,FALSE))</f>
        <v>Urban with City and Town</v>
      </c>
      <c r="C223">
        <f>VLOOKUP($A223,'Raw Data'!$C$7:$I$389,3,FALSE)/VLOOKUP($A223,'16+ populations'!$A$8:$H$425,3,FALSE)</f>
        <v>1.6466384052131872E-2</v>
      </c>
      <c r="D223">
        <f>VLOOKUP($A223,'Raw Data'!$C$7:$I$389,4,FALSE)/VLOOKUP($A223,'16+ populations'!$A$8:$H$425,4,FALSE)</f>
        <v>2.1969137755281382E-2</v>
      </c>
      <c r="E223">
        <f>VLOOKUP($A223,'Raw Data'!$C$7:$I$389,5,FALSE)/VLOOKUP($A223,'16+ populations'!$A$8:$H$425,5,FALSE)</f>
        <v>2.7298825269906127E-2</v>
      </c>
      <c r="F223">
        <f>VLOOKUP($A223,'Raw Data'!$C$7:$I$389,6,FALSE)/VLOOKUP($A223,'16+ populations'!$A$8:$H$425,6,FALSE)</f>
        <v>3.3280535336097809E-2</v>
      </c>
      <c r="G223">
        <f>VLOOKUP($A223,'Raw Data'!$C$7:$I$389,7,FALSE)/VLOOKUP($A223,'16+ populations'!$A$8:$H$425,7,FALSE)</f>
        <v>3.1231595666839185E-2</v>
      </c>
    </row>
    <row r="224" spans="1:7" x14ac:dyDescent="0.25">
      <c r="A224" t="s">
        <v>210</v>
      </c>
      <c r="B224" t="str">
        <f>IFERROR(VLOOKUP($A224,Classifications!$E$1:$F$326,2,FALSE),VLOOKUP($A224,Classifications!$A$1:$B$35,2,FALSE))</f>
        <v>Urban with City and Town</v>
      </c>
      <c r="C224">
        <f>VLOOKUP($A224,'Raw Data'!$C$7:$I$389,3,FALSE)/VLOOKUP($A224,'16+ populations'!$A$8:$H$425,3,FALSE)</f>
        <v>1.2314744340776342E-2</v>
      </c>
      <c r="D224">
        <f>VLOOKUP($A224,'Raw Data'!$C$7:$I$389,4,FALSE)/VLOOKUP($A224,'16+ populations'!$A$8:$H$425,4,FALSE)</f>
        <v>1.6779655300347397E-2</v>
      </c>
      <c r="E224">
        <f>VLOOKUP($A224,'Raw Data'!$C$7:$I$389,5,FALSE)/VLOOKUP($A224,'16+ populations'!$A$8:$H$425,5,FALSE)</f>
        <v>2.1643039681680833E-2</v>
      </c>
      <c r="F224">
        <f>VLOOKUP($A224,'Raw Data'!$C$7:$I$389,6,FALSE)/VLOOKUP($A224,'16+ populations'!$A$8:$H$425,6,FALSE)</f>
        <v>2.4875621890547265E-2</v>
      </c>
      <c r="G224">
        <f>VLOOKUP($A224,'Raw Data'!$C$7:$I$389,7,FALSE)/VLOOKUP($A224,'16+ populations'!$A$8:$H$425,7,FALSE)</f>
        <v>2.3265248673218469E-2</v>
      </c>
    </row>
    <row r="225" spans="1:7" x14ac:dyDescent="0.25">
      <c r="A225" t="s">
        <v>364</v>
      </c>
      <c r="B225" t="str">
        <f>IFERROR(VLOOKUP($A225,Classifications!$E$1:$F$326,2,FALSE),VLOOKUP($A225,Classifications!$A$1:$B$35,2,FALSE))</f>
        <v>Urban with City and Town</v>
      </c>
      <c r="C225">
        <f>VLOOKUP($A225,'Raw Data'!$C$7:$I$389,3,FALSE)/VLOOKUP($A225,'16+ populations'!$A$8:$H$425,3,FALSE)</f>
        <v>2.3617035199495536E-2</v>
      </c>
      <c r="D225">
        <f>VLOOKUP($A225,'Raw Data'!$C$7:$I$389,4,FALSE)/VLOOKUP($A225,'16+ populations'!$A$8:$H$425,4,FALSE)</f>
        <v>2.940128296507484E-2</v>
      </c>
      <c r="E225">
        <f>VLOOKUP($A225,'Raw Data'!$C$7:$I$389,5,FALSE)/VLOOKUP($A225,'16+ populations'!$A$8:$H$425,5,FALSE)</f>
        <v>3.4598405054785716E-2</v>
      </c>
      <c r="F225">
        <f>VLOOKUP($A225,'Raw Data'!$C$7:$I$389,6,FALSE)/VLOOKUP($A225,'16+ populations'!$A$8:$H$425,6,FALSE)</f>
        <v>3.6538790737209947E-2</v>
      </c>
      <c r="G225">
        <f>VLOOKUP($A225,'Raw Data'!$C$7:$I$389,7,FALSE)/VLOOKUP($A225,'16+ populations'!$A$8:$H$425,7,FALSE)</f>
        <v>3.3261650439550053E-2</v>
      </c>
    </row>
    <row r="226" spans="1:7" x14ac:dyDescent="0.25">
      <c r="A226" t="s">
        <v>365</v>
      </c>
      <c r="B226" t="str">
        <f>IFERROR(VLOOKUP($A226,Classifications!$E$1:$F$326,2,FALSE),VLOOKUP($A226,Classifications!$A$1:$B$35,2,FALSE))</f>
        <v>Urban with City and Town</v>
      </c>
      <c r="C226">
        <f>VLOOKUP($A226,'Raw Data'!$C$7:$I$389,3,FALSE)/VLOOKUP($A226,'16+ populations'!$A$8:$H$425,3,FALSE)</f>
        <v>1.4649190439475714E-2</v>
      </c>
      <c r="D226">
        <f>VLOOKUP($A226,'Raw Data'!$C$7:$I$389,4,FALSE)/VLOOKUP($A226,'16+ populations'!$A$8:$H$425,4,FALSE)</f>
        <v>1.8710199794297219E-2</v>
      </c>
      <c r="E226">
        <f>VLOOKUP($A226,'Raw Data'!$C$7:$I$389,5,FALSE)/VLOOKUP($A226,'16+ populations'!$A$8:$H$425,5,FALSE)</f>
        <v>2.0874556959272868E-2</v>
      </c>
      <c r="F226">
        <f>VLOOKUP($A226,'Raw Data'!$C$7:$I$389,6,FALSE)/VLOOKUP($A226,'16+ populations'!$A$8:$H$425,6,FALSE)</f>
        <v>2.5348403379787117E-2</v>
      </c>
      <c r="G226">
        <f>VLOOKUP($A226,'Raw Data'!$C$7:$I$389,7,FALSE)/VLOOKUP($A226,'16+ populations'!$A$8:$H$425,7,FALSE)</f>
        <v>2.4780554423604304E-2</v>
      </c>
    </row>
    <row r="227" spans="1:7" x14ac:dyDescent="0.25">
      <c r="A227" t="s">
        <v>305</v>
      </c>
      <c r="B227" t="str">
        <f>IFERROR(VLOOKUP($A227,Classifications!$E$1:$F$326,2,FALSE),VLOOKUP($A227,Classifications!$A$1:$B$35,2,FALSE))</f>
        <v>Urban with City and Town</v>
      </c>
      <c r="C227">
        <f>VLOOKUP($A227,'Raw Data'!$C$7:$I$389,3,FALSE)/VLOOKUP($A227,'16+ populations'!$A$8:$H$425,3,FALSE)</f>
        <v>9.6492391096183027E-3</v>
      </c>
      <c r="D227">
        <f>VLOOKUP($A227,'Raw Data'!$C$7:$I$389,4,FALSE)/VLOOKUP($A227,'16+ populations'!$A$8:$H$425,4,FALSE)</f>
        <v>1.4083388102064841E-2</v>
      </c>
      <c r="E227">
        <f>VLOOKUP($A227,'Raw Data'!$C$7:$I$389,5,FALSE)/VLOOKUP($A227,'16+ populations'!$A$8:$H$425,5,FALSE)</f>
        <v>2.0486683655623845E-2</v>
      </c>
      <c r="F227">
        <f>VLOOKUP($A227,'Raw Data'!$C$7:$I$389,6,FALSE)/VLOOKUP($A227,'16+ populations'!$A$8:$H$425,6,FALSE)</f>
        <v>2.2927450994353581E-2</v>
      </c>
      <c r="G227">
        <f>VLOOKUP($A227,'Raw Data'!$C$7:$I$389,7,FALSE)/VLOOKUP($A227,'16+ populations'!$A$8:$H$425,7,FALSE)</f>
        <v>2.3046900084909634E-2</v>
      </c>
    </row>
    <row r="228" spans="1:7" x14ac:dyDescent="0.25">
      <c r="A228" t="s">
        <v>46</v>
      </c>
      <c r="B228" t="str">
        <f>IFERROR(VLOOKUP($A228,Classifications!$E$1:$F$326,2,FALSE),VLOOKUP($A228,Classifications!$A$1:$B$35,2,FALSE))</f>
        <v>Urban with City and Town</v>
      </c>
      <c r="C228">
        <f>VLOOKUP($A228,'Raw Data'!$C$7:$I$389,3,FALSE)/VLOOKUP($A228,'16+ populations'!$A$8:$H$425,3,FALSE)</f>
        <v>1.8275209516085428E-2</v>
      </c>
      <c r="D228">
        <f>VLOOKUP($A228,'Raw Data'!$C$7:$I$389,4,FALSE)/VLOOKUP($A228,'16+ populations'!$A$8:$H$425,4,FALSE)</f>
        <v>2.2901255805952175E-2</v>
      </c>
      <c r="E228">
        <f>VLOOKUP($A228,'Raw Data'!$C$7:$I$389,5,FALSE)/VLOOKUP($A228,'16+ populations'!$A$8:$H$425,5,FALSE)</f>
        <v>2.6333745575504285E-2</v>
      </c>
      <c r="F228">
        <f>VLOOKUP($A228,'Raw Data'!$C$7:$I$389,6,FALSE)/VLOOKUP($A228,'16+ populations'!$A$8:$H$425,6,FALSE)</f>
        <v>2.8982727573016228E-2</v>
      </c>
      <c r="G228">
        <f>VLOOKUP($A228,'Raw Data'!$C$7:$I$389,7,FALSE)/VLOOKUP($A228,'16+ populations'!$A$8:$H$425,7,FALSE)</f>
        <v>2.7127003699136867E-2</v>
      </c>
    </row>
    <row r="229" spans="1:7" x14ac:dyDescent="0.25">
      <c r="A229" t="s">
        <v>353</v>
      </c>
      <c r="B229" t="str">
        <f>IFERROR(VLOOKUP($A229,Classifications!$E$1:$F$326,2,FALSE),VLOOKUP($A229,Classifications!$A$1:$B$35,2,FALSE))</f>
        <v xml:space="preserve">Mainly Rural (rural including hub towns &gt;=80%) </v>
      </c>
      <c r="C229">
        <f>VLOOKUP($A229,'Raw Data'!$C$7:$I$389,3,FALSE)/VLOOKUP($A229,'16+ populations'!$A$8:$H$425,3,FALSE)</f>
        <v>9.7508922986348751E-2</v>
      </c>
      <c r="D229">
        <f>VLOOKUP($A229,'Raw Data'!$C$7:$I$389,4,FALSE)/VLOOKUP($A229,'16+ populations'!$A$8:$H$425,4,FALSE)</f>
        <v>9.2038145930361498E-2</v>
      </c>
      <c r="E229">
        <f>VLOOKUP($A229,'Raw Data'!$C$7:$I$389,5,FALSE)/VLOOKUP($A229,'16+ populations'!$A$8:$H$425,5,FALSE)</f>
        <v>7.8567173071194513E-2</v>
      </c>
      <c r="F229">
        <f>VLOOKUP($A229,'Raw Data'!$C$7:$I$389,6,FALSE)/VLOOKUP($A229,'16+ populations'!$A$8:$H$425,6,FALSE)</f>
        <v>9.3940994491813173E-2</v>
      </c>
      <c r="G229">
        <f>VLOOKUP($A229,'Raw Data'!$C$7:$I$389,7,FALSE)/VLOOKUP($A229,'16+ populations'!$A$8:$H$425,7,FALSE)</f>
        <v>9.1520145824630694E-2</v>
      </c>
    </row>
    <row r="230" spans="1:7" x14ac:dyDescent="0.25">
      <c r="A230" t="s">
        <v>306</v>
      </c>
      <c r="B230" t="str">
        <f>IFERROR(VLOOKUP($A230,Classifications!$E$1:$F$326,2,FALSE),VLOOKUP($A230,Classifications!$A$1:$B$35,2,FALSE))</f>
        <v>Urban with City and Town</v>
      </c>
      <c r="C230">
        <f>VLOOKUP($A230,'Raw Data'!$C$7:$I$389,3,FALSE)/VLOOKUP($A230,'16+ populations'!$A$8:$H$425,3,FALSE)</f>
        <v>1.0650329877474081E-2</v>
      </c>
      <c r="D230">
        <f>VLOOKUP($A230,'Raw Data'!$C$7:$I$389,4,FALSE)/VLOOKUP($A230,'16+ populations'!$A$8:$H$425,4,FALSE)</f>
        <v>1.662945281626323E-2</v>
      </c>
      <c r="E230">
        <f>VLOOKUP($A230,'Raw Data'!$C$7:$I$389,5,FALSE)/VLOOKUP($A230,'16+ populations'!$A$8:$H$425,5,FALSE)</f>
        <v>1.8457064021775608E-2</v>
      </c>
      <c r="F230">
        <f>VLOOKUP($A230,'Raw Data'!$C$7:$I$389,6,FALSE)/VLOOKUP($A230,'16+ populations'!$A$8:$H$425,6,FALSE)</f>
        <v>2.0050683672616892E-2</v>
      </c>
      <c r="G230">
        <f>VLOOKUP($A230,'Raw Data'!$C$7:$I$389,7,FALSE)/VLOOKUP($A230,'16+ populations'!$A$8:$H$425,7,FALSE)</f>
        <v>1.9514530040409806E-2</v>
      </c>
    </row>
    <row r="231" spans="1:7" x14ac:dyDescent="0.25">
      <c r="A231" t="s">
        <v>252</v>
      </c>
      <c r="B231" t="str">
        <f>IFERROR(VLOOKUP($A231,Classifications!$E$1:$F$326,2,FALSE),VLOOKUP($A231,Classifications!$A$1:$B$35,2,FALSE))</f>
        <v>Urban with Major Conurbation</v>
      </c>
      <c r="C231">
        <f>VLOOKUP($A231,'Raw Data'!$C$7:$I$389,3,FALSE)/VLOOKUP($A231,'16+ populations'!$A$8:$H$425,3,FALSE)</f>
        <v>5.9767470708300911E-3</v>
      </c>
      <c r="D231">
        <f>VLOOKUP($A231,'Raw Data'!$C$7:$I$389,4,FALSE)/VLOOKUP($A231,'16+ populations'!$A$8:$H$425,4,FALSE)</f>
        <v>8.7215438799204507E-3</v>
      </c>
      <c r="E231">
        <f>VLOOKUP($A231,'Raw Data'!$C$7:$I$389,5,FALSE)/VLOOKUP($A231,'16+ populations'!$A$8:$H$425,5,FALSE)</f>
        <v>1.0900985427389133E-2</v>
      </c>
      <c r="F231">
        <f>VLOOKUP($A231,'Raw Data'!$C$7:$I$389,6,FALSE)/VLOOKUP($A231,'16+ populations'!$A$8:$H$425,6,FALSE)</f>
        <v>1.2703402466397886E-2</v>
      </c>
      <c r="G231">
        <f>VLOOKUP($A231,'Raw Data'!$C$7:$I$389,7,FALSE)/VLOOKUP($A231,'16+ populations'!$A$8:$H$425,7,FALSE)</f>
        <v>1.3262882040246721E-2</v>
      </c>
    </row>
    <row r="232" spans="1:7" x14ac:dyDescent="0.25">
      <c r="A232" t="s">
        <v>18</v>
      </c>
      <c r="B232" t="str">
        <f>IFERROR(VLOOKUP($A232,Classifications!$E$1:$F$326,2,FALSE),VLOOKUP($A232,Classifications!$A$1:$B$35,2,FALSE))</f>
        <v>Urban with Significant Rural (rural including hub towns 26-49%)</v>
      </c>
      <c r="C232">
        <f>VLOOKUP($A232,'Raw Data'!$C$7:$I$389,3,FALSE)/VLOOKUP($A232,'16+ populations'!$A$8:$H$425,3,FALSE)</f>
        <v>2.2199892505783657E-2</v>
      </c>
      <c r="D232">
        <f>VLOOKUP($A232,'Raw Data'!$C$7:$I$389,4,FALSE)/VLOOKUP($A232,'16+ populations'!$A$8:$H$425,4,FALSE)</f>
        <v>3.1129227407816373E-2</v>
      </c>
      <c r="E232">
        <f>VLOOKUP($A232,'Raw Data'!$C$7:$I$389,5,FALSE)/VLOOKUP($A232,'16+ populations'!$A$8:$H$425,5,FALSE)</f>
        <v>3.8662993485226477E-2</v>
      </c>
      <c r="F232">
        <f>VLOOKUP($A232,'Raw Data'!$C$7:$I$389,6,FALSE)/VLOOKUP($A232,'16+ populations'!$A$8:$H$425,6,FALSE)</f>
        <v>4.0354931803757682E-2</v>
      </c>
      <c r="G232">
        <f>VLOOKUP($A232,'Raw Data'!$C$7:$I$389,7,FALSE)/VLOOKUP($A232,'16+ populations'!$A$8:$H$425,7,FALSE)</f>
        <v>3.9961366654593745E-2</v>
      </c>
    </row>
    <row r="233" spans="1:7" x14ac:dyDescent="0.25">
      <c r="A233" t="s">
        <v>164</v>
      </c>
      <c r="B233" t="str">
        <f>IFERROR(VLOOKUP($A233,Classifications!$E$1:$F$326,2,FALSE),VLOOKUP($A233,Classifications!$A$1:$B$35,2,FALSE))</f>
        <v>Urban with City and Town</v>
      </c>
      <c r="C233">
        <f>VLOOKUP($A233,'Raw Data'!$C$7:$I$389,3,FALSE)/VLOOKUP($A233,'16+ populations'!$A$8:$H$425,3,FALSE)</f>
        <v>1.3306241346447773E-2</v>
      </c>
      <c r="D233">
        <f>VLOOKUP($A233,'Raw Data'!$C$7:$I$389,4,FALSE)/VLOOKUP($A233,'16+ populations'!$A$8:$H$425,4,FALSE)</f>
        <v>2.1400183430143688E-2</v>
      </c>
      <c r="E233">
        <f>VLOOKUP($A233,'Raw Data'!$C$7:$I$389,5,FALSE)/VLOOKUP($A233,'16+ populations'!$A$8:$H$425,5,FALSE)</f>
        <v>2.6602915535743173E-2</v>
      </c>
      <c r="F233">
        <f>VLOOKUP($A233,'Raw Data'!$C$7:$I$389,6,FALSE)/VLOOKUP($A233,'16+ populations'!$A$8:$H$425,6,FALSE)</f>
        <v>3.1581240017424135E-2</v>
      </c>
      <c r="G233">
        <f>VLOOKUP($A233,'Raw Data'!$C$7:$I$389,7,FALSE)/VLOOKUP($A233,'16+ populations'!$A$8:$H$425,7,FALSE)</f>
        <v>3.1597019286966684E-2</v>
      </c>
    </row>
    <row r="234" spans="1:7" x14ac:dyDescent="0.25">
      <c r="A234" t="s">
        <v>314</v>
      </c>
      <c r="B234" t="str">
        <f>IFERROR(VLOOKUP($A234,Classifications!$E$1:$F$326,2,FALSE),VLOOKUP($A234,Classifications!$A$1:$B$35,2,FALSE))</f>
        <v>Urban with City and Town</v>
      </c>
      <c r="C234">
        <f>VLOOKUP($A234,'Raw Data'!$C$7:$I$389,3,FALSE)/VLOOKUP($A234,'16+ populations'!$A$8:$H$425,3,FALSE)</f>
        <v>8.0803416830197393E-3</v>
      </c>
      <c r="D234">
        <f>VLOOKUP($A234,'Raw Data'!$C$7:$I$389,4,FALSE)/VLOOKUP($A234,'16+ populations'!$A$8:$H$425,4,FALSE)</f>
        <v>1.02864196402039E-2</v>
      </c>
      <c r="E234">
        <f>VLOOKUP($A234,'Raw Data'!$C$7:$I$389,5,FALSE)/VLOOKUP($A234,'16+ populations'!$A$8:$H$425,5,FALSE)</f>
        <v>1.2805403200217579E-2</v>
      </c>
      <c r="F234">
        <f>VLOOKUP($A234,'Raw Data'!$C$7:$I$389,6,FALSE)/VLOOKUP($A234,'16+ populations'!$A$8:$H$425,6,FALSE)</f>
        <v>1.4168159046086188E-2</v>
      </c>
      <c r="G234">
        <f>VLOOKUP($A234,'Raw Data'!$C$7:$I$389,7,FALSE)/VLOOKUP($A234,'16+ populations'!$A$8:$H$425,7,FALSE)</f>
        <v>1.3797003109980209E-2</v>
      </c>
    </row>
    <row r="235" spans="1:7" x14ac:dyDescent="0.25">
      <c r="A235" t="s">
        <v>47</v>
      </c>
      <c r="B235" t="str">
        <f>IFERROR(VLOOKUP($A235,Classifications!$E$1:$F$326,2,FALSE),VLOOKUP($A235,Classifications!$A$1:$B$35,2,FALSE))</f>
        <v xml:space="preserve">Mainly Rural (rural including hub towns &gt;=80%) </v>
      </c>
      <c r="C235">
        <f>VLOOKUP($A235,'Raw Data'!$C$7:$I$389,3,FALSE)/VLOOKUP($A235,'16+ populations'!$A$8:$H$425,3,FALSE)</f>
        <v>1.7771007870017771E-2</v>
      </c>
      <c r="D235">
        <f>VLOOKUP($A235,'Raw Data'!$C$7:$I$389,4,FALSE)/VLOOKUP($A235,'16+ populations'!$A$8:$H$425,4,FALSE)</f>
        <v>2.1199615580304143E-2</v>
      </c>
      <c r="E235">
        <f>VLOOKUP($A235,'Raw Data'!$C$7:$I$389,5,FALSE)/VLOOKUP($A235,'16+ populations'!$A$8:$H$425,5,FALSE)</f>
        <v>2.447074891873435E-2</v>
      </c>
      <c r="F235">
        <f>VLOOKUP($A235,'Raw Data'!$C$7:$I$389,6,FALSE)/VLOOKUP($A235,'16+ populations'!$A$8:$H$425,6,FALSE)</f>
        <v>2.8623769177925348E-2</v>
      </c>
      <c r="G235">
        <f>VLOOKUP($A235,'Raw Data'!$C$7:$I$389,7,FALSE)/VLOOKUP($A235,'16+ populations'!$A$8:$H$425,7,FALSE)</f>
        <v>2.8630325240494733E-2</v>
      </c>
    </row>
    <row r="236" spans="1:7" x14ac:dyDescent="0.25">
      <c r="A236" t="s">
        <v>253</v>
      </c>
      <c r="B236" t="str">
        <f>IFERROR(VLOOKUP($A236,Classifications!$E$1:$F$326,2,FALSE),VLOOKUP($A236,Classifications!$A$1:$B$35,2,FALSE))</f>
        <v>Urban with Major Conurbation</v>
      </c>
      <c r="C236">
        <f>VLOOKUP($A236,'Raw Data'!$C$7:$I$389,3,FALSE)/VLOOKUP($A236,'16+ populations'!$A$8:$H$425,3,FALSE)</f>
        <v>3.7717376475592044E-3</v>
      </c>
      <c r="D236">
        <f>VLOOKUP($A236,'Raw Data'!$C$7:$I$389,4,FALSE)/VLOOKUP($A236,'16+ populations'!$A$8:$H$425,4,FALSE)</f>
        <v>5.2781843045992182E-3</v>
      </c>
      <c r="E236">
        <f>VLOOKUP($A236,'Raw Data'!$C$7:$I$389,5,FALSE)/VLOOKUP($A236,'16+ populations'!$A$8:$H$425,5,FALSE)</f>
        <v>6.8044092571986651E-3</v>
      </c>
      <c r="F236">
        <f>VLOOKUP($A236,'Raw Data'!$C$7:$I$389,6,FALSE)/VLOOKUP($A236,'16+ populations'!$A$8:$H$425,6,FALSE)</f>
        <v>7.0727610290867299E-3</v>
      </c>
      <c r="G236">
        <f>VLOOKUP($A236,'Raw Data'!$C$7:$I$389,7,FALSE)/VLOOKUP($A236,'16+ populations'!$A$8:$H$425,7,FALSE)</f>
        <v>6.8136272545090181E-3</v>
      </c>
    </row>
    <row r="237" spans="1:7" x14ac:dyDescent="0.25">
      <c r="A237" t="s">
        <v>80</v>
      </c>
      <c r="B237" t="str">
        <f>IFERROR(VLOOKUP($A237,Classifications!$E$1:$F$326,2,FALSE),VLOOKUP($A237,Classifications!$A$1:$B$35,2,FALSE))</f>
        <v xml:space="preserve">Mainly Rural (rural including hub towns &gt;=80%) </v>
      </c>
      <c r="C237">
        <f>VLOOKUP($A237,'Raw Data'!$C$7:$I$389,3,FALSE)/VLOOKUP($A237,'16+ populations'!$A$8:$H$425,3,FALSE)</f>
        <v>1.6996514274191226E-2</v>
      </c>
      <c r="D237">
        <f>VLOOKUP($A237,'Raw Data'!$C$7:$I$389,4,FALSE)/VLOOKUP($A237,'16+ populations'!$A$8:$H$425,4,FALSE)</f>
        <v>2.5879173016648934E-2</v>
      </c>
      <c r="E237">
        <f>VLOOKUP($A237,'Raw Data'!$C$7:$I$389,5,FALSE)/VLOOKUP($A237,'16+ populations'!$A$8:$H$425,5,FALSE)</f>
        <v>9.3766129494752534E-2</v>
      </c>
      <c r="F237">
        <f>VLOOKUP($A237,'Raw Data'!$C$7:$I$389,6,FALSE)/VLOOKUP($A237,'16+ populations'!$A$8:$H$425,6,FALSE)</f>
        <v>0.17467871085401648</v>
      </c>
      <c r="G237">
        <f>VLOOKUP($A237,'Raw Data'!$C$7:$I$389,7,FALSE)/VLOOKUP($A237,'16+ populations'!$A$8:$H$425,7,FALSE)</f>
        <v>0.20616181975237546</v>
      </c>
    </row>
    <row r="238" spans="1:7" x14ac:dyDescent="0.25">
      <c r="A238" t="s">
        <v>55</v>
      </c>
      <c r="B238" t="str">
        <f>IFERROR(VLOOKUP($A238,Classifications!$E$1:$F$326,2,FALSE),VLOOKUP($A238,Classifications!$A$1:$B$35,2,FALSE))</f>
        <v>Urban with Major Conurbation</v>
      </c>
      <c r="C238">
        <f>VLOOKUP($A238,'Raw Data'!$C$7:$I$389,3,FALSE)/VLOOKUP($A238,'16+ populations'!$A$8:$H$425,3,FALSE)</f>
        <v>1.6630326323958756E-2</v>
      </c>
      <c r="D238">
        <f>VLOOKUP($A238,'Raw Data'!$C$7:$I$389,4,FALSE)/VLOOKUP($A238,'16+ populations'!$A$8:$H$425,4,FALSE)</f>
        <v>2.4609790705924086E-2</v>
      </c>
      <c r="E238">
        <f>VLOOKUP($A238,'Raw Data'!$C$7:$I$389,5,FALSE)/VLOOKUP($A238,'16+ populations'!$A$8:$H$425,5,FALSE)</f>
        <v>3.048444558710104E-2</v>
      </c>
      <c r="F238">
        <f>VLOOKUP($A238,'Raw Data'!$C$7:$I$389,6,FALSE)/VLOOKUP($A238,'16+ populations'!$A$8:$H$425,6,FALSE)</f>
        <v>3.1256712416025359E-2</v>
      </c>
      <c r="G238">
        <f>VLOOKUP($A238,'Raw Data'!$C$7:$I$389,7,FALSE)/VLOOKUP($A238,'16+ populations'!$A$8:$H$425,7,FALSE)</f>
        <v>3.0217326585293244E-2</v>
      </c>
    </row>
    <row r="239" spans="1:7" x14ac:dyDescent="0.25">
      <c r="A239" t="s">
        <v>187</v>
      </c>
      <c r="B239" t="str">
        <f>IFERROR(VLOOKUP($A239,Classifications!$E$1:$F$326,2,FALSE),VLOOKUP($A239,Classifications!$A$1:$B$35,2,FALSE))</f>
        <v>Urban with City and Town</v>
      </c>
      <c r="C239">
        <f>VLOOKUP($A239,'Raw Data'!$C$7:$I$389,3,FALSE)/VLOOKUP($A239,'16+ populations'!$A$8:$H$425,3,FALSE)</f>
        <v>1.2918900158111913E-2</v>
      </c>
      <c r="D239">
        <f>VLOOKUP($A239,'Raw Data'!$C$7:$I$389,4,FALSE)/VLOOKUP($A239,'16+ populations'!$A$8:$H$425,4,FALSE)</f>
        <v>1.716887225587407E-2</v>
      </c>
      <c r="E239">
        <f>VLOOKUP($A239,'Raw Data'!$C$7:$I$389,5,FALSE)/VLOOKUP($A239,'16+ populations'!$A$8:$H$425,5,FALSE)</f>
        <v>1.9788150389942964E-2</v>
      </c>
      <c r="F239">
        <f>VLOOKUP($A239,'Raw Data'!$C$7:$I$389,6,FALSE)/VLOOKUP($A239,'16+ populations'!$A$8:$H$425,6,FALSE)</f>
        <v>2.2058249394862183E-2</v>
      </c>
      <c r="G239">
        <f>VLOOKUP($A239,'Raw Data'!$C$7:$I$389,7,FALSE)/VLOOKUP($A239,'16+ populations'!$A$8:$H$425,7,FALSE)</f>
        <v>2.2239716591222199E-2</v>
      </c>
    </row>
    <row r="240" spans="1:7" x14ac:dyDescent="0.25">
      <c r="A240" t="s">
        <v>48</v>
      </c>
      <c r="B240" t="str">
        <f>IFERROR(VLOOKUP($A240,Classifications!$E$1:$F$326,2,FALSE),VLOOKUP($A240,Classifications!$A$1:$B$35,2,FALSE))</f>
        <v>Urban with City and Town</v>
      </c>
      <c r="C240">
        <f>VLOOKUP($A240,'Raw Data'!$C$7:$I$389,3,FALSE)/VLOOKUP($A240,'16+ populations'!$A$8:$H$425,3,FALSE)</f>
        <v>1.7422391166621413E-2</v>
      </c>
      <c r="D240">
        <f>VLOOKUP($A240,'Raw Data'!$C$7:$I$389,4,FALSE)/VLOOKUP($A240,'16+ populations'!$A$8:$H$425,4,FALSE)</f>
        <v>2.2360753489632741E-2</v>
      </c>
      <c r="E240">
        <f>VLOOKUP($A240,'Raw Data'!$C$7:$I$389,5,FALSE)/VLOOKUP($A240,'16+ populations'!$A$8:$H$425,5,FALSE)</f>
        <v>2.6424554509113084E-2</v>
      </c>
      <c r="F240">
        <f>VLOOKUP($A240,'Raw Data'!$C$7:$I$389,6,FALSE)/VLOOKUP($A240,'16+ populations'!$A$8:$H$425,6,FALSE)</f>
        <v>3.2556233494217282E-2</v>
      </c>
      <c r="G240">
        <f>VLOOKUP($A240,'Raw Data'!$C$7:$I$389,7,FALSE)/VLOOKUP($A240,'16+ populations'!$A$8:$H$425,7,FALSE)</f>
        <v>3.2936870997255258E-2</v>
      </c>
    </row>
    <row r="241" spans="1:7" x14ac:dyDescent="0.25">
      <c r="A241" t="s">
        <v>269</v>
      </c>
      <c r="B241" t="str">
        <f>IFERROR(VLOOKUP($A241,Classifications!$E$1:$F$326,2,FALSE),VLOOKUP($A241,Classifications!$A$1:$B$35,2,FALSE))</f>
        <v xml:space="preserve">Largely Rural (rural including hub towns 50-79%) </v>
      </c>
      <c r="C241">
        <f>VLOOKUP($A241,'Raw Data'!$C$7:$I$389,3,FALSE)/VLOOKUP($A241,'16+ populations'!$A$8:$H$425,3,FALSE)</f>
        <v>1.0689682476839022E-2</v>
      </c>
      <c r="D241">
        <f>VLOOKUP($A241,'Raw Data'!$C$7:$I$389,4,FALSE)/VLOOKUP($A241,'16+ populations'!$A$8:$H$425,4,FALSE)</f>
        <v>1.4805456304163295E-2</v>
      </c>
      <c r="E241">
        <f>VLOOKUP($A241,'Raw Data'!$C$7:$I$389,5,FALSE)/VLOOKUP($A241,'16+ populations'!$A$8:$H$425,5,FALSE)</f>
        <v>1.7033750594200602E-2</v>
      </c>
      <c r="F241">
        <f>VLOOKUP($A241,'Raw Data'!$C$7:$I$389,6,FALSE)/VLOOKUP($A241,'16+ populations'!$A$8:$H$425,6,FALSE)</f>
        <v>1.7837101170434504E-2</v>
      </c>
      <c r="G241">
        <f>VLOOKUP($A241,'Raw Data'!$C$7:$I$389,7,FALSE)/VLOOKUP($A241,'16+ populations'!$A$8:$H$425,7,FALSE)</f>
        <v>1.9618550654288778E-2</v>
      </c>
    </row>
    <row r="242" spans="1:7" x14ac:dyDescent="0.25">
      <c r="A242" t="s">
        <v>84</v>
      </c>
      <c r="B242" t="str">
        <f>IFERROR(VLOOKUP($A242,Classifications!$E$1:$F$326,2,FALSE),VLOOKUP($A242,Classifications!$A$1:$B$35,2,FALSE))</f>
        <v>Urban with Minor Conurbation</v>
      </c>
      <c r="C242">
        <f>VLOOKUP($A242,'Raw Data'!$C$7:$I$389,3,FALSE)/VLOOKUP($A242,'16+ populations'!$A$8:$H$425,3,FALSE)</f>
        <v>1.8945296982808672E-2</v>
      </c>
      <c r="D242">
        <f>VLOOKUP($A242,'Raw Data'!$C$7:$I$389,4,FALSE)/VLOOKUP($A242,'16+ populations'!$A$8:$H$425,4,FALSE)</f>
        <v>2.5291185440115618E-2</v>
      </c>
      <c r="E242">
        <f>VLOOKUP($A242,'Raw Data'!$C$7:$I$389,5,FALSE)/VLOOKUP($A242,'16+ populations'!$A$8:$H$425,5,FALSE)</f>
        <v>3.1003192225918914E-2</v>
      </c>
      <c r="F242">
        <f>VLOOKUP($A242,'Raw Data'!$C$7:$I$389,6,FALSE)/VLOOKUP($A242,'16+ populations'!$A$8:$H$425,6,FALSE)</f>
        <v>3.2988648205355874E-2</v>
      </c>
      <c r="G242">
        <f>VLOOKUP($A242,'Raw Data'!$C$7:$I$389,7,FALSE)/VLOOKUP($A242,'16+ populations'!$A$8:$H$425,7,FALSE)</f>
        <v>3.3282098321640183E-2</v>
      </c>
    </row>
    <row r="243" spans="1:7" x14ac:dyDescent="0.25">
      <c r="A243" t="s">
        <v>157</v>
      </c>
      <c r="B243" t="str">
        <f>IFERROR(VLOOKUP($A243,Classifications!$E$1:$F$326,2,FALSE),VLOOKUP($A243,Classifications!$A$1:$B$35,2,FALSE))</f>
        <v>Urban with City and Town</v>
      </c>
      <c r="C243">
        <f>VLOOKUP($A243,'Raw Data'!$C$7:$I$389,3,FALSE)/VLOOKUP($A243,'16+ populations'!$A$8:$H$425,3,FALSE)</f>
        <v>1.7302701143900798E-2</v>
      </c>
      <c r="D243">
        <f>VLOOKUP($A243,'Raw Data'!$C$7:$I$389,4,FALSE)/VLOOKUP($A243,'16+ populations'!$A$8:$H$425,4,FALSE)</f>
        <v>2.1464686615575414E-2</v>
      </c>
      <c r="E243">
        <f>VLOOKUP($A243,'Raw Data'!$C$7:$I$389,5,FALSE)/VLOOKUP($A243,'16+ populations'!$A$8:$H$425,5,FALSE)</f>
        <v>2.5169500857336123E-2</v>
      </c>
      <c r="F243">
        <f>VLOOKUP($A243,'Raw Data'!$C$7:$I$389,6,FALSE)/VLOOKUP($A243,'16+ populations'!$A$8:$H$425,6,FALSE)</f>
        <v>2.8785902859505708E-2</v>
      </c>
      <c r="G243">
        <f>VLOOKUP($A243,'Raw Data'!$C$7:$I$389,7,FALSE)/VLOOKUP($A243,'16+ populations'!$A$8:$H$425,7,FALSE)</f>
        <v>2.6069401834395715E-2</v>
      </c>
    </row>
    <row r="244" spans="1:7" x14ac:dyDescent="0.25">
      <c r="A244" t="s">
        <v>315</v>
      </c>
      <c r="B244" t="str">
        <f>IFERROR(VLOOKUP($A244,Classifications!$E$1:$F$326,2,FALSE),VLOOKUP($A244,Classifications!$A$1:$B$35,2,FALSE))</f>
        <v>Urban with Major Conurbation</v>
      </c>
      <c r="C244">
        <f>VLOOKUP($A244,'Raw Data'!$C$7:$I$389,3,FALSE)/VLOOKUP($A244,'16+ populations'!$A$8:$H$425,3,FALSE)</f>
        <v>7.0315469403268716E-3</v>
      </c>
      <c r="D244">
        <f>VLOOKUP($A244,'Raw Data'!$C$7:$I$389,4,FALSE)/VLOOKUP($A244,'16+ populations'!$A$8:$H$425,4,FALSE)</f>
        <v>8.8507240645537919E-3</v>
      </c>
      <c r="E244">
        <f>VLOOKUP($A244,'Raw Data'!$C$7:$I$389,5,FALSE)/VLOOKUP($A244,'16+ populations'!$A$8:$H$425,5,FALSE)</f>
        <v>1.3014938886373924E-2</v>
      </c>
      <c r="F244">
        <f>VLOOKUP($A244,'Raw Data'!$C$7:$I$389,6,FALSE)/VLOOKUP($A244,'16+ populations'!$A$8:$H$425,6,FALSE)</f>
        <v>1.5388894039121165E-2</v>
      </c>
      <c r="G244">
        <f>VLOOKUP($A244,'Raw Data'!$C$7:$I$389,7,FALSE)/VLOOKUP($A244,'16+ populations'!$A$8:$H$425,7,FALSE)</f>
        <v>1.5706615041823427E-2</v>
      </c>
    </row>
    <row r="245" spans="1:7" x14ac:dyDescent="0.25">
      <c r="A245" t="s">
        <v>132</v>
      </c>
      <c r="B245" t="str">
        <f>IFERROR(VLOOKUP($A245,Classifications!$E$1:$F$326,2,FALSE),VLOOKUP($A245,Classifications!$A$1:$B$35,2,FALSE))</f>
        <v xml:space="preserve">Largely Rural (rural including hub towns 50-79%) </v>
      </c>
      <c r="C245">
        <f>VLOOKUP($A245,'Raw Data'!$C$7:$I$389,3,FALSE)/VLOOKUP($A245,'16+ populations'!$A$8:$H$425,3,FALSE)</f>
        <v>1.1679414320101411E-2</v>
      </c>
      <c r="D245">
        <f>VLOOKUP($A245,'Raw Data'!$C$7:$I$389,4,FALSE)/VLOOKUP($A245,'16+ populations'!$A$8:$H$425,4,FALSE)</f>
        <v>1.487778958554729E-2</v>
      </c>
      <c r="E245">
        <f>VLOOKUP($A245,'Raw Data'!$C$7:$I$389,5,FALSE)/VLOOKUP($A245,'16+ populations'!$A$8:$H$425,5,FALSE)</f>
        <v>1.726795296266697E-2</v>
      </c>
      <c r="F245">
        <f>VLOOKUP($A245,'Raw Data'!$C$7:$I$389,6,FALSE)/VLOOKUP($A245,'16+ populations'!$A$8:$H$425,6,FALSE)</f>
        <v>1.9181124619622434E-2</v>
      </c>
      <c r="G245">
        <f>VLOOKUP($A245,'Raw Data'!$C$7:$I$389,7,FALSE)/VLOOKUP($A245,'16+ populations'!$A$8:$H$425,7,FALSE)</f>
        <v>1.9626663610446543E-2</v>
      </c>
    </row>
    <row r="246" spans="1:7" x14ac:dyDescent="0.25">
      <c r="A246" t="s">
        <v>280</v>
      </c>
      <c r="B246" t="str">
        <f>IFERROR(VLOOKUP($A246,Classifications!$E$1:$F$326,2,FALSE),VLOOKUP($A246,Classifications!$A$1:$B$35,2,FALSE))</f>
        <v>Urban with City and Town</v>
      </c>
      <c r="C246">
        <f>VLOOKUP($A246,'Raw Data'!$C$7:$I$389,3,FALSE)/VLOOKUP($A246,'16+ populations'!$A$8:$H$425,3,FALSE)</f>
        <v>1.9423658653080721E-2</v>
      </c>
      <c r="D246">
        <f>VLOOKUP($A246,'Raw Data'!$C$7:$I$389,4,FALSE)/VLOOKUP($A246,'16+ populations'!$A$8:$H$425,4,FALSE)</f>
        <v>2.0085720160053139E-2</v>
      </c>
      <c r="E246">
        <f>VLOOKUP($A246,'Raw Data'!$C$7:$I$389,5,FALSE)/VLOOKUP($A246,'16+ populations'!$A$8:$H$425,5,FALSE)</f>
        <v>2.3338867829955201E-2</v>
      </c>
      <c r="F246">
        <f>VLOOKUP($A246,'Raw Data'!$C$7:$I$389,6,FALSE)/VLOOKUP($A246,'16+ populations'!$A$8:$H$425,6,FALSE)</f>
        <v>2.827032715050808E-2</v>
      </c>
      <c r="G246">
        <f>VLOOKUP($A246,'Raw Data'!$C$7:$I$389,7,FALSE)/VLOOKUP($A246,'16+ populations'!$A$8:$H$425,7,FALSE)</f>
        <v>2.6954602774274906E-2</v>
      </c>
    </row>
    <row r="247" spans="1:7" x14ac:dyDescent="0.25">
      <c r="A247" t="s">
        <v>133</v>
      </c>
      <c r="B247" t="str">
        <f>IFERROR(VLOOKUP($A247,Classifications!$E$1:$F$326,2,FALSE),VLOOKUP($A247,Classifications!$A$1:$B$35,2,FALSE))</f>
        <v xml:space="preserve">Mainly Rural (rural including hub towns &gt;=80%) </v>
      </c>
      <c r="C247">
        <f>VLOOKUP($A247,'Raw Data'!$C$7:$I$389,3,FALSE)/VLOOKUP($A247,'16+ populations'!$A$8:$H$425,3,FALSE)</f>
        <v>1.162590423699621E-2</v>
      </c>
      <c r="D247">
        <f>VLOOKUP($A247,'Raw Data'!$C$7:$I$389,4,FALSE)/VLOOKUP($A247,'16+ populations'!$A$8:$H$425,4,FALSE)</f>
        <v>1.4623026966582083E-2</v>
      </c>
      <c r="E247">
        <f>VLOOKUP($A247,'Raw Data'!$C$7:$I$389,5,FALSE)/VLOOKUP($A247,'16+ populations'!$A$8:$H$425,5,FALSE)</f>
        <v>1.9151251360174103E-2</v>
      </c>
      <c r="F247">
        <f>VLOOKUP($A247,'Raw Data'!$C$7:$I$389,6,FALSE)/VLOOKUP($A247,'16+ populations'!$A$8:$H$425,6,FALSE)</f>
        <v>2.2899735081496116E-2</v>
      </c>
      <c r="G247">
        <f>VLOOKUP($A247,'Raw Data'!$C$7:$I$389,7,FALSE)/VLOOKUP($A247,'16+ populations'!$A$8:$H$425,7,FALSE)</f>
        <v>1.9931788988793907E-2</v>
      </c>
    </row>
    <row r="248" spans="1:7" x14ac:dyDescent="0.25">
      <c r="A248" t="s">
        <v>81</v>
      </c>
      <c r="B248" t="str">
        <f>IFERROR(VLOOKUP($A248,Classifications!$E$1:$F$326,2,FALSE),VLOOKUP($A248,Classifications!$A$1:$B$35,2,FALSE))</f>
        <v xml:space="preserve">Mainly Rural (rural including hub towns &gt;=80%) </v>
      </c>
      <c r="C248">
        <f>VLOOKUP($A248,'Raw Data'!$C$7:$I$389,3,FALSE)/VLOOKUP($A248,'16+ populations'!$A$8:$H$425,3,FALSE)</f>
        <v>1.448773266983717E-2</v>
      </c>
      <c r="D248">
        <f>VLOOKUP($A248,'Raw Data'!$C$7:$I$389,4,FALSE)/VLOOKUP($A248,'16+ populations'!$A$8:$H$425,4,FALSE)</f>
        <v>1.9136314345856987E-2</v>
      </c>
      <c r="E248">
        <f>VLOOKUP($A248,'Raw Data'!$C$7:$I$389,5,FALSE)/VLOOKUP($A248,'16+ populations'!$A$8:$H$425,5,FALSE)</f>
        <v>2.6573605686111289E-2</v>
      </c>
      <c r="F248">
        <f>VLOOKUP($A248,'Raw Data'!$C$7:$I$389,6,FALSE)/VLOOKUP($A248,'16+ populations'!$A$8:$H$425,6,FALSE)</f>
        <v>2.9342533776158385E-2</v>
      </c>
      <c r="G248">
        <f>VLOOKUP($A248,'Raw Data'!$C$7:$I$389,7,FALSE)/VLOOKUP($A248,'16+ populations'!$A$8:$H$425,7,FALSE)</f>
        <v>2.6896529375546843E-2</v>
      </c>
    </row>
    <row r="249" spans="1:7" x14ac:dyDescent="0.25">
      <c r="A249" t="s">
        <v>56</v>
      </c>
      <c r="B249" t="str">
        <f>IFERROR(VLOOKUP($A249,Classifications!$E$1:$F$326,2,FALSE),VLOOKUP($A249,Classifications!$A$1:$B$35,2,FALSE))</f>
        <v>Urban with Major Conurbation</v>
      </c>
      <c r="C249">
        <f>VLOOKUP($A249,'Raw Data'!$C$7:$I$389,3,FALSE)/VLOOKUP($A249,'16+ populations'!$A$8:$H$425,3,FALSE)</f>
        <v>1.7416221402893065E-2</v>
      </c>
      <c r="D249">
        <f>VLOOKUP($A249,'Raw Data'!$C$7:$I$389,4,FALSE)/VLOOKUP($A249,'16+ populations'!$A$8:$H$425,4,FALSE)</f>
        <v>2.483561803727288E-2</v>
      </c>
      <c r="E249">
        <f>VLOOKUP($A249,'Raw Data'!$C$7:$I$389,5,FALSE)/VLOOKUP($A249,'16+ populations'!$A$8:$H$425,5,FALSE)</f>
        <v>3.0329261645987624E-2</v>
      </c>
      <c r="F249">
        <f>VLOOKUP($A249,'Raw Data'!$C$7:$I$389,6,FALSE)/VLOOKUP($A249,'16+ populations'!$A$8:$H$425,6,FALSE)</f>
        <v>3.0933095222909626E-2</v>
      </c>
      <c r="G249">
        <f>VLOOKUP($A249,'Raw Data'!$C$7:$I$389,7,FALSE)/VLOOKUP($A249,'16+ populations'!$A$8:$H$425,7,FALSE)</f>
        <v>3.0684200495521251E-2</v>
      </c>
    </row>
    <row r="250" spans="1:7" x14ac:dyDescent="0.25">
      <c r="A250" t="s">
        <v>139</v>
      </c>
      <c r="B250" t="str">
        <f>IFERROR(VLOOKUP($A250,Classifications!$E$1:$F$326,2,FALSE),VLOOKUP($A250,Classifications!$A$1:$B$35,2,FALSE))</f>
        <v>Urban with Major Conurbation</v>
      </c>
      <c r="C250">
        <f>VLOOKUP($A250,'Raw Data'!$C$7:$I$389,3,FALSE)/VLOOKUP($A250,'16+ populations'!$A$8:$H$425,3,FALSE)</f>
        <v>1.763373118240185E-2</v>
      </c>
      <c r="D250">
        <f>VLOOKUP($A250,'Raw Data'!$C$7:$I$389,4,FALSE)/VLOOKUP($A250,'16+ populations'!$A$8:$H$425,4,FALSE)</f>
        <v>2.5299332407412188E-2</v>
      </c>
      <c r="E250">
        <f>VLOOKUP($A250,'Raw Data'!$C$7:$I$389,5,FALSE)/VLOOKUP($A250,'16+ populations'!$A$8:$H$425,5,FALSE)</f>
        <v>2.9861278001339666E-2</v>
      </c>
      <c r="F250">
        <f>VLOOKUP($A250,'Raw Data'!$C$7:$I$389,6,FALSE)/VLOOKUP($A250,'16+ populations'!$A$8:$H$425,6,FALSE)</f>
        <v>3.1808172253486665E-2</v>
      </c>
      <c r="G250">
        <f>VLOOKUP($A250,'Raw Data'!$C$7:$I$389,7,FALSE)/VLOOKUP($A250,'16+ populations'!$A$8:$H$425,7,FALSE)</f>
        <v>3.1237817504316083E-2</v>
      </c>
    </row>
    <row r="251" spans="1:7" x14ac:dyDescent="0.25">
      <c r="A251" t="s">
        <v>82</v>
      </c>
      <c r="B251" t="str">
        <f>IFERROR(VLOOKUP($A251,Classifications!$E$1:$F$326,2,FALSE),VLOOKUP($A251,Classifications!$A$1:$B$35,2,FALSE))</f>
        <v>Urban with Significant Rural (rural including hub towns 26-49%)</v>
      </c>
      <c r="C251">
        <f>VLOOKUP($A251,'Raw Data'!$C$7:$I$389,3,FALSE)/VLOOKUP($A251,'16+ populations'!$A$8:$H$425,3,FALSE)</f>
        <v>1.7116603105011861E-2</v>
      </c>
      <c r="D251">
        <f>VLOOKUP($A251,'Raw Data'!$C$7:$I$389,4,FALSE)/VLOOKUP($A251,'16+ populations'!$A$8:$H$425,4,FALSE)</f>
        <v>2.1969753968851102E-2</v>
      </c>
      <c r="E251">
        <f>VLOOKUP($A251,'Raw Data'!$C$7:$I$389,5,FALSE)/VLOOKUP($A251,'16+ populations'!$A$8:$H$425,5,FALSE)</f>
        <v>2.7764291782983373E-2</v>
      </c>
      <c r="F251">
        <f>VLOOKUP($A251,'Raw Data'!$C$7:$I$389,6,FALSE)/VLOOKUP($A251,'16+ populations'!$A$8:$H$425,6,FALSE)</f>
        <v>3.1864782488223886E-2</v>
      </c>
      <c r="G251">
        <f>VLOOKUP($A251,'Raw Data'!$C$7:$I$389,7,FALSE)/VLOOKUP($A251,'16+ populations'!$A$8:$H$425,7,FALSE)</f>
        <v>3.1298173494651284E-2</v>
      </c>
    </row>
    <row r="252" spans="1:7" x14ac:dyDescent="0.25">
      <c r="A252" t="s">
        <v>368</v>
      </c>
      <c r="B252" t="str">
        <f>IFERROR(VLOOKUP($A252,Classifications!$E$1:$F$326,2,FALSE),VLOOKUP($A252,Classifications!$A$1:$B$35,2,FALSE))</f>
        <v xml:space="preserve">Largely Rural (rural including hub towns 50-79%) </v>
      </c>
      <c r="C252">
        <f>VLOOKUP($A252,'Raw Data'!$C$7:$I$389,3,FALSE)/VLOOKUP($A252,'16+ populations'!$A$8:$H$425,3,FALSE)</f>
        <v>1.6309479527311224E-2</v>
      </c>
      <c r="D252">
        <f>VLOOKUP($A252,'Raw Data'!$C$7:$I$389,4,FALSE)/VLOOKUP($A252,'16+ populations'!$A$8:$H$425,4,FALSE)</f>
        <v>2.2252018372179272E-2</v>
      </c>
      <c r="E252">
        <f>VLOOKUP($A252,'Raw Data'!$C$7:$I$389,5,FALSE)/VLOOKUP($A252,'16+ populations'!$A$8:$H$425,5,FALSE)</f>
        <v>2.6927437641723357E-2</v>
      </c>
      <c r="F252">
        <f>VLOOKUP($A252,'Raw Data'!$C$7:$I$389,6,FALSE)/VLOOKUP($A252,'16+ populations'!$A$8:$H$425,6,FALSE)</f>
        <v>2.7521243846732206E-2</v>
      </c>
      <c r="G252">
        <f>VLOOKUP($A252,'Raw Data'!$C$7:$I$389,7,FALSE)/VLOOKUP($A252,'16+ populations'!$A$8:$H$425,7,FALSE)</f>
        <v>2.5931928687196109E-2</v>
      </c>
    </row>
    <row r="253" spans="1:7" x14ac:dyDescent="0.25">
      <c r="A253" t="s">
        <v>57</v>
      </c>
      <c r="B253" t="str">
        <f>IFERROR(VLOOKUP($A253,Classifications!$E$1:$F$326,2,FALSE),VLOOKUP($A253,Classifications!$A$1:$B$35,2,FALSE))</f>
        <v>Urban with Major Conurbation</v>
      </c>
      <c r="C253">
        <f>VLOOKUP($A253,'Raw Data'!$C$7:$I$389,3,FALSE)/VLOOKUP($A253,'16+ populations'!$A$8:$H$425,3,FALSE)</f>
        <v>1.8971654116790207E-2</v>
      </c>
      <c r="D253">
        <f>VLOOKUP($A253,'Raw Data'!$C$7:$I$389,4,FALSE)/VLOOKUP($A253,'16+ populations'!$A$8:$H$425,4,FALSE)</f>
        <v>2.7994200780301511E-2</v>
      </c>
      <c r="E253">
        <f>VLOOKUP($A253,'Raw Data'!$C$7:$I$389,5,FALSE)/VLOOKUP($A253,'16+ populations'!$A$8:$H$425,5,FALSE)</f>
        <v>3.4609024332624617E-2</v>
      </c>
      <c r="F253">
        <f>VLOOKUP($A253,'Raw Data'!$C$7:$I$389,6,FALSE)/VLOOKUP($A253,'16+ populations'!$A$8:$H$425,6,FALSE)</f>
        <v>3.8025537401727566E-2</v>
      </c>
      <c r="G253">
        <f>VLOOKUP($A253,'Raw Data'!$C$7:$I$389,7,FALSE)/VLOOKUP($A253,'16+ populations'!$A$8:$H$425,7,FALSE)</f>
        <v>3.5430063220707041E-2</v>
      </c>
    </row>
    <row r="254" spans="1:7" x14ac:dyDescent="0.25">
      <c r="A254" t="s">
        <v>83</v>
      </c>
      <c r="B254" t="str">
        <f>IFERROR(VLOOKUP($A254,Classifications!$E$1:$F$326,2,FALSE),VLOOKUP($A254,Classifications!$A$1:$B$35,2,FALSE))</f>
        <v xml:space="preserve">Mainly Rural (rural including hub towns &gt;=80%) </v>
      </c>
      <c r="C254">
        <f>VLOOKUP($A254,'Raw Data'!$C$7:$I$389,3,FALSE)/VLOOKUP($A254,'16+ populations'!$A$8:$H$425,3,FALSE)</f>
        <v>1.5818367916627895E-2</v>
      </c>
      <c r="D254">
        <f>VLOOKUP($A254,'Raw Data'!$C$7:$I$389,4,FALSE)/VLOOKUP($A254,'16+ populations'!$A$8:$H$425,4,FALSE)</f>
        <v>2.29455413482356E-2</v>
      </c>
      <c r="E254">
        <f>VLOOKUP($A254,'Raw Data'!$C$7:$I$389,5,FALSE)/VLOOKUP($A254,'16+ populations'!$A$8:$H$425,5,FALSE)</f>
        <v>2.8296652487516182E-2</v>
      </c>
      <c r="F254">
        <f>VLOOKUP($A254,'Raw Data'!$C$7:$I$389,6,FALSE)/VLOOKUP($A254,'16+ populations'!$A$8:$H$425,6,FALSE)</f>
        <v>2.9352207917665199E-2</v>
      </c>
      <c r="G254">
        <f>VLOOKUP($A254,'Raw Data'!$C$7:$I$389,7,FALSE)/VLOOKUP($A254,'16+ populations'!$A$8:$H$425,7,FALSE)</f>
        <v>2.7987685418415897E-2</v>
      </c>
    </row>
    <row r="255" spans="1:7" x14ac:dyDescent="0.25">
      <c r="A255" t="s">
        <v>291</v>
      </c>
      <c r="B255" t="str">
        <f>IFERROR(VLOOKUP($A255,Classifications!$E$1:$F$326,2,FALSE),VLOOKUP($A255,Classifications!$A$1:$B$35,2,FALSE))</f>
        <v xml:space="preserve">Largely Rural (rural including hub towns 50-79%) </v>
      </c>
      <c r="C255">
        <f>VLOOKUP($A255,'Raw Data'!$C$7:$I$389,3,FALSE)/VLOOKUP($A255,'16+ populations'!$A$8:$H$425,3,FALSE)</f>
        <v>7.5145328229122357E-3</v>
      </c>
      <c r="D255">
        <f>VLOOKUP($A255,'Raw Data'!$C$7:$I$389,4,FALSE)/VLOOKUP($A255,'16+ populations'!$A$8:$H$425,4,FALSE)</f>
        <v>1.0878471927891271E-2</v>
      </c>
      <c r="E255">
        <f>VLOOKUP($A255,'Raw Data'!$C$7:$I$389,5,FALSE)/VLOOKUP($A255,'16+ populations'!$A$8:$H$425,5,FALSE)</f>
        <v>1.408907110754188E-2</v>
      </c>
      <c r="F255">
        <f>VLOOKUP($A255,'Raw Data'!$C$7:$I$389,6,FALSE)/VLOOKUP($A255,'16+ populations'!$A$8:$H$425,6,FALSE)</f>
        <v>1.6132227662525117E-2</v>
      </c>
      <c r="G255">
        <f>VLOOKUP($A255,'Raw Data'!$C$7:$I$389,7,FALSE)/VLOOKUP($A255,'16+ populations'!$A$8:$H$425,7,FALSE)</f>
        <v>1.4904822064814683E-2</v>
      </c>
    </row>
    <row r="256" spans="1:7" x14ac:dyDescent="0.25">
      <c r="A256" t="s">
        <v>85</v>
      </c>
      <c r="B256" t="str">
        <f>IFERROR(VLOOKUP($A256,Classifications!$E$1:$F$326,2,FALSE),VLOOKUP($A256,Classifications!$A$1:$B$35,2,FALSE))</f>
        <v>Urban with Minor Conurbation</v>
      </c>
      <c r="C256">
        <f>VLOOKUP($A256,'Raw Data'!$C$7:$I$389,3,FALSE)/VLOOKUP($A256,'16+ populations'!$A$8:$H$425,3,FALSE)</f>
        <v>1.6789092995264182E-2</v>
      </c>
      <c r="D256">
        <f>VLOOKUP($A256,'Raw Data'!$C$7:$I$389,4,FALSE)/VLOOKUP($A256,'16+ populations'!$A$8:$H$425,4,FALSE)</f>
        <v>2.1532263666041537E-2</v>
      </c>
      <c r="E256">
        <f>VLOOKUP($A256,'Raw Data'!$C$7:$I$389,5,FALSE)/VLOOKUP($A256,'16+ populations'!$A$8:$H$425,5,FALSE)</f>
        <v>2.3429985448745878E-2</v>
      </c>
      <c r="F256">
        <f>VLOOKUP($A256,'Raw Data'!$C$7:$I$389,6,FALSE)/VLOOKUP($A256,'16+ populations'!$A$8:$H$425,6,FALSE)</f>
        <v>2.3168630056056651E-2</v>
      </c>
      <c r="G256">
        <f>VLOOKUP($A256,'Raw Data'!$C$7:$I$389,7,FALSE)/VLOOKUP($A256,'16+ populations'!$A$8:$H$425,7,FALSE)</f>
        <v>2.3046108523255372E-2</v>
      </c>
    </row>
    <row r="257" spans="1:7" x14ac:dyDescent="0.25">
      <c r="A257" t="s">
        <v>292</v>
      </c>
      <c r="B257" t="str">
        <f>IFERROR(VLOOKUP($A257,Classifications!$E$1:$F$326,2,FALSE),VLOOKUP($A257,Classifications!$A$1:$B$35,2,FALSE))</f>
        <v>Urban with Significant Rural (rural including hub towns 26-49%)</v>
      </c>
      <c r="C257">
        <f>VLOOKUP($A257,'Raw Data'!$C$7:$I$389,3,FALSE)/VLOOKUP($A257,'16+ populations'!$A$8:$H$425,3,FALSE)</f>
        <v>1.1832864628955173E-2</v>
      </c>
      <c r="D257">
        <f>VLOOKUP($A257,'Raw Data'!$C$7:$I$389,4,FALSE)/VLOOKUP($A257,'16+ populations'!$A$8:$H$425,4,FALSE)</f>
        <v>1.5785319652722968E-2</v>
      </c>
      <c r="E257">
        <f>VLOOKUP($A257,'Raw Data'!$C$7:$I$389,5,FALSE)/VLOOKUP($A257,'16+ populations'!$A$8:$H$425,5,FALSE)</f>
        <v>2.2020119753254002E-2</v>
      </c>
      <c r="F257">
        <f>VLOOKUP($A257,'Raw Data'!$C$7:$I$389,6,FALSE)/VLOOKUP($A257,'16+ populations'!$A$8:$H$425,6,FALSE)</f>
        <v>2.6139420373550555E-2</v>
      </c>
      <c r="G257">
        <f>VLOOKUP($A257,'Raw Data'!$C$7:$I$389,7,FALSE)/VLOOKUP($A257,'16+ populations'!$A$8:$H$425,7,FALSE)</f>
        <v>2.7288475984608072E-2</v>
      </c>
    </row>
    <row r="258" spans="1:7" x14ac:dyDescent="0.25">
      <c r="A258" t="s">
        <v>140</v>
      </c>
      <c r="B258" t="str">
        <f>IFERROR(VLOOKUP($A258,Classifications!$E$1:$F$326,2,FALSE),VLOOKUP($A258,Classifications!$A$1:$B$35,2,FALSE))</f>
        <v xml:space="preserve">Largely Rural (rural including hub towns 50-79%) </v>
      </c>
      <c r="C258">
        <f>VLOOKUP($A258,'Raw Data'!$C$7:$I$389,3,FALSE)/VLOOKUP($A258,'16+ populations'!$A$8:$H$425,3,FALSE)</f>
        <v>2.5869106561635265E-2</v>
      </c>
      <c r="D258">
        <f>VLOOKUP($A258,'Raw Data'!$C$7:$I$389,4,FALSE)/VLOOKUP($A258,'16+ populations'!$A$8:$H$425,4,FALSE)</f>
        <v>3.3627729943461068E-2</v>
      </c>
      <c r="E258">
        <f>VLOOKUP($A258,'Raw Data'!$C$7:$I$389,5,FALSE)/VLOOKUP($A258,'16+ populations'!$A$8:$H$425,5,FALSE)</f>
        <v>3.9896972245584528E-2</v>
      </c>
      <c r="F258">
        <f>VLOOKUP($A258,'Raw Data'!$C$7:$I$389,6,FALSE)/VLOOKUP($A258,'16+ populations'!$A$8:$H$425,6,FALSE)</f>
        <v>4.1896116674337042E-2</v>
      </c>
      <c r="G258">
        <f>VLOOKUP($A258,'Raw Data'!$C$7:$I$389,7,FALSE)/VLOOKUP($A258,'16+ populations'!$A$8:$H$425,7,FALSE)</f>
        <v>3.9325393653584846E-2</v>
      </c>
    </row>
    <row r="259" spans="1:7" x14ac:dyDescent="0.25">
      <c r="A259" t="s">
        <v>307</v>
      </c>
      <c r="B259" t="str">
        <f>IFERROR(VLOOKUP($A259,Classifications!$E$1:$F$326,2,FALSE),VLOOKUP($A259,Classifications!$A$1:$B$35,2,FALSE))</f>
        <v>Urban with City and Town</v>
      </c>
      <c r="C259">
        <f>VLOOKUP($A259,'Raw Data'!$C$7:$I$389,3,FALSE)/VLOOKUP($A259,'16+ populations'!$A$8:$H$425,3,FALSE)</f>
        <v>9.1645871519113135E-3</v>
      </c>
      <c r="D259">
        <f>VLOOKUP($A259,'Raw Data'!$C$7:$I$389,4,FALSE)/VLOOKUP($A259,'16+ populations'!$A$8:$H$425,4,FALSE)</f>
        <v>1.2443328752745647E-2</v>
      </c>
      <c r="E259">
        <f>VLOOKUP($A259,'Raw Data'!$C$7:$I$389,5,FALSE)/VLOOKUP($A259,'16+ populations'!$A$8:$H$425,5,FALSE)</f>
        <v>1.5735808533486439E-2</v>
      </c>
      <c r="F259">
        <f>VLOOKUP($A259,'Raw Data'!$C$7:$I$389,6,FALSE)/VLOOKUP($A259,'16+ populations'!$A$8:$H$425,6,FALSE)</f>
        <v>1.8716833452085972E-2</v>
      </c>
      <c r="G259">
        <f>VLOOKUP($A259,'Raw Data'!$C$7:$I$389,7,FALSE)/VLOOKUP($A259,'16+ populations'!$A$8:$H$425,7,FALSE)</f>
        <v>1.8868324535182005E-2</v>
      </c>
    </row>
    <row r="260" spans="1:7" x14ac:dyDescent="0.25">
      <c r="A260" t="s">
        <v>141</v>
      </c>
      <c r="B260" t="str">
        <f>IFERROR(VLOOKUP($A260,Classifications!$E$1:$F$326,2,FALSE),VLOOKUP($A260,Classifications!$A$1:$B$35,2,FALSE))</f>
        <v>Urban with Major Conurbation</v>
      </c>
      <c r="C260">
        <f>VLOOKUP($A260,'Raw Data'!$C$7:$I$389,3,FALSE)/VLOOKUP($A260,'16+ populations'!$A$8:$H$425,3,FALSE)</f>
        <v>1.4213863984255412E-2</v>
      </c>
      <c r="D260">
        <f>VLOOKUP($A260,'Raw Data'!$C$7:$I$389,4,FALSE)/VLOOKUP($A260,'16+ populations'!$A$8:$H$425,4,FALSE)</f>
        <v>1.8504493390694661E-2</v>
      </c>
      <c r="E260">
        <f>VLOOKUP($A260,'Raw Data'!$C$7:$I$389,5,FALSE)/VLOOKUP($A260,'16+ populations'!$A$8:$H$425,5,FALSE)</f>
        <v>2.3788470417002498E-2</v>
      </c>
      <c r="F260">
        <f>VLOOKUP($A260,'Raw Data'!$C$7:$I$389,6,FALSE)/VLOOKUP($A260,'16+ populations'!$A$8:$H$425,6,FALSE)</f>
        <v>2.8660534522916583E-2</v>
      </c>
      <c r="G260">
        <f>VLOOKUP($A260,'Raw Data'!$C$7:$I$389,7,FALSE)/VLOOKUP($A260,'16+ populations'!$A$8:$H$425,7,FALSE)</f>
        <v>2.820629993224185E-2</v>
      </c>
    </row>
    <row r="261" spans="1:7" x14ac:dyDescent="0.25">
      <c r="A261" t="s">
        <v>366</v>
      </c>
      <c r="B261" t="str">
        <f>IFERROR(VLOOKUP($A261,Classifications!$E$1:$F$326,2,FALSE),VLOOKUP($A261,Classifications!$A$1:$B$35,2,FALSE))</f>
        <v>Predominantly Rural</v>
      </c>
      <c r="C261">
        <f>VLOOKUP($A261,'Raw Data'!$C$7:$I$389,3,FALSE)/VLOOKUP($A261,'16+ populations'!$A$8:$H$425,3,FALSE)</f>
        <v>1.7068322674633943E-2</v>
      </c>
      <c r="D261">
        <f>VLOOKUP($A261,'Raw Data'!$C$7:$I$389,4,FALSE)/VLOOKUP($A261,'16+ populations'!$A$8:$H$425,4,FALSE)</f>
        <v>2.2045610329943125E-2</v>
      </c>
      <c r="E261">
        <f>VLOOKUP($A261,'Raw Data'!$C$7:$I$389,5,FALSE)/VLOOKUP($A261,'16+ populations'!$A$8:$H$425,5,FALSE)</f>
        <v>2.564734895191122E-2</v>
      </c>
      <c r="F261">
        <f>VLOOKUP($A261,'Raw Data'!$C$7:$I$389,6,FALSE)/VLOOKUP($A261,'16+ populations'!$A$8:$H$425,6,FALSE)</f>
        <v>2.7365165353159391E-2</v>
      </c>
      <c r="G261">
        <f>VLOOKUP($A261,'Raw Data'!$C$7:$I$389,7,FALSE)/VLOOKUP($A261,'16+ populations'!$A$8:$H$425,7,FALSE)</f>
        <v>2.6174677939683359E-2</v>
      </c>
    </row>
    <row r="262" spans="1:7" x14ac:dyDescent="0.25">
      <c r="A262" t="s">
        <v>263</v>
      </c>
      <c r="B262" t="str">
        <f>IFERROR(VLOOKUP($A262,Classifications!$E$1:$F$326,2,FALSE),VLOOKUP($A262,Classifications!$A$1:$B$35,2,FALSE))</f>
        <v>Urban with Significant Rural (rural including hub towns 26-49%)</v>
      </c>
      <c r="C262">
        <f>VLOOKUP($A262,'Raw Data'!$C$7:$I$389,3,FALSE)/VLOOKUP($A262,'16+ populations'!$A$8:$H$425,3,FALSE)</f>
        <v>1.0010254406953464E-2</v>
      </c>
      <c r="D262">
        <f>VLOOKUP($A262,'Raw Data'!$C$7:$I$389,4,FALSE)/VLOOKUP($A262,'16+ populations'!$A$8:$H$425,4,FALSE)</f>
        <v>1.1873606668605215E-2</v>
      </c>
      <c r="E262">
        <f>VLOOKUP($A262,'Raw Data'!$C$7:$I$389,5,FALSE)/VLOOKUP($A262,'16+ populations'!$A$8:$H$425,5,FALSE)</f>
        <v>1.4302683571307363E-2</v>
      </c>
      <c r="F262">
        <f>VLOOKUP($A262,'Raw Data'!$C$7:$I$389,6,FALSE)/VLOOKUP($A262,'16+ populations'!$A$8:$H$425,6,FALSE)</f>
        <v>1.586139580283065E-2</v>
      </c>
      <c r="G262">
        <f>VLOOKUP($A262,'Raw Data'!$C$7:$I$389,7,FALSE)/VLOOKUP($A262,'16+ populations'!$A$8:$H$425,7,FALSE)</f>
        <v>1.4416968038314925E-2</v>
      </c>
    </row>
    <row r="263" spans="1:7" x14ac:dyDescent="0.25">
      <c r="A263" t="s">
        <v>175</v>
      </c>
      <c r="B263" t="str">
        <f>IFERROR(VLOOKUP($A263,Classifications!$E$1:$F$326,2,FALSE),VLOOKUP($A263,Classifications!$A$1:$B$35,2,FALSE))</f>
        <v xml:space="preserve">Largely Rural (rural including hub towns 50-79%) </v>
      </c>
      <c r="C263">
        <f>VLOOKUP($A263,'Raw Data'!$C$7:$I$389,3,FALSE)/VLOOKUP($A263,'16+ populations'!$A$8:$H$425,3,FALSE)</f>
        <v>1.0061546695210061E-2</v>
      </c>
      <c r="D263">
        <f>VLOOKUP($A263,'Raw Data'!$C$7:$I$389,4,FALSE)/VLOOKUP($A263,'16+ populations'!$A$8:$H$425,4,FALSE)</f>
        <v>1.3027590954827093E-2</v>
      </c>
      <c r="E263">
        <f>VLOOKUP($A263,'Raw Data'!$C$7:$I$389,5,FALSE)/VLOOKUP($A263,'16+ populations'!$A$8:$H$425,5,FALSE)</f>
        <v>1.4799731295658746E-2</v>
      </c>
      <c r="F263">
        <f>VLOOKUP($A263,'Raw Data'!$C$7:$I$389,6,FALSE)/VLOOKUP($A263,'16+ populations'!$A$8:$H$425,6,FALSE)</f>
        <v>1.5810609973332772E-2</v>
      </c>
      <c r="G263">
        <f>VLOOKUP($A263,'Raw Data'!$C$7:$I$389,7,FALSE)/VLOOKUP($A263,'16+ populations'!$A$8:$H$425,7,FALSE)</f>
        <v>1.6248075187171453E-2</v>
      </c>
    </row>
    <row r="264" spans="1:7" x14ac:dyDescent="0.25">
      <c r="A264" t="s">
        <v>98</v>
      </c>
      <c r="B264" t="str">
        <f>IFERROR(VLOOKUP($A264,Classifications!$E$1:$F$326,2,FALSE),VLOOKUP($A264,Classifications!$A$1:$B$35,2,FALSE))</f>
        <v>Urban with Significant Rural (rural including hub towns 26-49%)</v>
      </c>
      <c r="C264">
        <f>VLOOKUP($A264,'Raw Data'!$C$7:$I$389,3,FALSE)/VLOOKUP($A264,'16+ populations'!$A$8:$H$425,3,FALSE)</f>
        <v>1.6812540177026158E-2</v>
      </c>
      <c r="D264">
        <f>VLOOKUP($A264,'Raw Data'!$C$7:$I$389,4,FALSE)/VLOOKUP($A264,'16+ populations'!$A$8:$H$425,4,FALSE)</f>
        <v>2.3606170390649335E-2</v>
      </c>
      <c r="E264">
        <f>VLOOKUP($A264,'Raw Data'!$C$7:$I$389,5,FALSE)/VLOOKUP($A264,'16+ populations'!$A$8:$H$425,5,FALSE)</f>
        <v>2.8306490971205467E-2</v>
      </c>
      <c r="F264">
        <f>VLOOKUP($A264,'Raw Data'!$C$7:$I$389,6,FALSE)/VLOOKUP($A264,'16+ populations'!$A$8:$H$425,6,FALSE)</f>
        <v>3.0221297891008352E-2</v>
      </c>
      <c r="G264">
        <f>VLOOKUP($A264,'Raw Data'!$C$7:$I$389,7,FALSE)/VLOOKUP($A264,'16+ populations'!$A$8:$H$425,7,FALSE)</f>
        <v>2.9547105836764349E-2</v>
      </c>
    </row>
    <row r="265" spans="1:7" x14ac:dyDescent="0.25">
      <c r="A265" t="s">
        <v>372</v>
      </c>
      <c r="B265" t="str">
        <f>IFERROR(VLOOKUP($A265,Classifications!$E$1:$F$326,2,FALSE),VLOOKUP($A265,Classifications!$A$1:$B$35,2,FALSE))</f>
        <v>Urban with City and Town</v>
      </c>
      <c r="C265">
        <f>VLOOKUP($A265,'Raw Data'!$C$7:$I$389,3,FALSE)/VLOOKUP($A265,'16+ populations'!$A$8:$H$425,3,FALSE)</f>
        <v>1.6599195118164774E-2</v>
      </c>
      <c r="D265">
        <f>VLOOKUP($A265,'Raw Data'!$C$7:$I$389,4,FALSE)/VLOOKUP($A265,'16+ populations'!$A$8:$H$425,4,FALSE)</f>
        <v>2.246200227599068E-2</v>
      </c>
      <c r="E265">
        <f>VLOOKUP($A265,'Raw Data'!$C$7:$I$389,5,FALSE)/VLOOKUP($A265,'16+ populations'!$A$8:$H$425,5,FALSE)</f>
        <v>2.68541517229932E-2</v>
      </c>
      <c r="F265">
        <f>VLOOKUP($A265,'Raw Data'!$C$7:$I$389,6,FALSE)/VLOOKUP($A265,'16+ populations'!$A$8:$H$425,6,FALSE)</f>
        <v>2.7423920736022647E-2</v>
      </c>
      <c r="G265">
        <f>VLOOKUP($A265,'Raw Data'!$C$7:$I$389,7,FALSE)/VLOOKUP($A265,'16+ populations'!$A$8:$H$425,7,FALSE)</f>
        <v>2.7042847108405526E-2</v>
      </c>
    </row>
    <row r="266" spans="1:7" x14ac:dyDescent="0.25">
      <c r="A266" t="s">
        <v>345</v>
      </c>
      <c r="B266" t="str">
        <f>IFERROR(VLOOKUP($A266,Classifications!$E$1:$F$326,2,FALSE),VLOOKUP($A266,Classifications!$A$1:$B$35,2,FALSE))</f>
        <v xml:space="preserve">Mainly Rural (rural including hub towns &gt;=80%) </v>
      </c>
      <c r="C266">
        <f>VLOOKUP($A266,'Raw Data'!$C$7:$I$389,3,FALSE)/VLOOKUP($A266,'16+ populations'!$A$8:$H$425,3,FALSE)</f>
        <v>1.6436104643199563E-2</v>
      </c>
      <c r="D266">
        <f>VLOOKUP($A266,'Raw Data'!$C$7:$I$389,4,FALSE)/VLOOKUP($A266,'16+ populations'!$A$8:$H$425,4,FALSE)</f>
        <v>2.1042281219272371E-2</v>
      </c>
      <c r="E266">
        <f>VLOOKUP($A266,'Raw Data'!$C$7:$I$389,5,FALSE)/VLOOKUP($A266,'16+ populations'!$A$8:$H$425,5,FALSE)</f>
        <v>2.4867703815700474E-2</v>
      </c>
      <c r="F266">
        <f>VLOOKUP($A266,'Raw Data'!$C$7:$I$389,6,FALSE)/VLOOKUP($A266,'16+ populations'!$A$8:$H$425,6,FALSE)</f>
        <v>2.4920477338574061E-2</v>
      </c>
      <c r="G266">
        <f>VLOOKUP($A266,'Raw Data'!$C$7:$I$389,7,FALSE)/VLOOKUP($A266,'16+ populations'!$A$8:$H$425,7,FALSE)</f>
        <v>2.4551425005626369E-2</v>
      </c>
    </row>
    <row r="267" spans="1:7" x14ac:dyDescent="0.25">
      <c r="A267" t="s">
        <v>113</v>
      </c>
      <c r="B267" t="str">
        <f>IFERROR(VLOOKUP($A267,Classifications!$E$1:$F$326,2,FALSE),VLOOKUP($A267,Classifications!$A$1:$B$35,2,FALSE))</f>
        <v xml:space="preserve">Largely Rural (rural including hub towns 50-79%) </v>
      </c>
      <c r="C267">
        <f>VLOOKUP($A267,'Raw Data'!$C$7:$I$389,3,FALSE)/VLOOKUP($A267,'16+ populations'!$A$8:$H$425,3,FALSE)</f>
        <v>1.3731354513477418E-2</v>
      </c>
      <c r="D267">
        <f>VLOOKUP($A267,'Raw Data'!$C$7:$I$389,4,FALSE)/VLOOKUP($A267,'16+ populations'!$A$8:$H$425,4,FALSE)</f>
        <v>2.0513203043413399E-2</v>
      </c>
      <c r="E267">
        <f>VLOOKUP($A267,'Raw Data'!$C$7:$I$389,5,FALSE)/VLOOKUP($A267,'16+ populations'!$A$8:$H$425,5,FALSE)</f>
        <v>2.4571854058078928E-2</v>
      </c>
      <c r="F267">
        <f>VLOOKUP($A267,'Raw Data'!$C$7:$I$389,6,FALSE)/VLOOKUP($A267,'16+ populations'!$A$8:$H$425,6,FALSE)</f>
        <v>2.5983807192619092E-2</v>
      </c>
      <c r="G267">
        <f>VLOOKUP($A267,'Raw Data'!$C$7:$I$389,7,FALSE)/VLOOKUP($A267,'16+ populations'!$A$8:$H$425,7,FALSE)</f>
        <v>2.5030111412225234E-2</v>
      </c>
    </row>
    <row r="268" spans="1:7" x14ac:dyDescent="0.25">
      <c r="A268" t="s">
        <v>114</v>
      </c>
      <c r="B268" t="str">
        <f>IFERROR(VLOOKUP($A268,Classifications!$E$1:$F$326,2,FALSE),VLOOKUP($A268,Classifications!$A$1:$B$35,2,FALSE))</f>
        <v xml:space="preserve">Largely Rural (rural including hub towns 50-79%) </v>
      </c>
      <c r="C268">
        <f>VLOOKUP($A268,'Raw Data'!$C$7:$I$389,3,FALSE)/VLOOKUP($A268,'16+ populations'!$A$8:$H$425,3,FALSE)</f>
        <v>1.3708184026358192E-2</v>
      </c>
      <c r="D268">
        <f>VLOOKUP($A268,'Raw Data'!$C$7:$I$389,4,FALSE)/VLOOKUP($A268,'16+ populations'!$A$8:$H$425,4,FALSE)</f>
        <v>1.8464342237782361E-2</v>
      </c>
      <c r="E268">
        <f>VLOOKUP($A268,'Raw Data'!$C$7:$I$389,5,FALSE)/VLOOKUP($A268,'16+ populations'!$A$8:$H$425,5,FALSE)</f>
        <v>2.3553886989167602E-2</v>
      </c>
      <c r="F268">
        <f>VLOOKUP($A268,'Raw Data'!$C$7:$I$389,6,FALSE)/VLOOKUP($A268,'16+ populations'!$A$8:$H$425,6,FALSE)</f>
        <v>2.5951868895003064E-2</v>
      </c>
      <c r="G268">
        <f>VLOOKUP($A268,'Raw Data'!$C$7:$I$389,7,FALSE)/VLOOKUP($A268,'16+ populations'!$A$8:$H$425,7,FALSE)</f>
        <v>2.4349870453891181E-2</v>
      </c>
    </row>
    <row r="269" spans="1:7" x14ac:dyDescent="0.25">
      <c r="A269" t="s">
        <v>36</v>
      </c>
      <c r="B269" t="str">
        <f>IFERROR(VLOOKUP($A269,Classifications!$E$1:$F$326,2,FALSE),VLOOKUP($A269,Classifications!$A$1:$B$35,2,FALSE))</f>
        <v xml:space="preserve">Mainly Rural (rural including hub towns &gt;=80%) </v>
      </c>
      <c r="C269">
        <f>VLOOKUP($A269,'Raw Data'!$C$7:$I$389,3,FALSE)/VLOOKUP($A269,'16+ populations'!$A$8:$H$425,3,FALSE)</f>
        <v>1.5037593984962405E-2</v>
      </c>
      <c r="D269">
        <f>VLOOKUP($A269,'Raw Data'!$C$7:$I$389,4,FALSE)/VLOOKUP($A269,'16+ populations'!$A$8:$H$425,4,FALSE)</f>
        <v>2.1444677462590076E-2</v>
      </c>
      <c r="E269">
        <f>VLOOKUP($A269,'Raw Data'!$C$7:$I$389,5,FALSE)/VLOOKUP($A269,'16+ populations'!$A$8:$H$425,5,FALSE)</f>
        <v>2.6370043630435824E-2</v>
      </c>
      <c r="F269">
        <f>VLOOKUP($A269,'Raw Data'!$C$7:$I$389,6,FALSE)/VLOOKUP($A269,'16+ populations'!$A$8:$H$425,6,FALSE)</f>
        <v>2.7854245736345717E-2</v>
      </c>
      <c r="G269">
        <f>VLOOKUP($A269,'Raw Data'!$C$7:$I$389,7,FALSE)/VLOOKUP($A269,'16+ populations'!$A$8:$H$425,7,FALSE)</f>
        <v>2.8769645557966725E-2</v>
      </c>
    </row>
    <row r="270" spans="1:7" x14ac:dyDescent="0.25">
      <c r="A270" t="s">
        <v>209</v>
      </c>
      <c r="B270" t="str">
        <f>IFERROR(VLOOKUP($A270,Classifications!$E$1:$F$326,2,FALSE),VLOOKUP($A270,Classifications!$A$1:$B$35,2,FALSE))</f>
        <v xml:space="preserve">Mainly Rural (rural including hub towns &gt;=80%) </v>
      </c>
      <c r="C270">
        <f>VLOOKUP($A270,'Raw Data'!$C$7:$I$389,3,FALSE)/VLOOKUP($A270,'16+ populations'!$A$8:$H$425,3,FALSE)</f>
        <v>1.2082049332772219E-2</v>
      </c>
      <c r="D270">
        <f>VLOOKUP($A270,'Raw Data'!$C$7:$I$389,4,FALSE)/VLOOKUP($A270,'16+ populations'!$A$8:$H$425,4,FALSE)</f>
        <v>1.4883945452351261E-2</v>
      </c>
      <c r="E270">
        <f>VLOOKUP($A270,'Raw Data'!$C$7:$I$389,5,FALSE)/VLOOKUP($A270,'16+ populations'!$A$8:$H$425,5,FALSE)</f>
        <v>1.8052458320059465E-2</v>
      </c>
      <c r="F270">
        <f>VLOOKUP($A270,'Raw Data'!$C$7:$I$389,6,FALSE)/VLOOKUP($A270,'16+ populations'!$A$8:$H$425,6,FALSE)</f>
        <v>1.9998666755549632E-2</v>
      </c>
      <c r="G270">
        <f>VLOOKUP($A270,'Raw Data'!$C$7:$I$389,7,FALSE)/VLOOKUP($A270,'16+ populations'!$A$8:$H$425,7,FALSE)</f>
        <v>2.1021540426551005E-2</v>
      </c>
    </row>
    <row r="271" spans="1:7" x14ac:dyDescent="0.25">
      <c r="A271" t="s">
        <v>122</v>
      </c>
      <c r="B271" t="str">
        <f>IFERROR(VLOOKUP($A271,Classifications!$E$1:$F$326,2,FALSE),VLOOKUP($A271,Classifications!$A$1:$B$35,2,FALSE))</f>
        <v xml:space="preserve">Mainly Rural (rural including hub towns &gt;=80%) </v>
      </c>
      <c r="C271">
        <f>VLOOKUP($A271,'Raw Data'!$C$7:$I$389,3,FALSE)/VLOOKUP($A271,'16+ populations'!$A$8:$H$425,3,FALSE)</f>
        <v>1.341089907392305E-2</v>
      </c>
      <c r="D271">
        <f>VLOOKUP($A271,'Raw Data'!$C$7:$I$389,4,FALSE)/VLOOKUP($A271,'16+ populations'!$A$8:$H$425,4,FALSE)</f>
        <v>1.5703460239203871E-2</v>
      </c>
      <c r="E271">
        <f>VLOOKUP($A271,'Raw Data'!$C$7:$I$389,5,FALSE)/VLOOKUP($A271,'16+ populations'!$A$8:$H$425,5,FALSE)</f>
        <v>1.9179699026261435E-2</v>
      </c>
      <c r="F271">
        <f>VLOOKUP($A271,'Raw Data'!$C$7:$I$389,6,FALSE)/VLOOKUP($A271,'16+ populations'!$A$8:$H$425,6,FALSE)</f>
        <v>2.2089807131852018E-2</v>
      </c>
      <c r="G271">
        <f>VLOOKUP($A271,'Raw Data'!$C$7:$I$389,7,FALSE)/VLOOKUP($A271,'16+ populations'!$A$8:$H$425,7,FALSE)</f>
        <v>2.2596358652367986E-2</v>
      </c>
    </row>
    <row r="272" spans="1:7" x14ac:dyDescent="0.25">
      <c r="A272" t="s">
        <v>302</v>
      </c>
      <c r="B272" t="str">
        <f>IFERROR(VLOOKUP($A272,Classifications!$E$1:$F$326,2,FALSE),VLOOKUP($A272,Classifications!$A$1:$B$35,2,FALSE))</f>
        <v xml:space="preserve">Mainly Rural (rural including hub towns &gt;=80%) </v>
      </c>
      <c r="C272">
        <f>VLOOKUP($A272,'Raw Data'!$C$7:$I$389,3,FALSE)/VLOOKUP($A272,'16+ populations'!$A$8:$H$425,3,FALSE)</f>
        <v>1.0545523484525332E-2</v>
      </c>
      <c r="D272">
        <f>VLOOKUP($A272,'Raw Data'!$C$7:$I$389,4,FALSE)/VLOOKUP($A272,'16+ populations'!$A$8:$H$425,4,FALSE)</f>
        <v>1.3068168318007936E-2</v>
      </c>
      <c r="E272">
        <f>VLOOKUP($A272,'Raw Data'!$C$7:$I$389,5,FALSE)/VLOOKUP($A272,'16+ populations'!$A$8:$H$425,5,FALSE)</f>
        <v>1.6260162601626018E-2</v>
      </c>
      <c r="F272">
        <f>VLOOKUP($A272,'Raw Data'!$C$7:$I$389,6,FALSE)/VLOOKUP($A272,'16+ populations'!$A$8:$H$425,6,FALSE)</f>
        <v>1.8648687419308564E-2</v>
      </c>
      <c r="G272">
        <f>VLOOKUP($A272,'Raw Data'!$C$7:$I$389,7,FALSE)/VLOOKUP($A272,'16+ populations'!$A$8:$H$425,7,FALSE)</f>
        <v>1.8230228597471754E-2</v>
      </c>
    </row>
    <row r="273" spans="1:7" x14ac:dyDescent="0.25">
      <c r="A273" t="s">
        <v>49</v>
      </c>
      <c r="B273" t="str">
        <f>IFERROR(VLOOKUP($A273,Classifications!$E$1:$F$326,2,FALSE),VLOOKUP($A273,Classifications!$A$1:$B$35,2,FALSE))</f>
        <v>Urban with City and Town</v>
      </c>
      <c r="C273">
        <f>VLOOKUP($A273,'Raw Data'!$C$7:$I$389,3,FALSE)/VLOOKUP($A273,'16+ populations'!$A$8:$H$425,3,FALSE)</f>
        <v>2.256562598189037E-2</v>
      </c>
      <c r="D273">
        <f>VLOOKUP($A273,'Raw Data'!$C$7:$I$389,4,FALSE)/VLOOKUP($A273,'16+ populations'!$A$8:$H$425,4,FALSE)</f>
        <v>2.8780892923623243E-2</v>
      </c>
      <c r="E273">
        <f>VLOOKUP($A273,'Raw Data'!$C$7:$I$389,5,FALSE)/VLOOKUP($A273,'16+ populations'!$A$8:$H$425,5,FALSE)</f>
        <v>3.1591039632395172E-2</v>
      </c>
      <c r="F273">
        <f>VLOOKUP($A273,'Raw Data'!$C$7:$I$389,6,FALSE)/VLOOKUP($A273,'16+ populations'!$A$8:$H$425,6,FALSE)</f>
        <v>3.3971452316036564E-2</v>
      </c>
      <c r="G273">
        <f>VLOOKUP($A273,'Raw Data'!$C$7:$I$389,7,FALSE)/VLOOKUP($A273,'16+ populations'!$A$8:$H$425,7,FALSE)</f>
        <v>3.2051282051282048E-2</v>
      </c>
    </row>
    <row r="274" spans="1:7" x14ac:dyDescent="0.25">
      <c r="A274" t="s">
        <v>369</v>
      </c>
      <c r="B274" t="str">
        <f>IFERROR(VLOOKUP($A274,Classifications!$E$1:$F$326,2,FALSE),VLOOKUP($A274,Classifications!$A$1:$B$35,2,FALSE))</f>
        <v xml:space="preserve">Largely Rural (rural including hub towns 50-79%) </v>
      </c>
      <c r="C274">
        <f>VLOOKUP($A274,'Raw Data'!$C$7:$I$389,3,FALSE)/VLOOKUP($A274,'16+ populations'!$A$8:$H$425,3,FALSE)</f>
        <v>2.0114592222357675E-2</v>
      </c>
      <c r="D274">
        <f>VLOOKUP($A274,'Raw Data'!$C$7:$I$389,4,FALSE)/VLOOKUP($A274,'16+ populations'!$A$8:$H$425,4,FALSE)</f>
        <v>2.3485204321277594E-2</v>
      </c>
      <c r="E274">
        <f>VLOOKUP($A274,'Raw Data'!$C$7:$I$389,5,FALSE)/VLOOKUP($A274,'16+ populations'!$A$8:$H$425,5,FALSE)</f>
        <v>2.678507775820102E-2</v>
      </c>
      <c r="F274">
        <f>VLOOKUP($A274,'Raw Data'!$C$7:$I$389,6,FALSE)/VLOOKUP($A274,'16+ populations'!$A$8:$H$425,6,FALSE)</f>
        <v>2.8831749810182428E-2</v>
      </c>
      <c r="G274">
        <f>VLOOKUP($A274,'Raw Data'!$C$7:$I$389,7,FALSE)/VLOOKUP($A274,'16+ populations'!$A$8:$H$425,7,FALSE)</f>
        <v>2.8849324101549622E-2</v>
      </c>
    </row>
    <row r="275" spans="1:7" x14ac:dyDescent="0.25">
      <c r="A275" t="s">
        <v>147</v>
      </c>
      <c r="B275" t="str">
        <f>IFERROR(VLOOKUP($A275,Classifications!$E$1:$F$326,2,FALSE),VLOOKUP($A275,Classifications!$A$1:$B$35,2,FALSE))</f>
        <v>Urban with Significant Rural (rural including hub towns 26-49%)</v>
      </c>
      <c r="C275">
        <f>VLOOKUP($A275,'Raw Data'!$C$7:$I$389,3,FALSE)/VLOOKUP($A275,'16+ populations'!$A$8:$H$425,3,FALSE)</f>
        <v>1.7180364458671681E-2</v>
      </c>
      <c r="D275">
        <f>VLOOKUP($A275,'Raw Data'!$C$7:$I$389,4,FALSE)/VLOOKUP($A275,'16+ populations'!$A$8:$H$425,4,FALSE)</f>
        <v>2.1160911094783248E-2</v>
      </c>
      <c r="E275">
        <f>VLOOKUP($A275,'Raw Data'!$C$7:$I$389,5,FALSE)/VLOOKUP($A275,'16+ populations'!$A$8:$H$425,5,FALSE)</f>
        <v>2.6744647396805338E-2</v>
      </c>
      <c r="F275">
        <f>VLOOKUP($A275,'Raw Data'!$C$7:$I$389,6,FALSE)/VLOOKUP($A275,'16+ populations'!$A$8:$H$425,6,FALSE)</f>
        <v>2.8716392149860881E-2</v>
      </c>
      <c r="G275">
        <f>VLOOKUP($A275,'Raw Data'!$C$7:$I$389,7,FALSE)/VLOOKUP($A275,'16+ populations'!$A$8:$H$425,7,FALSE)</f>
        <v>2.6749693036309419E-2</v>
      </c>
    </row>
    <row r="276" spans="1:7" x14ac:dyDescent="0.25">
      <c r="A276" t="s">
        <v>19</v>
      </c>
      <c r="B276" t="str">
        <f>IFERROR(VLOOKUP($A276,Classifications!$E$1:$F$326,2,FALSE),VLOOKUP($A276,Classifications!$A$1:$B$35,2,FALSE))</f>
        <v>Urban with Major Conurbation</v>
      </c>
      <c r="C276">
        <f>VLOOKUP($A276,'Raw Data'!$C$7:$I$389,3,FALSE)/VLOOKUP($A276,'16+ populations'!$A$8:$H$425,3,FALSE)</f>
        <v>2.4214597943331553E-2</v>
      </c>
      <c r="D276">
        <f>VLOOKUP($A276,'Raw Data'!$C$7:$I$389,4,FALSE)/VLOOKUP($A276,'16+ populations'!$A$8:$H$425,4,FALSE)</f>
        <v>3.3727872630145594E-2</v>
      </c>
      <c r="E276">
        <f>VLOOKUP($A276,'Raw Data'!$C$7:$I$389,5,FALSE)/VLOOKUP($A276,'16+ populations'!$A$8:$H$425,5,FALSE)</f>
        <v>3.9950088603214882E-2</v>
      </c>
      <c r="F276">
        <f>VLOOKUP($A276,'Raw Data'!$C$7:$I$389,6,FALSE)/VLOOKUP($A276,'16+ populations'!$A$8:$H$425,6,FALSE)</f>
        <v>4.1482854104591543E-2</v>
      </c>
      <c r="G276">
        <f>VLOOKUP($A276,'Raw Data'!$C$7:$I$389,7,FALSE)/VLOOKUP($A276,'16+ populations'!$A$8:$H$425,7,FALSE)</f>
        <v>3.9748821278305181E-2</v>
      </c>
    </row>
    <row r="277" spans="1:7" x14ac:dyDescent="0.25">
      <c r="A277" t="s">
        <v>308</v>
      </c>
      <c r="B277" t="str">
        <f>IFERROR(VLOOKUP($A277,Classifications!$E$1:$F$326,2,FALSE),VLOOKUP($A277,Classifications!$A$1:$B$35,2,FALSE))</f>
        <v>Urban with City and Town</v>
      </c>
      <c r="C277">
        <f>VLOOKUP($A277,'Raw Data'!$C$7:$I$389,3,FALSE)/VLOOKUP($A277,'16+ populations'!$A$8:$H$425,3,FALSE)</f>
        <v>1.1814345991561181E-2</v>
      </c>
      <c r="D277">
        <f>VLOOKUP($A277,'Raw Data'!$C$7:$I$389,4,FALSE)/VLOOKUP($A277,'16+ populations'!$A$8:$H$425,4,FALSE)</f>
        <v>1.6785875179738462E-2</v>
      </c>
      <c r="E277">
        <f>VLOOKUP($A277,'Raw Data'!$C$7:$I$389,5,FALSE)/VLOOKUP($A277,'16+ populations'!$A$8:$H$425,5,FALSE)</f>
        <v>1.951237414824511E-2</v>
      </c>
      <c r="F277">
        <f>VLOOKUP($A277,'Raw Data'!$C$7:$I$389,6,FALSE)/VLOOKUP($A277,'16+ populations'!$A$8:$H$425,6,FALSE)</f>
        <v>2.0829811384548508E-2</v>
      </c>
      <c r="G277">
        <f>VLOOKUP($A277,'Raw Data'!$C$7:$I$389,7,FALSE)/VLOOKUP($A277,'16+ populations'!$A$8:$H$425,7,FALSE)</f>
        <v>2.0109404737679998E-2</v>
      </c>
    </row>
    <row r="278" spans="1:7" x14ac:dyDescent="0.25">
      <c r="A278" t="s">
        <v>211</v>
      </c>
      <c r="B278" t="str">
        <f>IFERROR(VLOOKUP($A278,Classifications!$E$1:$F$326,2,FALSE),VLOOKUP($A278,Classifications!$A$1:$B$35,2,FALSE))</f>
        <v>Urban with City and Town</v>
      </c>
      <c r="C278">
        <f>VLOOKUP($A278,'Raw Data'!$C$7:$I$389,3,FALSE)/VLOOKUP($A278,'16+ populations'!$A$8:$H$425,3,FALSE)</f>
        <v>1.0613042871107387E-2</v>
      </c>
      <c r="D278">
        <f>VLOOKUP($A278,'Raw Data'!$C$7:$I$389,4,FALSE)/VLOOKUP($A278,'16+ populations'!$A$8:$H$425,4,FALSE)</f>
        <v>1.4791812134798427E-2</v>
      </c>
      <c r="E278">
        <f>VLOOKUP($A278,'Raw Data'!$C$7:$I$389,5,FALSE)/VLOOKUP($A278,'16+ populations'!$A$8:$H$425,5,FALSE)</f>
        <v>1.7435208223606547E-2</v>
      </c>
      <c r="F278">
        <f>VLOOKUP($A278,'Raw Data'!$C$7:$I$389,6,FALSE)/VLOOKUP($A278,'16+ populations'!$A$8:$H$425,6,FALSE)</f>
        <v>1.9539988495146959E-2</v>
      </c>
      <c r="G278">
        <f>VLOOKUP($A278,'Raw Data'!$C$7:$I$389,7,FALSE)/VLOOKUP($A278,'16+ populations'!$A$8:$H$425,7,FALSE)</f>
        <v>2.1369277554039615E-2</v>
      </c>
    </row>
    <row r="279" spans="1:7" x14ac:dyDescent="0.25">
      <c r="A279" t="s">
        <v>232</v>
      </c>
      <c r="B279" t="str">
        <f>IFERROR(VLOOKUP($A279,Classifications!$E$1:$F$326,2,FALSE),VLOOKUP($A279,Classifications!$A$1:$B$35,2,FALSE))</f>
        <v>Urban with Major Conurbation</v>
      </c>
      <c r="C279">
        <f>VLOOKUP($A279,'Raw Data'!$C$7:$I$389,3,FALSE)/VLOOKUP($A279,'16+ populations'!$A$8:$H$425,3,FALSE)</f>
        <v>5.5923244131706532E-3</v>
      </c>
      <c r="D279">
        <f>VLOOKUP($A279,'Raw Data'!$C$7:$I$389,4,FALSE)/VLOOKUP($A279,'16+ populations'!$A$8:$H$425,4,FALSE)</f>
        <v>9.3609136251698172E-3</v>
      </c>
      <c r="E279">
        <f>VLOOKUP($A279,'Raw Data'!$C$7:$I$389,5,FALSE)/VLOOKUP($A279,'16+ populations'!$A$8:$H$425,5,FALSE)</f>
        <v>1.2539508845754648E-2</v>
      </c>
      <c r="F279">
        <f>VLOOKUP($A279,'Raw Data'!$C$7:$I$389,6,FALSE)/VLOOKUP($A279,'16+ populations'!$A$8:$H$425,6,FALSE)</f>
        <v>1.3655447597798465E-2</v>
      </c>
      <c r="G279">
        <f>VLOOKUP($A279,'Raw Data'!$C$7:$I$389,7,FALSE)/VLOOKUP($A279,'16+ populations'!$A$8:$H$425,7,FALSE)</f>
        <v>1.3114694377530156E-2</v>
      </c>
    </row>
    <row r="280" spans="1:7" x14ac:dyDescent="0.25">
      <c r="A280" t="s">
        <v>316</v>
      </c>
      <c r="B280" t="str">
        <f>IFERROR(VLOOKUP($A280,Classifications!$E$1:$F$326,2,FALSE),VLOOKUP($A280,Classifications!$A$1:$B$35,2,FALSE))</f>
        <v>Urban with Major Conurbation</v>
      </c>
      <c r="C280">
        <f>VLOOKUP($A280,'Raw Data'!$C$7:$I$389,3,FALSE)/VLOOKUP($A280,'16+ populations'!$A$8:$H$425,3,FALSE)</f>
        <v>1.0725364662398521E-2</v>
      </c>
      <c r="D280">
        <f>VLOOKUP($A280,'Raw Data'!$C$7:$I$389,4,FALSE)/VLOOKUP($A280,'16+ populations'!$A$8:$H$425,4,FALSE)</f>
        <v>1.4430724323969761E-2</v>
      </c>
      <c r="E280">
        <f>VLOOKUP($A280,'Raw Data'!$C$7:$I$389,5,FALSE)/VLOOKUP($A280,'16+ populations'!$A$8:$H$425,5,FALSE)</f>
        <v>1.7074003609932192E-2</v>
      </c>
      <c r="F280">
        <f>VLOOKUP($A280,'Raw Data'!$C$7:$I$389,6,FALSE)/VLOOKUP($A280,'16+ populations'!$A$8:$H$425,6,FALSE)</f>
        <v>1.8662468963502703E-2</v>
      </c>
      <c r="G280">
        <f>VLOOKUP($A280,'Raw Data'!$C$7:$I$389,7,FALSE)/VLOOKUP($A280,'16+ populations'!$A$8:$H$425,7,FALSE)</f>
        <v>1.9248811102843648E-2</v>
      </c>
    </row>
    <row r="281" spans="1:7" x14ac:dyDescent="0.25">
      <c r="A281" t="s">
        <v>217</v>
      </c>
      <c r="B281" t="str">
        <f>IFERROR(VLOOKUP($A281,Classifications!$E$1:$F$326,2,FALSE),VLOOKUP($A281,Classifications!$A$1:$B$35,2,FALSE))</f>
        <v xml:space="preserve">Largely Rural (rural including hub towns 50-79%) </v>
      </c>
      <c r="C281">
        <f>VLOOKUP($A281,'Raw Data'!$C$7:$I$389,3,FALSE)/VLOOKUP($A281,'16+ populations'!$A$8:$H$425,3,FALSE)</f>
        <v>2.0100502512562814E-2</v>
      </c>
      <c r="D281">
        <f>VLOOKUP($A281,'Raw Data'!$C$7:$I$389,4,FALSE)/VLOOKUP($A281,'16+ populations'!$A$8:$H$425,4,FALSE)</f>
        <v>2.0195900232252852E-2</v>
      </c>
      <c r="E281">
        <f>VLOOKUP($A281,'Raw Data'!$C$7:$I$389,5,FALSE)/VLOOKUP($A281,'16+ populations'!$A$8:$H$425,5,FALSE)</f>
        <v>2.3312690398890144E-2</v>
      </c>
      <c r="F281">
        <f>VLOOKUP($A281,'Raw Data'!$C$7:$I$389,6,FALSE)/VLOOKUP($A281,'16+ populations'!$A$8:$H$425,6,FALSE)</f>
        <v>2.4643038341668477E-2</v>
      </c>
      <c r="G281">
        <f>VLOOKUP($A281,'Raw Data'!$C$7:$I$389,7,FALSE)/VLOOKUP($A281,'16+ populations'!$A$8:$H$425,7,FALSE)</f>
        <v>2.4548483254427496E-2</v>
      </c>
    </row>
    <row r="282" spans="1:7" x14ac:dyDescent="0.25">
      <c r="A282" t="s">
        <v>58</v>
      </c>
      <c r="B282" t="str">
        <f>IFERROR(VLOOKUP($A282,Classifications!$E$1:$F$326,2,FALSE),VLOOKUP($A282,Classifications!$A$1:$B$35,2,FALSE))</f>
        <v>Urban with Major Conurbation</v>
      </c>
      <c r="C282">
        <f>VLOOKUP($A282,'Raw Data'!$C$7:$I$389,3,FALSE)/VLOOKUP($A282,'16+ populations'!$A$8:$H$425,3,FALSE)</f>
        <v>1.8117068232076091E-2</v>
      </c>
      <c r="D282">
        <f>VLOOKUP($A282,'Raw Data'!$C$7:$I$389,4,FALSE)/VLOOKUP($A282,'16+ populations'!$A$8:$H$425,4,FALSE)</f>
        <v>2.6028203162604961E-2</v>
      </c>
      <c r="E282">
        <f>VLOOKUP($A282,'Raw Data'!$C$7:$I$389,5,FALSE)/VLOOKUP($A282,'16+ populations'!$A$8:$H$425,5,FALSE)</f>
        <v>3.7567756131594486E-2</v>
      </c>
      <c r="F282">
        <f>VLOOKUP($A282,'Raw Data'!$C$7:$I$389,6,FALSE)/VLOOKUP($A282,'16+ populations'!$A$8:$H$425,6,FALSE)</f>
        <v>3.9009360444688689E-2</v>
      </c>
      <c r="G282">
        <f>VLOOKUP($A282,'Raw Data'!$C$7:$I$389,7,FALSE)/VLOOKUP($A282,'16+ populations'!$A$8:$H$425,7,FALSE)</f>
        <v>3.661941191399877E-2</v>
      </c>
    </row>
    <row r="283" spans="1:7" x14ac:dyDescent="0.25">
      <c r="A283" t="s">
        <v>196</v>
      </c>
      <c r="B283" t="str">
        <f>IFERROR(VLOOKUP($A283,Classifications!$E$1:$F$326,2,FALSE),VLOOKUP($A283,Classifications!$A$1:$B$35,2,FALSE))</f>
        <v>Urban with City and Town</v>
      </c>
      <c r="C283">
        <f>VLOOKUP($A283,'Raw Data'!$C$7:$I$389,3,FALSE)/VLOOKUP($A283,'16+ populations'!$A$8:$H$425,3,FALSE)</f>
        <v>6.0565199008102023E-3</v>
      </c>
      <c r="D283">
        <f>VLOOKUP($A283,'Raw Data'!$C$7:$I$389,4,FALSE)/VLOOKUP($A283,'16+ populations'!$A$8:$H$425,4,FALSE)</f>
        <v>8.3777694754837029E-3</v>
      </c>
      <c r="E283">
        <f>VLOOKUP($A283,'Raw Data'!$C$7:$I$389,5,FALSE)/VLOOKUP($A283,'16+ populations'!$A$8:$H$425,5,FALSE)</f>
        <v>1.0999124559473838E-2</v>
      </c>
      <c r="F283">
        <f>VLOOKUP($A283,'Raw Data'!$C$7:$I$389,6,FALSE)/VLOOKUP($A283,'16+ populations'!$A$8:$H$425,6,FALSE)</f>
        <v>1.1534807979373049E-2</v>
      </c>
      <c r="G283">
        <f>VLOOKUP($A283,'Raw Data'!$C$7:$I$389,7,FALSE)/VLOOKUP($A283,'16+ populations'!$A$8:$H$425,7,FALSE)</f>
        <v>1.1065694090016034E-2</v>
      </c>
    </row>
    <row r="284" spans="1:7" x14ac:dyDescent="0.25">
      <c r="A284" t="s">
        <v>148</v>
      </c>
      <c r="B284" t="str">
        <f>IFERROR(VLOOKUP($A284,Classifications!$E$1:$F$326,2,FALSE),VLOOKUP($A284,Classifications!$A$1:$B$35,2,FALSE))</f>
        <v>Urban with Significant Rural (rural including hub towns 26-49%)</v>
      </c>
      <c r="C284">
        <f>VLOOKUP($A284,'Raw Data'!$C$7:$I$389,3,FALSE)/VLOOKUP($A284,'16+ populations'!$A$8:$H$425,3,FALSE)</f>
        <v>1.1836892453377138E-2</v>
      </c>
      <c r="D284">
        <f>VLOOKUP($A284,'Raw Data'!$C$7:$I$389,4,FALSE)/VLOOKUP($A284,'16+ populations'!$A$8:$H$425,4,FALSE)</f>
        <v>1.8187731110656084E-2</v>
      </c>
      <c r="E284">
        <f>VLOOKUP($A284,'Raw Data'!$C$7:$I$389,5,FALSE)/VLOOKUP($A284,'16+ populations'!$A$8:$H$425,5,FALSE)</f>
        <v>2.259968504694243E-2</v>
      </c>
      <c r="F284">
        <f>VLOOKUP($A284,'Raw Data'!$C$7:$I$389,6,FALSE)/VLOOKUP($A284,'16+ populations'!$A$8:$H$425,6,FALSE)</f>
        <v>2.5209881308501398E-2</v>
      </c>
      <c r="G284">
        <f>VLOOKUP($A284,'Raw Data'!$C$7:$I$389,7,FALSE)/VLOOKUP($A284,'16+ populations'!$A$8:$H$425,7,FALSE)</f>
        <v>2.4704813805631245E-2</v>
      </c>
    </row>
    <row r="285" spans="1:7" x14ac:dyDescent="0.25">
      <c r="A285" t="s">
        <v>142</v>
      </c>
      <c r="B285" t="str">
        <f>IFERROR(VLOOKUP($A285,Classifications!$E$1:$F$326,2,FALSE),VLOOKUP($A285,Classifications!$A$1:$B$35,2,FALSE))</f>
        <v>Significant Rural</v>
      </c>
      <c r="C285">
        <f>VLOOKUP($A285,'Raw Data'!$C$7:$I$389,3,FALSE)/VLOOKUP($A285,'16+ populations'!$A$8:$H$425,3,FALSE)</f>
        <v>1.6249491625688617E-2</v>
      </c>
      <c r="D285">
        <f>VLOOKUP($A285,'Raw Data'!$C$7:$I$389,4,FALSE)/VLOOKUP($A285,'16+ populations'!$A$8:$H$425,4,FALSE)</f>
        <v>2.2448266361439279E-2</v>
      </c>
      <c r="E285">
        <f>VLOOKUP($A285,'Raw Data'!$C$7:$I$389,5,FALSE)/VLOOKUP($A285,'16+ populations'!$A$8:$H$425,5,FALSE)</f>
        <v>2.7234715578294263E-2</v>
      </c>
      <c r="F285">
        <f>VLOOKUP($A285,'Raw Data'!$C$7:$I$389,6,FALSE)/VLOOKUP($A285,'16+ populations'!$A$8:$H$425,6,FALSE)</f>
        <v>2.9744886840914211E-2</v>
      </c>
      <c r="G285">
        <f>VLOOKUP($A285,'Raw Data'!$C$7:$I$389,7,FALSE)/VLOOKUP($A285,'16+ populations'!$A$8:$H$425,7,FALSE)</f>
        <v>2.9808758185764454E-2</v>
      </c>
    </row>
    <row r="286" spans="1:7" x14ac:dyDescent="0.25">
      <c r="A286" t="s">
        <v>149</v>
      </c>
      <c r="B286" t="str">
        <f>IFERROR(VLOOKUP($A286,Classifications!$E$1:$F$326,2,FALSE),VLOOKUP($A286,Classifications!$A$1:$B$35,2,FALSE))</f>
        <v xml:space="preserve">Largely Rural (rural including hub towns 50-79%) </v>
      </c>
      <c r="C286">
        <f>VLOOKUP($A286,'Raw Data'!$C$7:$I$389,3,FALSE)/VLOOKUP($A286,'16+ populations'!$A$8:$H$425,3,FALSE)</f>
        <v>1.9088016967126194E-2</v>
      </c>
      <c r="D286">
        <f>VLOOKUP($A286,'Raw Data'!$C$7:$I$389,4,FALSE)/VLOOKUP($A286,'16+ populations'!$A$8:$H$425,4,FALSE)</f>
        <v>2.4127234231129058E-2</v>
      </c>
      <c r="E286">
        <f>VLOOKUP($A286,'Raw Data'!$C$7:$I$389,5,FALSE)/VLOOKUP($A286,'16+ populations'!$A$8:$H$425,5,FALSE)</f>
        <v>2.9865522646646315E-2</v>
      </c>
      <c r="F286">
        <f>VLOOKUP($A286,'Raw Data'!$C$7:$I$389,6,FALSE)/VLOOKUP($A286,'16+ populations'!$A$8:$H$425,6,FALSE)</f>
        <v>3.2939288043205645E-2</v>
      </c>
      <c r="G286">
        <f>VLOOKUP($A286,'Raw Data'!$C$7:$I$389,7,FALSE)/VLOOKUP($A286,'16+ populations'!$A$8:$H$425,7,FALSE)</f>
        <v>3.3388418603082524E-2</v>
      </c>
    </row>
    <row r="287" spans="1:7" x14ac:dyDescent="0.25">
      <c r="A287" t="s">
        <v>197</v>
      </c>
      <c r="B287" t="str">
        <f>IFERROR(VLOOKUP($A287,Classifications!$E$1:$F$326,2,FALSE),VLOOKUP($A287,Classifications!$A$1:$B$35,2,FALSE))</f>
        <v>Urban with City and Town</v>
      </c>
      <c r="C287">
        <f>VLOOKUP($A287,'Raw Data'!$C$7:$I$389,3,FALSE)/VLOOKUP($A287,'16+ populations'!$A$8:$H$425,3,FALSE)</f>
        <v>1.1132551580822325E-2</v>
      </c>
      <c r="D287">
        <f>VLOOKUP($A287,'Raw Data'!$C$7:$I$389,4,FALSE)/VLOOKUP($A287,'16+ populations'!$A$8:$H$425,4,FALSE)</f>
        <v>1.6927945830573343E-2</v>
      </c>
      <c r="E287">
        <f>VLOOKUP($A287,'Raw Data'!$C$7:$I$389,5,FALSE)/VLOOKUP($A287,'16+ populations'!$A$8:$H$425,5,FALSE)</f>
        <v>2.0501469574367721E-2</v>
      </c>
      <c r="F287">
        <f>VLOOKUP($A287,'Raw Data'!$C$7:$I$389,6,FALSE)/VLOOKUP($A287,'16+ populations'!$A$8:$H$425,6,FALSE)</f>
        <v>2.3005579305847401E-2</v>
      </c>
      <c r="G287">
        <f>VLOOKUP($A287,'Raw Data'!$C$7:$I$389,7,FALSE)/VLOOKUP($A287,'16+ populations'!$A$8:$H$425,7,FALSE)</f>
        <v>2.3668852873687824E-2</v>
      </c>
    </row>
    <row r="288" spans="1:7" x14ac:dyDescent="0.25">
      <c r="A288" t="s">
        <v>59</v>
      </c>
      <c r="B288" t="str">
        <f>IFERROR(VLOOKUP($A288,Classifications!$E$1:$F$326,2,FALSE),VLOOKUP($A288,Classifications!$A$1:$B$35,2,FALSE))</f>
        <v>Urban with Major Conurbation</v>
      </c>
      <c r="C288">
        <f>VLOOKUP($A288,'Raw Data'!$C$7:$I$389,3,FALSE)/VLOOKUP($A288,'16+ populations'!$A$8:$H$425,3,FALSE)</f>
        <v>1.7459892451525089E-2</v>
      </c>
      <c r="D288">
        <f>VLOOKUP($A288,'Raw Data'!$C$7:$I$389,4,FALSE)/VLOOKUP($A288,'16+ populations'!$A$8:$H$425,4,FALSE)</f>
        <v>2.4773792347526535E-2</v>
      </c>
      <c r="E288">
        <f>VLOOKUP($A288,'Raw Data'!$C$7:$I$389,5,FALSE)/VLOOKUP($A288,'16+ populations'!$A$8:$H$425,5,FALSE)</f>
        <v>2.7572602248400004E-2</v>
      </c>
      <c r="F288">
        <f>VLOOKUP($A288,'Raw Data'!$C$7:$I$389,6,FALSE)/VLOOKUP($A288,'16+ populations'!$A$8:$H$425,6,FALSE)</f>
        <v>2.8370397581169288E-2</v>
      </c>
      <c r="G288">
        <f>VLOOKUP($A288,'Raw Data'!$C$7:$I$389,7,FALSE)/VLOOKUP($A288,'16+ populations'!$A$8:$H$425,7,FALSE)</f>
        <v>2.8710897682741748E-2</v>
      </c>
    </row>
    <row r="289" spans="1:7" x14ac:dyDescent="0.25">
      <c r="A289" t="s">
        <v>20</v>
      </c>
      <c r="B289" t="str">
        <f>IFERROR(VLOOKUP($A289,Classifications!$E$1:$F$326,2,FALSE),VLOOKUP($A289,Classifications!$A$1:$B$35,2,FALSE))</f>
        <v>Urban with City and Town</v>
      </c>
      <c r="C289">
        <f>VLOOKUP($A289,'Raw Data'!$C$7:$I$389,3,FALSE)/VLOOKUP($A289,'16+ populations'!$A$8:$H$425,3,FALSE)</f>
        <v>2.0180983056046625E-2</v>
      </c>
      <c r="D289">
        <f>VLOOKUP($A289,'Raw Data'!$C$7:$I$389,4,FALSE)/VLOOKUP($A289,'16+ populations'!$A$8:$H$425,4,FALSE)</f>
        <v>2.7017682108022481E-2</v>
      </c>
      <c r="E289">
        <f>VLOOKUP($A289,'Raw Data'!$C$7:$I$389,5,FALSE)/VLOOKUP($A289,'16+ populations'!$A$8:$H$425,5,FALSE)</f>
        <v>3.3018943715153362E-2</v>
      </c>
      <c r="F289">
        <f>VLOOKUP($A289,'Raw Data'!$C$7:$I$389,6,FALSE)/VLOOKUP($A289,'16+ populations'!$A$8:$H$425,6,FALSE)</f>
        <v>3.5653650254668934E-2</v>
      </c>
      <c r="G289">
        <f>VLOOKUP($A289,'Raw Data'!$C$7:$I$389,7,FALSE)/VLOOKUP($A289,'16+ populations'!$A$8:$H$425,7,FALSE)</f>
        <v>3.4789237231782282E-2</v>
      </c>
    </row>
    <row r="290" spans="1:7" x14ac:dyDescent="0.25">
      <c r="A290" t="s">
        <v>151</v>
      </c>
      <c r="B290" t="str">
        <f>IFERROR(VLOOKUP($A290,Classifications!$E$1:$F$326,2,FALSE),VLOOKUP($A290,Classifications!$A$1:$B$35,2,FALSE))</f>
        <v>Urban with City and Town</v>
      </c>
      <c r="C290">
        <f>VLOOKUP($A290,'Raw Data'!$C$7:$I$389,3,FALSE)/VLOOKUP($A290,'16+ populations'!$A$8:$H$425,3,FALSE)</f>
        <v>2.1102462788906491E-2</v>
      </c>
      <c r="D290">
        <f>VLOOKUP($A290,'Raw Data'!$C$7:$I$389,4,FALSE)/VLOOKUP($A290,'16+ populations'!$A$8:$H$425,4,FALSE)</f>
        <v>2.6957030617708218E-2</v>
      </c>
      <c r="E290">
        <f>VLOOKUP($A290,'Raw Data'!$C$7:$I$389,5,FALSE)/VLOOKUP($A290,'16+ populations'!$A$8:$H$425,5,FALSE)</f>
        <v>3.1616534827782872E-2</v>
      </c>
      <c r="F290">
        <f>VLOOKUP($A290,'Raw Data'!$C$7:$I$389,6,FALSE)/VLOOKUP($A290,'16+ populations'!$A$8:$H$425,6,FALSE)</f>
        <v>3.6762418979609607E-2</v>
      </c>
      <c r="G290">
        <f>VLOOKUP($A290,'Raw Data'!$C$7:$I$389,7,FALSE)/VLOOKUP($A290,'16+ populations'!$A$8:$H$425,7,FALSE)</f>
        <v>3.6860255897640942E-2</v>
      </c>
    </row>
    <row r="291" spans="1:7" x14ac:dyDescent="0.25">
      <c r="A291" t="s">
        <v>158</v>
      </c>
      <c r="B291" t="str">
        <f>IFERROR(VLOOKUP($A291,Classifications!$E$1:$F$326,2,FALSE),VLOOKUP($A291,Classifications!$A$1:$B$35,2,FALSE))</f>
        <v xml:space="preserve">Mainly Rural (rural including hub towns &gt;=80%) </v>
      </c>
      <c r="C291">
        <f>VLOOKUP($A291,'Raw Data'!$C$7:$I$389,3,FALSE)/VLOOKUP($A291,'16+ populations'!$A$8:$H$425,3,FALSE)</f>
        <v>1.1080781600497283E-2</v>
      </c>
      <c r="D291">
        <f>VLOOKUP($A291,'Raw Data'!$C$7:$I$389,4,FALSE)/VLOOKUP($A291,'16+ populations'!$A$8:$H$425,4,FALSE)</f>
        <v>1.4394546368092995E-2</v>
      </c>
      <c r="E291">
        <f>VLOOKUP($A291,'Raw Data'!$C$7:$I$389,5,FALSE)/VLOOKUP($A291,'16+ populations'!$A$8:$H$425,5,FALSE)</f>
        <v>1.810829577790788E-2</v>
      </c>
      <c r="F291">
        <f>VLOOKUP($A291,'Raw Data'!$C$7:$I$389,6,FALSE)/VLOOKUP($A291,'16+ populations'!$A$8:$H$425,6,FALSE)</f>
        <v>2.0678361274564228E-2</v>
      </c>
      <c r="G291">
        <f>VLOOKUP($A291,'Raw Data'!$C$7:$I$389,7,FALSE)/VLOOKUP($A291,'16+ populations'!$A$8:$H$425,7,FALSE)</f>
        <v>2.1027546085371836E-2</v>
      </c>
    </row>
    <row r="292" spans="1:7" x14ac:dyDescent="0.25">
      <c r="A292" t="s">
        <v>361</v>
      </c>
      <c r="B292" t="str">
        <f>IFERROR(VLOOKUP($A292,Classifications!$E$1:$F$326,2,FALSE),VLOOKUP($A292,Classifications!$A$1:$B$35,2,FALSE))</f>
        <v>Urban with Significant Rural (rural including hub towns 26-49%)</v>
      </c>
      <c r="C292">
        <f>VLOOKUP($A292,'Raw Data'!$C$7:$I$389,3,FALSE)/VLOOKUP($A292,'16+ populations'!$A$8:$H$425,3,FALSE)</f>
        <v>1.5436730843445821E-2</v>
      </c>
      <c r="D292">
        <f>VLOOKUP($A292,'Raw Data'!$C$7:$I$389,4,FALSE)/VLOOKUP($A292,'16+ populations'!$A$8:$H$425,4,FALSE)</f>
        <v>1.7225425297174177E-2</v>
      </c>
      <c r="E292">
        <f>VLOOKUP($A292,'Raw Data'!$C$7:$I$389,5,FALSE)/VLOOKUP($A292,'16+ populations'!$A$8:$H$425,5,FALSE)</f>
        <v>1.8903323005201967E-2</v>
      </c>
      <c r="F292">
        <f>VLOOKUP($A292,'Raw Data'!$C$7:$I$389,6,FALSE)/VLOOKUP($A292,'16+ populations'!$A$8:$H$425,6,FALSE)</f>
        <v>2.2074105927040781E-2</v>
      </c>
      <c r="G292">
        <f>VLOOKUP($A292,'Raw Data'!$C$7:$I$389,7,FALSE)/VLOOKUP($A292,'16+ populations'!$A$8:$H$425,7,FALSE)</f>
        <v>2.1572490759783125E-2</v>
      </c>
    </row>
    <row r="293" spans="1:7" x14ac:dyDescent="0.25">
      <c r="A293" t="s">
        <v>212</v>
      </c>
      <c r="B293" t="str">
        <f>IFERROR(VLOOKUP($A293,Classifications!$E$1:$F$326,2,FALSE),VLOOKUP($A293,Classifications!$A$1:$B$35,2,FALSE))</f>
        <v>Predominantly Rural</v>
      </c>
      <c r="C293">
        <f>VLOOKUP($A293,'Raw Data'!$C$7:$I$389,3,FALSE)/VLOOKUP($A293,'16+ populations'!$A$8:$H$425,3,FALSE)</f>
        <v>1.569054046189728E-2</v>
      </c>
      <c r="D293">
        <f>VLOOKUP($A293,'Raw Data'!$C$7:$I$389,4,FALSE)/VLOOKUP($A293,'16+ populations'!$A$8:$H$425,4,FALSE)</f>
        <v>1.9006831763914205E-2</v>
      </c>
      <c r="E293">
        <f>VLOOKUP($A293,'Raw Data'!$C$7:$I$389,5,FALSE)/VLOOKUP($A293,'16+ populations'!$A$8:$H$425,5,FALSE)</f>
        <v>2.2448581214175437E-2</v>
      </c>
      <c r="F293">
        <f>VLOOKUP($A293,'Raw Data'!$C$7:$I$389,6,FALSE)/VLOOKUP($A293,'16+ populations'!$A$8:$H$425,6,FALSE)</f>
        <v>2.457806900696528E-2</v>
      </c>
      <c r="G293">
        <f>VLOOKUP($A293,'Raw Data'!$C$7:$I$389,7,FALSE)/VLOOKUP($A293,'16+ populations'!$A$8:$H$425,7,FALSE)</f>
        <v>2.486945228582509E-2</v>
      </c>
    </row>
    <row r="294" spans="1:7" x14ac:dyDescent="0.25">
      <c r="A294" t="s">
        <v>218</v>
      </c>
      <c r="B294" t="str">
        <f>IFERROR(VLOOKUP($A294,Classifications!$E$1:$F$326,2,FALSE),VLOOKUP($A294,Classifications!$A$1:$B$35,2,FALSE))</f>
        <v xml:space="preserve">Largely Rural (rural including hub towns 50-79%) </v>
      </c>
      <c r="C294">
        <f>VLOOKUP($A294,'Raw Data'!$C$7:$I$389,3,FALSE)/VLOOKUP($A294,'16+ populations'!$A$8:$H$425,3,FALSE)</f>
        <v>1.5391054287218674E-2</v>
      </c>
      <c r="D294">
        <f>VLOOKUP($A294,'Raw Data'!$C$7:$I$389,4,FALSE)/VLOOKUP($A294,'16+ populations'!$A$8:$H$425,4,FALSE)</f>
        <v>1.853530502076766E-2</v>
      </c>
      <c r="E294">
        <f>VLOOKUP($A294,'Raw Data'!$C$7:$I$389,5,FALSE)/VLOOKUP($A294,'16+ populations'!$A$8:$H$425,5,FALSE)</f>
        <v>2.1705510486474754E-2</v>
      </c>
      <c r="F294">
        <f>VLOOKUP($A294,'Raw Data'!$C$7:$I$389,6,FALSE)/VLOOKUP($A294,'16+ populations'!$A$8:$H$425,6,FALSE)</f>
        <v>2.2831998007389265E-2</v>
      </c>
      <c r="G294">
        <f>VLOOKUP($A294,'Raw Data'!$C$7:$I$389,7,FALSE)/VLOOKUP($A294,'16+ populations'!$A$8:$H$425,7,FALSE)</f>
        <v>2.3302217198989773E-2</v>
      </c>
    </row>
    <row r="295" spans="1:7" x14ac:dyDescent="0.25">
      <c r="A295" t="s">
        <v>21</v>
      </c>
      <c r="B295" t="str">
        <f>IFERROR(VLOOKUP($A295,Classifications!$E$1:$F$326,2,FALSE),VLOOKUP($A295,Classifications!$A$1:$B$35,2,FALSE))</f>
        <v>Urban with Major Conurbation</v>
      </c>
      <c r="C295">
        <f>VLOOKUP($A295,'Raw Data'!$C$7:$I$389,3,FALSE)/VLOOKUP($A295,'16+ populations'!$A$8:$H$425,3,FALSE)</f>
        <v>2.3681247101945285E-2</v>
      </c>
      <c r="D295">
        <f>VLOOKUP($A295,'Raw Data'!$C$7:$I$389,4,FALSE)/VLOOKUP($A295,'16+ populations'!$A$8:$H$425,4,FALSE)</f>
        <v>3.4144400981237152E-2</v>
      </c>
      <c r="E295">
        <f>VLOOKUP($A295,'Raw Data'!$C$7:$I$389,5,FALSE)/VLOOKUP($A295,'16+ populations'!$A$8:$H$425,5,FALSE)</f>
        <v>3.8511267597818068E-2</v>
      </c>
      <c r="F295">
        <f>VLOOKUP($A295,'Raw Data'!$C$7:$I$389,6,FALSE)/VLOOKUP($A295,'16+ populations'!$A$8:$H$425,6,FALSE)</f>
        <v>3.9197266815403801E-2</v>
      </c>
      <c r="G295">
        <f>VLOOKUP($A295,'Raw Data'!$C$7:$I$389,7,FALSE)/VLOOKUP($A295,'16+ populations'!$A$8:$H$425,7,FALSE)</f>
        <v>3.826301615798923E-2</v>
      </c>
    </row>
    <row r="296" spans="1:7" x14ac:dyDescent="0.25">
      <c r="A296" t="s">
        <v>309</v>
      </c>
      <c r="B296" t="str">
        <f>IFERROR(VLOOKUP($A296,Classifications!$E$1:$F$326,2,FALSE),VLOOKUP($A296,Classifications!$A$1:$B$35,2,FALSE))</f>
        <v>Predominantly Urban</v>
      </c>
      <c r="C296">
        <f>VLOOKUP($A296,'Raw Data'!$C$7:$I$389,3,FALSE)/VLOOKUP($A296,'16+ populations'!$A$8:$H$425,3,FALSE)</f>
        <v>9.5200517845884687E-3</v>
      </c>
      <c r="D296">
        <f>VLOOKUP($A296,'Raw Data'!$C$7:$I$389,4,FALSE)/VLOOKUP($A296,'16+ populations'!$A$8:$H$425,4,FALSE)</f>
        <v>1.095899578789742E-2</v>
      </c>
      <c r="E296">
        <f>VLOOKUP($A296,'Raw Data'!$C$7:$I$389,5,FALSE)/VLOOKUP($A296,'16+ populations'!$A$8:$H$425,5,FALSE)</f>
        <v>1.3076214061233328E-2</v>
      </c>
      <c r="F296">
        <f>VLOOKUP($A296,'Raw Data'!$C$7:$I$389,6,FALSE)/VLOOKUP($A296,'16+ populations'!$A$8:$H$425,6,FALSE)</f>
        <v>1.445191327738206E-2</v>
      </c>
      <c r="G296">
        <f>VLOOKUP($A296,'Raw Data'!$C$7:$I$389,7,FALSE)/VLOOKUP($A296,'16+ populations'!$A$8:$H$425,7,FALSE)</f>
        <v>1.4603352095163787E-2</v>
      </c>
    </row>
    <row r="297" spans="1:7" x14ac:dyDescent="0.25">
      <c r="A297" t="s">
        <v>317</v>
      </c>
      <c r="B297" t="str">
        <f>IFERROR(VLOOKUP($A297,Classifications!$E$1:$F$326,2,FALSE),VLOOKUP($A297,Classifications!$A$1:$B$35,2,FALSE))</f>
        <v>Urban with City and Town</v>
      </c>
      <c r="C297">
        <f>VLOOKUP($A297,'Raw Data'!$C$7:$I$389,3,FALSE)/VLOOKUP($A297,'16+ populations'!$A$8:$H$425,3,FALSE)</f>
        <v>2.0865363496595651E-2</v>
      </c>
      <c r="D297">
        <f>VLOOKUP($A297,'Raw Data'!$C$7:$I$389,4,FALSE)/VLOOKUP($A297,'16+ populations'!$A$8:$H$425,4,FALSE)</f>
        <v>1.2936139200145759E-2</v>
      </c>
      <c r="E297">
        <f>VLOOKUP($A297,'Raw Data'!$C$7:$I$389,5,FALSE)/VLOOKUP($A297,'16+ populations'!$A$8:$H$425,5,FALSE)</f>
        <v>1.3075931206073043E-2</v>
      </c>
      <c r="F297">
        <f>VLOOKUP($A297,'Raw Data'!$C$7:$I$389,6,FALSE)/VLOOKUP($A297,'16+ populations'!$A$8:$H$425,6,FALSE)</f>
        <v>1.523299135573623E-2</v>
      </c>
      <c r="G297">
        <f>VLOOKUP($A297,'Raw Data'!$C$7:$I$389,7,FALSE)/VLOOKUP($A297,'16+ populations'!$A$8:$H$425,7,FALSE)</f>
        <v>1.6378057083969746E-2</v>
      </c>
    </row>
    <row r="298" spans="1:7" x14ac:dyDescent="0.25">
      <c r="A298" t="s">
        <v>254</v>
      </c>
      <c r="B298" t="str">
        <f>IFERROR(VLOOKUP($A298,Classifications!$E$1:$F$326,2,FALSE),VLOOKUP($A298,Classifications!$A$1:$B$35,2,FALSE))</f>
        <v>Urban with Major Conurbation</v>
      </c>
      <c r="C298">
        <f>VLOOKUP($A298,'Raw Data'!$C$7:$I$389,3,FALSE)/VLOOKUP($A298,'16+ populations'!$A$8:$H$425,3,FALSE)</f>
        <v>1.0333330642361811E-2</v>
      </c>
      <c r="D298">
        <f>VLOOKUP($A298,'Raw Data'!$C$7:$I$389,4,FALSE)/VLOOKUP($A298,'16+ populations'!$A$8:$H$425,4,FALSE)</f>
        <v>1.4227037802123607E-2</v>
      </c>
      <c r="E298">
        <f>VLOOKUP($A298,'Raw Data'!$C$7:$I$389,5,FALSE)/VLOOKUP($A298,'16+ populations'!$A$8:$H$425,5,FALSE)</f>
        <v>1.6904957458515075E-2</v>
      </c>
      <c r="F298">
        <f>VLOOKUP($A298,'Raw Data'!$C$7:$I$389,6,FALSE)/VLOOKUP($A298,'16+ populations'!$A$8:$H$425,6,FALSE)</f>
        <v>1.7960169747445048E-2</v>
      </c>
      <c r="G298">
        <f>VLOOKUP($A298,'Raw Data'!$C$7:$I$389,7,FALSE)/VLOOKUP($A298,'16+ populations'!$A$8:$H$425,7,FALSE)</f>
        <v>1.7431496584688677E-2</v>
      </c>
    </row>
    <row r="299" spans="1:7" x14ac:dyDescent="0.25">
      <c r="A299" t="s">
        <v>293</v>
      </c>
      <c r="B299" t="str">
        <f>IFERROR(VLOOKUP($A299,Classifications!$E$1:$F$326,2,FALSE),VLOOKUP($A299,Classifications!$A$1:$B$35,2,FALSE))</f>
        <v xml:space="preserve">Largely Rural (rural including hub towns 50-79%) </v>
      </c>
      <c r="C299">
        <f>VLOOKUP($A299,'Raw Data'!$C$7:$I$389,3,FALSE)/VLOOKUP($A299,'16+ populations'!$A$8:$H$425,3,FALSE)</f>
        <v>1.2168180797901875E-2</v>
      </c>
      <c r="D299">
        <f>VLOOKUP($A299,'Raw Data'!$C$7:$I$389,4,FALSE)/VLOOKUP($A299,'16+ populations'!$A$8:$H$425,4,FALSE)</f>
        <v>1.6125074490833245E-2</v>
      </c>
      <c r="E299">
        <f>VLOOKUP($A299,'Raw Data'!$C$7:$I$389,5,FALSE)/VLOOKUP($A299,'16+ populations'!$A$8:$H$425,5,FALSE)</f>
        <v>2.1605547747098934E-2</v>
      </c>
      <c r="F299">
        <f>VLOOKUP($A299,'Raw Data'!$C$7:$I$389,6,FALSE)/VLOOKUP($A299,'16+ populations'!$A$8:$H$425,6,FALSE)</f>
        <v>2.4838491498938825E-2</v>
      </c>
      <c r="G299">
        <f>VLOOKUP($A299,'Raw Data'!$C$7:$I$389,7,FALSE)/VLOOKUP($A299,'16+ populations'!$A$8:$H$425,7,FALSE)</f>
        <v>2.614060158237775E-2</v>
      </c>
    </row>
    <row r="300" spans="1:7" x14ac:dyDescent="0.25">
      <c r="A300" t="s">
        <v>373</v>
      </c>
      <c r="B300" t="str">
        <f>IFERROR(VLOOKUP($A300,Classifications!$E$1:$F$326,2,FALSE),VLOOKUP($A300,Classifications!$A$1:$B$35,2,FALSE))</f>
        <v>Urban with City and Town</v>
      </c>
      <c r="C300">
        <f>VLOOKUP($A300,'Raw Data'!$C$7:$I$389,3,FALSE)/VLOOKUP($A300,'16+ populations'!$A$8:$H$425,3,FALSE)</f>
        <v>1.3651676734166623E-2</v>
      </c>
      <c r="D300">
        <f>VLOOKUP($A300,'Raw Data'!$C$7:$I$389,4,FALSE)/VLOOKUP($A300,'16+ populations'!$A$8:$H$425,4,FALSE)</f>
        <v>1.7506519544104079E-2</v>
      </c>
      <c r="E300">
        <f>VLOOKUP($A300,'Raw Data'!$C$7:$I$389,5,FALSE)/VLOOKUP($A300,'16+ populations'!$A$8:$H$425,5,FALSE)</f>
        <v>2.0899016812576755E-2</v>
      </c>
      <c r="F300">
        <f>VLOOKUP($A300,'Raw Data'!$C$7:$I$389,6,FALSE)/VLOOKUP($A300,'16+ populations'!$A$8:$H$425,6,FALSE)</f>
        <v>2.2309259418668043E-2</v>
      </c>
      <c r="G300">
        <f>VLOOKUP($A300,'Raw Data'!$C$7:$I$389,7,FALSE)/VLOOKUP($A300,'16+ populations'!$A$8:$H$425,7,FALSE)</f>
        <v>2.1299102292869805E-2</v>
      </c>
    </row>
    <row r="301" spans="1:7" x14ac:dyDescent="0.25">
      <c r="A301" t="s">
        <v>60</v>
      </c>
      <c r="B301" t="str">
        <f>IFERROR(VLOOKUP($A301,Classifications!$E$1:$F$326,2,FALSE),VLOOKUP($A301,Classifications!$A$1:$B$35,2,FALSE))</f>
        <v>Urban with Major Conurbation</v>
      </c>
      <c r="C301">
        <f>VLOOKUP($A301,'Raw Data'!$C$7:$I$389,3,FALSE)/VLOOKUP($A301,'16+ populations'!$A$8:$H$425,3,FALSE)</f>
        <v>1.8847812736038853E-2</v>
      </c>
      <c r="D301">
        <f>VLOOKUP($A301,'Raw Data'!$C$7:$I$389,4,FALSE)/VLOOKUP($A301,'16+ populations'!$A$8:$H$425,4,FALSE)</f>
        <v>2.9131542282955936E-2</v>
      </c>
      <c r="E301">
        <f>VLOOKUP($A301,'Raw Data'!$C$7:$I$389,5,FALSE)/VLOOKUP($A301,'16+ populations'!$A$8:$H$425,5,FALSE)</f>
        <v>3.390544382436559E-2</v>
      </c>
      <c r="F301">
        <f>VLOOKUP($A301,'Raw Data'!$C$7:$I$389,6,FALSE)/VLOOKUP($A301,'16+ populations'!$A$8:$H$425,6,FALSE)</f>
        <v>3.2978776105249005E-2</v>
      </c>
      <c r="G301">
        <f>VLOOKUP($A301,'Raw Data'!$C$7:$I$389,7,FALSE)/VLOOKUP($A301,'16+ populations'!$A$8:$H$425,7,FALSE)</f>
        <v>3.4603800721980535E-2</v>
      </c>
    </row>
    <row r="302" spans="1:7" x14ac:dyDescent="0.25">
      <c r="A302" t="s">
        <v>150</v>
      </c>
      <c r="B302" t="str">
        <f>IFERROR(VLOOKUP($A302,Classifications!$E$1:$F$326,2,FALSE),VLOOKUP($A302,Classifications!$A$1:$B$35,2,FALSE))</f>
        <v>Urban with City and Town</v>
      </c>
      <c r="C302">
        <f>VLOOKUP($A302,'Raw Data'!$C$7:$I$389,3,FALSE)/VLOOKUP($A302,'16+ populations'!$A$8:$H$425,3,FALSE)</f>
        <v>1.4444862180184814E-2</v>
      </c>
      <c r="D302">
        <f>VLOOKUP($A302,'Raw Data'!$C$7:$I$389,4,FALSE)/VLOOKUP($A302,'16+ populations'!$A$8:$H$425,4,FALSE)</f>
        <v>2.1833627756495503E-2</v>
      </c>
      <c r="E302">
        <f>VLOOKUP($A302,'Raw Data'!$C$7:$I$389,5,FALSE)/VLOOKUP($A302,'16+ populations'!$A$8:$H$425,5,FALSE)</f>
        <v>2.9062244958894839E-2</v>
      </c>
      <c r="F302">
        <f>VLOOKUP($A302,'Raw Data'!$C$7:$I$389,6,FALSE)/VLOOKUP($A302,'16+ populations'!$A$8:$H$425,6,FALSE)</f>
        <v>2.9334940727345792E-2</v>
      </c>
      <c r="G302">
        <f>VLOOKUP($A302,'Raw Data'!$C$7:$I$389,7,FALSE)/VLOOKUP($A302,'16+ populations'!$A$8:$H$425,7,FALSE)</f>
        <v>3.075304495609598E-2</v>
      </c>
    </row>
    <row r="303" spans="1:7" x14ac:dyDescent="0.25">
      <c r="A303" t="s">
        <v>318</v>
      </c>
      <c r="B303" t="str">
        <f>IFERROR(VLOOKUP($A303,Classifications!$E$1:$F$326,2,FALSE),VLOOKUP($A303,Classifications!$A$1:$B$35,2,FALSE))</f>
        <v>Urban with Significant Rural (rural including hub towns 26-49%)</v>
      </c>
      <c r="C303">
        <f>VLOOKUP($A303,'Raw Data'!$C$7:$I$389,3,FALSE)/VLOOKUP($A303,'16+ populations'!$A$8:$H$425,3,FALSE)</f>
        <v>9.3594618309447205E-3</v>
      </c>
      <c r="D303">
        <f>VLOOKUP($A303,'Raw Data'!$C$7:$I$389,4,FALSE)/VLOOKUP($A303,'16+ populations'!$A$8:$H$425,4,FALSE)</f>
        <v>1.2802110408503705E-2</v>
      </c>
      <c r="E303">
        <f>VLOOKUP($A303,'Raw Data'!$C$7:$I$389,5,FALSE)/VLOOKUP($A303,'16+ populations'!$A$8:$H$425,5,FALSE)</f>
        <v>1.4726684364524192E-2</v>
      </c>
      <c r="F303">
        <f>VLOOKUP($A303,'Raw Data'!$C$7:$I$389,6,FALSE)/VLOOKUP($A303,'16+ populations'!$A$8:$H$425,6,FALSE)</f>
        <v>1.5514399301852031E-2</v>
      </c>
      <c r="G303">
        <f>VLOOKUP($A303,'Raw Data'!$C$7:$I$389,7,FALSE)/VLOOKUP($A303,'16+ populations'!$A$8:$H$425,7,FALSE)</f>
        <v>1.6001233830078464E-2</v>
      </c>
    </row>
    <row r="304" spans="1:7" x14ac:dyDescent="0.25">
      <c r="A304" t="s">
        <v>370</v>
      </c>
      <c r="B304" t="str">
        <f>IFERROR(VLOOKUP($A304,Classifications!$E$1:$F$326,2,FALSE),VLOOKUP($A304,Classifications!$A$1:$B$35,2,FALSE))</f>
        <v>Urban with Significant Rural (rural including hub towns 26-49%)</v>
      </c>
      <c r="C304">
        <f>VLOOKUP($A304,'Raw Data'!$C$7:$I$389,3,FALSE)/VLOOKUP($A304,'16+ populations'!$A$8:$H$425,3,FALSE)</f>
        <v>1.6338426212134594E-2</v>
      </c>
      <c r="D304">
        <f>VLOOKUP($A304,'Raw Data'!$C$7:$I$389,4,FALSE)/VLOOKUP($A304,'16+ populations'!$A$8:$H$425,4,FALSE)</f>
        <v>2.1560258723104676E-2</v>
      </c>
      <c r="E304">
        <f>VLOOKUP($A304,'Raw Data'!$C$7:$I$389,5,FALSE)/VLOOKUP($A304,'16+ populations'!$A$8:$H$425,5,FALSE)</f>
        <v>2.4276459146814082E-2</v>
      </c>
      <c r="F304">
        <f>VLOOKUP($A304,'Raw Data'!$C$7:$I$389,6,FALSE)/VLOOKUP($A304,'16+ populations'!$A$8:$H$425,6,FALSE)</f>
        <v>2.6244795026684652E-2</v>
      </c>
      <c r="G304">
        <f>VLOOKUP($A304,'Raw Data'!$C$7:$I$389,7,FALSE)/VLOOKUP($A304,'16+ populations'!$A$8:$H$425,7,FALSE)</f>
        <v>2.6057296775043551E-2</v>
      </c>
    </row>
    <row r="305" spans="1:7" x14ac:dyDescent="0.25">
      <c r="A305" t="s">
        <v>346</v>
      </c>
      <c r="B305" t="str">
        <f>IFERROR(VLOOKUP($A305,Classifications!$E$1:$F$326,2,FALSE),VLOOKUP($A305,Classifications!$A$1:$B$35,2,FALSE))</f>
        <v xml:space="preserve">Largely Rural (rural including hub towns 50-79%) </v>
      </c>
      <c r="C305">
        <f>VLOOKUP($A305,'Raw Data'!$C$7:$I$389,3,FALSE)/VLOOKUP($A305,'16+ populations'!$A$8:$H$425,3,FALSE)</f>
        <v>1.9931965557563516E-2</v>
      </c>
      <c r="D305">
        <f>VLOOKUP($A305,'Raw Data'!$C$7:$I$389,4,FALSE)/VLOOKUP($A305,'16+ populations'!$A$8:$H$425,4,FALSE)</f>
        <v>2.4278968010458632E-2</v>
      </c>
      <c r="E305">
        <f>VLOOKUP($A305,'Raw Data'!$C$7:$I$389,5,FALSE)/VLOOKUP($A305,'16+ populations'!$A$8:$H$425,5,FALSE)</f>
        <v>2.7228220776607873E-2</v>
      </c>
      <c r="F305">
        <f>VLOOKUP($A305,'Raw Data'!$C$7:$I$389,6,FALSE)/VLOOKUP($A305,'16+ populations'!$A$8:$H$425,6,FALSE)</f>
        <v>2.9703237652904165E-2</v>
      </c>
      <c r="G305">
        <f>VLOOKUP($A305,'Raw Data'!$C$7:$I$389,7,FALSE)/VLOOKUP($A305,'16+ populations'!$A$8:$H$425,7,FALSE)</f>
        <v>2.8098235755004999E-2</v>
      </c>
    </row>
    <row r="306" spans="1:7" x14ac:dyDescent="0.25">
      <c r="A306" t="s">
        <v>152</v>
      </c>
      <c r="B306" t="str">
        <f>IFERROR(VLOOKUP($A306,Classifications!$E$1:$F$326,2,FALSE),VLOOKUP($A306,Classifications!$A$1:$B$35,2,FALSE))</f>
        <v>Urban with City and Town</v>
      </c>
      <c r="C306">
        <f>VLOOKUP($A306,'Raw Data'!$C$7:$I$389,3,FALSE)/VLOOKUP($A306,'16+ populations'!$A$8:$H$425,3,FALSE)</f>
        <v>1.5884516776279122E-2</v>
      </c>
      <c r="D306">
        <f>VLOOKUP($A306,'Raw Data'!$C$7:$I$389,4,FALSE)/VLOOKUP($A306,'16+ populations'!$A$8:$H$425,4,FALSE)</f>
        <v>2.1960711638250557E-2</v>
      </c>
      <c r="E306">
        <f>VLOOKUP($A306,'Raw Data'!$C$7:$I$389,5,FALSE)/VLOOKUP($A306,'16+ populations'!$A$8:$H$425,5,FALSE)</f>
        <v>2.8086773347130344E-2</v>
      </c>
      <c r="F306">
        <f>VLOOKUP($A306,'Raw Data'!$C$7:$I$389,6,FALSE)/VLOOKUP($A306,'16+ populations'!$A$8:$H$425,6,FALSE)</f>
        <v>3.4980282996984462E-2</v>
      </c>
      <c r="G306">
        <f>VLOOKUP($A306,'Raw Data'!$C$7:$I$389,7,FALSE)/VLOOKUP($A306,'16+ populations'!$A$8:$H$425,7,FALSE)</f>
        <v>3.5305813380903273E-2</v>
      </c>
    </row>
    <row r="307" spans="1:7" x14ac:dyDescent="0.25">
      <c r="A307" t="s">
        <v>188</v>
      </c>
      <c r="B307" t="str">
        <f>IFERROR(VLOOKUP($A307,Classifications!$E$1:$F$326,2,FALSE),VLOOKUP($A307,Classifications!$A$1:$B$35,2,FALSE))</f>
        <v xml:space="preserve">Largely Rural (rural including hub towns 50-79%) </v>
      </c>
      <c r="C307">
        <f>VLOOKUP($A307,'Raw Data'!$C$7:$I$389,3,FALSE)/VLOOKUP($A307,'16+ populations'!$A$8:$H$425,3,FALSE)</f>
        <v>1.460221550855992E-2</v>
      </c>
      <c r="D307">
        <f>VLOOKUP($A307,'Raw Data'!$C$7:$I$389,4,FALSE)/VLOOKUP($A307,'16+ populations'!$A$8:$H$425,4,FALSE)</f>
        <v>2.2066376675586218E-2</v>
      </c>
      <c r="E307">
        <f>VLOOKUP($A307,'Raw Data'!$C$7:$I$389,5,FALSE)/VLOOKUP($A307,'16+ populations'!$A$8:$H$425,5,FALSE)</f>
        <v>2.8830999090221805E-2</v>
      </c>
      <c r="F307">
        <f>VLOOKUP($A307,'Raw Data'!$C$7:$I$389,6,FALSE)/VLOOKUP($A307,'16+ populations'!$A$8:$H$425,6,FALSE)</f>
        <v>3.1608933751317042E-2</v>
      </c>
      <c r="G307">
        <f>VLOOKUP($A307,'Raw Data'!$C$7:$I$389,7,FALSE)/VLOOKUP($A307,'16+ populations'!$A$8:$H$425,7,FALSE)</f>
        <v>3.4953591579719064E-2</v>
      </c>
    </row>
    <row r="308" spans="1:7" x14ac:dyDescent="0.25">
      <c r="A308" t="s">
        <v>281</v>
      </c>
      <c r="B308" t="str">
        <f>IFERROR(VLOOKUP($A308,Classifications!$E$1:$F$326,2,FALSE),VLOOKUP($A308,Classifications!$A$1:$B$35,2,FALSE))</f>
        <v>Urban with Significant Rural (rural including hub towns 26-49%)</v>
      </c>
      <c r="C308">
        <f>VLOOKUP($A308,'Raw Data'!$C$7:$I$389,3,FALSE)/VLOOKUP($A308,'16+ populations'!$A$8:$H$425,3,FALSE)</f>
        <v>2.5128373210969081E-2</v>
      </c>
      <c r="D308">
        <f>VLOOKUP($A308,'Raw Data'!$C$7:$I$389,4,FALSE)/VLOOKUP($A308,'16+ populations'!$A$8:$H$425,4,FALSE)</f>
        <v>2.6273656554045732E-2</v>
      </c>
      <c r="E308">
        <f>VLOOKUP($A308,'Raw Data'!$C$7:$I$389,5,FALSE)/VLOOKUP($A308,'16+ populations'!$A$8:$H$425,5,FALSE)</f>
        <v>2.5704129067541701E-2</v>
      </c>
      <c r="F308">
        <f>VLOOKUP($A308,'Raw Data'!$C$7:$I$389,6,FALSE)/VLOOKUP($A308,'16+ populations'!$A$8:$H$425,6,FALSE)</f>
        <v>3.110269418448736E-2</v>
      </c>
      <c r="G308">
        <f>VLOOKUP($A308,'Raw Data'!$C$7:$I$389,7,FALSE)/VLOOKUP($A308,'16+ populations'!$A$8:$H$425,7,FALSE)</f>
        <v>3.7370032267850739E-2</v>
      </c>
    </row>
    <row r="309" spans="1:7" x14ac:dyDescent="0.25">
      <c r="A309" t="s">
        <v>362</v>
      </c>
      <c r="B309" t="str">
        <f>IFERROR(VLOOKUP($A309,Classifications!$E$1:$F$326,2,FALSE),VLOOKUP($A309,Classifications!$A$1:$B$35,2,FALSE))</f>
        <v xml:space="preserve">Largely Rural (rural including hub towns 50-79%) </v>
      </c>
      <c r="C309">
        <f>VLOOKUP($A309,'Raw Data'!$C$7:$I$389,3,FALSE)/VLOOKUP($A309,'16+ populations'!$A$8:$H$425,3,FALSE)</f>
        <v>1.312727489707023E-2</v>
      </c>
      <c r="D309">
        <f>VLOOKUP($A309,'Raw Data'!$C$7:$I$389,4,FALSE)/VLOOKUP($A309,'16+ populations'!$A$8:$H$425,4,FALSE)</f>
        <v>1.8544823232323232E-2</v>
      </c>
      <c r="E309">
        <f>VLOOKUP($A309,'Raw Data'!$C$7:$I$389,5,FALSE)/VLOOKUP($A309,'16+ populations'!$A$8:$H$425,5,FALSE)</f>
        <v>2.3935178827176239E-2</v>
      </c>
      <c r="F309">
        <f>VLOOKUP($A309,'Raw Data'!$C$7:$I$389,6,FALSE)/VLOOKUP($A309,'16+ populations'!$A$8:$H$425,6,FALSE)</f>
        <v>2.5419720974225585E-2</v>
      </c>
      <c r="G309">
        <f>VLOOKUP($A309,'Raw Data'!$C$7:$I$389,7,FALSE)/VLOOKUP($A309,'16+ populations'!$A$8:$H$425,7,FALSE)</f>
        <v>2.4819715061853858E-2</v>
      </c>
    </row>
    <row r="310" spans="1:7" x14ac:dyDescent="0.25">
      <c r="A310" t="s">
        <v>294</v>
      </c>
      <c r="B310" t="str">
        <f>IFERROR(VLOOKUP($A310,Classifications!$E$1:$F$326,2,FALSE),VLOOKUP($A310,Classifications!$A$1:$B$35,2,FALSE))</f>
        <v>Urban with City and Town</v>
      </c>
      <c r="C310">
        <f>VLOOKUP($A310,'Raw Data'!$C$7:$I$389,3,FALSE)/VLOOKUP($A310,'16+ populations'!$A$8:$H$425,3,FALSE)</f>
        <v>1.2612408087076065E-2</v>
      </c>
      <c r="D310">
        <f>VLOOKUP($A310,'Raw Data'!$C$7:$I$389,4,FALSE)/VLOOKUP($A310,'16+ populations'!$A$8:$H$425,4,FALSE)</f>
        <v>1.9767543695029338E-2</v>
      </c>
      <c r="E310">
        <f>VLOOKUP($A310,'Raw Data'!$C$7:$I$389,5,FALSE)/VLOOKUP($A310,'16+ populations'!$A$8:$H$425,5,FALSE)</f>
        <v>2.4966918832546876E-2</v>
      </c>
      <c r="F310">
        <f>VLOOKUP($A310,'Raw Data'!$C$7:$I$389,6,FALSE)/VLOOKUP($A310,'16+ populations'!$A$8:$H$425,6,FALSE)</f>
        <v>2.8869947759142148E-2</v>
      </c>
      <c r="G310">
        <f>VLOOKUP($A310,'Raw Data'!$C$7:$I$389,7,FALSE)/VLOOKUP($A310,'16+ populations'!$A$8:$H$425,7,FALSE)</f>
        <v>2.8671154325604586E-2</v>
      </c>
    </row>
    <row r="311" spans="1:7" x14ac:dyDescent="0.25">
      <c r="A311" t="s">
        <v>198</v>
      </c>
      <c r="B311" t="str">
        <f>IFERROR(VLOOKUP($A311,Classifications!$E$1:$F$326,2,FALSE),VLOOKUP($A311,Classifications!$A$1:$B$35,2,FALSE))</f>
        <v>Urban with Major Conurbation</v>
      </c>
      <c r="C311">
        <f>VLOOKUP($A311,'Raw Data'!$C$7:$I$389,3,FALSE)/VLOOKUP($A311,'16+ populations'!$A$8:$H$425,3,FALSE)</f>
        <v>8.1375793413985785E-3</v>
      </c>
      <c r="D311">
        <f>VLOOKUP($A311,'Raw Data'!$C$7:$I$389,4,FALSE)/VLOOKUP($A311,'16+ populations'!$A$8:$H$425,4,FALSE)</f>
        <v>1.2073159744121093E-2</v>
      </c>
      <c r="E311">
        <f>VLOOKUP($A311,'Raw Data'!$C$7:$I$389,5,FALSE)/VLOOKUP($A311,'16+ populations'!$A$8:$H$425,5,FALSE)</f>
        <v>1.3696901977039667E-2</v>
      </c>
      <c r="F311">
        <f>VLOOKUP($A311,'Raw Data'!$C$7:$I$389,6,FALSE)/VLOOKUP($A311,'16+ populations'!$A$8:$H$425,6,FALSE)</f>
        <v>1.4764399791137759E-2</v>
      </c>
      <c r="G311">
        <f>VLOOKUP($A311,'Raw Data'!$C$7:$I$389,7,FALSE)/VLOOKUP($A311,'16+ populations'!$A$8:$H$425,7,FALSE)</f>
        <v>1.4720666379434153E-2</v>
      </c>
    </row>
    <row r="312" spans="1:7" x14ac:dyDescent="0.25">
      <c r="A312" t="s">
        <v>220</v>
      </c>
      <c r="B312" t="str">
        <f>IFERROR(VLOOKUP($A312,Classifications!$E$1:$F$326,2,FALSE),VLOOKUP($A312,Classifications!$A$1:$B$35,2,FALSE))</f>
        <v>Urban with Major Conurbation</v>
      </c>
      <c r="C312">
        <f>VLOOKUP($A312,'Raw Data'!$C$7:$I$389,3,FALSE)/VLOOKUP($A312,'16+ populations'!$A$8:$H$425,3,FALSE)</f>
        <v>1.1970642489893638E-2</v>
      </c>
      <c r="D312">
        <f>VLOOKUP($A312,'Raw Data'!$C$7:$I$389,4,FALSE)/VLOOKUP($A312,'16+ populations'!$A$8:$H$425,4,FALSE)</f>
        <v>1.6623083727848039E-2</v>
      </c>
      <c r="E312">
        <f>VLOOKUP($A312,'Raw Data'!$C$7:$I$389,5,FALSE)/VLOOKUP($A312,'16+ populations'!$A$8:$H$425,5,FALSE)</f>
        <v>1.9873235767965503E-2</v>
      </c>
      <c r="F312">
        <f>VLOOKUP($A312,'Raw Data'!$C$7:$I$389,6,FALSE)/VLOOKUP($A312,'16+ populations'!$A$8:$H$425,6,FALSE)</f>
        <v>2.1433536726654823E-2</v>
      </c>
      <c r="G312">
        <f>VLOOKUP($A312,'Raw Data'!$C$7:$I$389,7,FALSE)/VLOOKUP($A312,'16+ populations'!$A$8:$H$425,7,FALSE)</f>
        <v>2.1676091752487935E-2</v>
      </c>
    </row>
    <row r="313" spans="1:7" x14ac:dyDescent="0.25">
      <c r="A313" t="s">
        <v>295</v>
      </c>
      <c r="B313" t="str">
        <f>IFERROR(VLOOKUP($A313,Classifications!$E$1:$F$326,2,FALSE),VLOOKUP($A313,Classifications!$A$1:$B$35,2,FALSE))</f>
        <v>Urban with Significant Rural (rural including hub towns 26-49%)</v>
      </c>
      <c r="C313">
        <f>VLOOKUP($A313,'Raw Data'!$C$7:$I$389,3,FALSE)/VLOOKUP($A313,'16+ populations'!$A$8:$H$425,3,FALSE)</f>
        <v>8.9064018136672789E-3</v>
      </c>
      <c r="D313">
        <f>VLOOKUP($A313,'Raw Data'!$C$7:$I$389,4,FALSE)/VLOOKUP($A313,'16+ populations'!$A$8:$H$425,4,FALSE)</f>
        <v>1.1988810443585986E-2</v>
      </c>
      <c r="E313">
        <f>VLOOKUP($A313,'Raw Data'!$C$7:$I$389,5,FALSE)/VLOOKUP($A313,'16+ populations'!$A$8:$H$425,5,FALSE)</f>
        <v>1.4972440110239559E-2</v>
      </c>
      <c r="F313">
        <f>VLOOKUP($A313,'Raw Data'!$C$7:$I$389,6,FALSE)/VLOOKUP($A313,'16+ populations'!$A$8:$H$425,6,FALSE)</f>
        <v>1.6619688347604106E-2</v>
      </c>
      <c r="G313">
        <f>VLOOKUP($A313,'Raw Data'!$C$7:$I$389,7,FALSE)/VLOOKUP($A313,'16+ populations'!$A$8:$H$425,7,FALSE)</f>
        <v>1.5902043412578518E-2</v>
      </c>
    </row>
    <row r="314" spans="1:7" x14ac:dyDescent="0.25">
      <c r="A314" t="s">
        <v>374</v>
      </c>
      <c r="B314" t="str">
        <f>IFERROR(VLOOKUP($A314,Classifications!$E$1:$F$326,2,FALSE),VLOOKUP($A314,Classifications!$A$1:$B$35,2,FALSE))</f>
        <v>Urban with City and Town</v>
      </c>
      <c r="C314">
        <f>VLOOKUP($A314,'Raw Data'!$C$7:$I$389,3,FALSE)/VLOOKUP($A314,'16+ populations'!$A$8:$H$425,3,FALSE)</f>
        <v>2.0956420744331666E-2</v>
      </c>
      <c r="D314">
        <f>VLOOKUP($A314,'Raw Data'!$C$7:$I$389,4,FALSE)/VLOOKUP($A314,'16+ populations'!$A$8:$H$425,4,FALSE)</f>
        <v>2.8287646036558294E-2</v>
      </c>
      <c r="E314">
        <f>VLOOKUP($A314,'Raw Data'!$C$7:$I$389,5,FALSE)/VLOOKUP($A314,'16+ populations'!$A$8:$H$425,5,FALSE)</f>
        <v>3.3821295929958008E-2</v>
      </c>
      <c r="F314">
        <f>VLOOKUP($A314,'Raw Data'!$C$7:$I$389,6,FALSE)/VLOOKUP($A314,'16+ populations'!$A$8:$H$425,6,FALSE)</f>
        <v>3.471639672194618E-2</v>
      </c>
      <c r="G314">
        <f>VLOOKUP($A314,'Raw Data'!$C$7:$I$389,7,FALSE)/VLOOKUP($A314,'16+ populations'!$A$8:$H$425,7,FALSE)</f>
        <v>3.4068240109847409E-2</v>
      </c>
    </row>
    <row r="315" spans="1:7" x14ac:dyDescent="0.25">
      <c r="A315" t="s">
        <v>347</v>
      </c>
      <c r="B315" t="str">
        <f>IFERROR(VLOOKUP($A315,Classifications!$E$1:$F$326,2,FALSE),VLOOKUP($A315,Classifications!$A$1:$B$35,2,FALSE))</f>
        <v xml:space="preserve">Mainly Rural (rural including hub towns &gt;=80%) </v>
      </c>
      <c r="C315">
        <f>VLOOKUP($A315,'Raw Data'!$C$7:$I$389,3,FALSE)/VLOOKUP($A315,'16+ populations'!$A$8:$H$425,3,FALSE)</f>
        <v>1.6131550189935995E-2</v>
      </c>
      <c r="D315">
        <f>VLOOKUP($A315,'Raw Data'!$C$7:$I$389,4,FALSE)/VLOOKUP($A315,'16+ populations'!$A$8:$H$425,4,FALSE)</f>
        <v>2.1889250814332246E-2</v>
      </c>
      <c r="E315">
        <f>VLOOKUP($A315,'Raw Data'!$C$7:$I$389,5,FALSE)/VLOOKUP($A315,'16+ populations'!$A$8:$H$425,5,FALSE)</f>
        <v>2.9716907356237943E-2</v>
      </c>
      <c r="F315">
        <f>VLOOKUP($A315,'Raw Data'!$C$7:$I$389,6,FALSE)/VLOOKUP($A315,'16+ populations'!$A$8:$H$425,6,FALSE)</f>
        <v>2.9742492629601606E-2</v>
      </c>
      <c r="G315">
        <f>VLOOKUP($A315,'Raw Data'!$C$7:$I$389,7,FALSE)/VLOOKUP($A315,'16+ populations'!$A$8:$H$425,7,FALSE)</f>
        <v>2.8320440540186179E-2</v>
      </c>
    </row>
    <row r="316" spans="1:7" x14ac:dyDescent="0.25">
      <c r="A316" t="s">
        <v>233</v>
      </c>
      <c r="B316" t="str">
        <f>IFERROR(VLOOKUP($A316,Classifications!$E$1:$F$326,2,FALSE),VLOOKUP($A316,Classifications!$A$1:$B$35,2,FALSE))</f>
        <v>Urban with Major Conurbation</v>
      </c>
      <c r="C316">
        <f>VLOOKUP($A316,'Raw Data'!$C$7:$I$389,3,FALSE)/VLOOKUP($A316,'16+ populations'!$A$8:$H$425,3,FALSE)</f>
        <v>6.6296839850633789E-3</v>
      </c>
      <c r="D316">
        <f>VLOOKUP($A316,'Raw Data'!$C$7:$I$389,4,FALSE)/VLOOKUP($A316,'16+ populations'!$A$8:$H$425,4,FALSE)</f>
        <v>1.1519353605939838E-2</v>
      </c>
      <c r="E316">
        <f>VLOOKUP($A316,'Raw Data'!$C$7:$I$389,5,FALSE)/VLOOKUP($A316,'16+ populations'!$A$8:$H$425,5,FALSE)</f>
        <v>1.3418368957787389E-2</v>
      </c>
      <c r="F316">
        <f>VLOOKUP($A316,'Raw Data'!$C$7:$I$389,6,FALSE)/VLOOKUP($A316,'16+ populations'!$A$8:$H$425,6,FALSE)</f>
        <v>1.2547825729213806E-2</v>
      </c>
      <c r="G316">
        <f>VLOOKUP($A316,'Raw Data'!$C$7:$I$389,7,FALSE)/VLOOKUP($A316,'16+ populations'!$A$8:$H$425,7,FALSE)</f>
        <v>1.4064208329191929E-2</v>
      </c>
    </row>
    <row r="317" spans="1:7" x14ac:dyDescent="0.25">
      <c r="A317" t="s">
        <v>61</v>
      </c>
      <c r="B317" t="str">
        <f>IFERROR(VLOOKUP($A317,Classifications!$E$1:$F$326,2,FALSE),VLOOKUP($A317,Classifications!$A$1:$B$35,2,FALSE))</f>
        <v>Urban with Major Conurbation</v>
      </c>
      <c r="C317">
        <f>VLOOKUP($A317,'Raw Data'!$C$7:$I$389,3,FALSE)/VLOOKUP($A317,'16+ populations'!$A$8:$H$425,3,FALSE)</f>
        <v>1.1688702554016505E-2</v>
      </c>
      <c r="D317">
        <f>VLOOKUP($A317,'Raw Data'!$C$7:$I$389,4,FALSE)/VLOOKUP($A317,'16+ populations'!$A$8:$H$425,4,FALSE)</f>
        <v>1.6319557774706769E-2</v>
      </c>
      <c r="E317">
        <f>VLOOKUP($A317,'Raw Data'!$C$7:$I$389,5,FALSE)/VLOOKUP($A317,'16+ populations'!$A$8:$H$425,5,FALSE)</f>
        <v>2.0728109389142615E-2</v>
      </c>
      <c r="F317">
        <f>VLOOKUP($A317,'Raw Data'!$C$7:$I$389,6,FALSE)/VLOOKUP($A317,'16+ populations'!$A$8:$H$425,6,FALSE)</f>
        <v>2.4039627281859433E-2</v>
      </c>
      <c r="G317">
        <f>VLOOKUP($A317,'Raw Data'!$C$7:$I$389,7,FALSE)/VLOOKUP($A317,'16+ populations'!$A$8:$H$425,7,FALSE)</f>
        <v>2.4215085306286237E-2</v>
      </c>
    </row>
    <row r="318" spans="1:7" x14ac:dyDescent="0.25">
      <c r="A318" t="s">
        <v>296</v>
      </c>
      <c r="B318" t="str">
        <f>IFERROR(VLOOKUP($A318,Classifications!$E$1:$F$326,2,FALSE),VLOOKUP($A318,Classifications!$A$1:$B$35,2,FALSE))</f>
        <v>Urban with Significant Rural (rural including hub towns 26-49%)</v>
      </c>
      <c r="C318">
        <f>VLOOKUP($A318,'Raw Data'!$C$7:$I$389,3,FALSE)/VLOOKUP($A318,'16+ populations'!$A$8:$H$425,3,FALSE)</f>
        <v>6.0301789420541879E-3</v>
      </c>
      <c r="D318">
        <f>VLOOKUP($A318,'Raw Data'!$C$7:$I$389,4,FALSE)/VLOOKUP($A318,'16+ populations'!$A$8:$H$425,4,FALSE)</f>
        <v>7.9197465681098197E-3</v>
      </c>
      <c r="E318">
        <f>VLOOKUP($A318,'Raw Data'!$C$7:$I$389,5,FALSE)/VLOOKUP($A318,'16+ populations'!$A$8:$H$425,5,FALSE)</f>
        <v>1.0627579258277779E-2</v>
      </c>
      <c r="F318">
        <f>VLOOKUP($A318,'Raw Data'!$C$7:$I$389,6,FALSE)/VLOOKUP($A318,'16+ populations'!$A$8:$H$425,6,FALSE)</f>
        <v>1.2396233773469274E-2</v>
      </c>
      <c r="G318">
        <f>VLOOKUP($A318,'Raw Data'!$C$7:$I$389,7,FALSE)/VLOOKUP($A318,'16+ populations'!$A$8:$H$425,7,FALSE)</f>
        <v>1.3299361630641729E-2</v>
      </c>
    </row>
    <row r="319" spans="1:7" x14ac:dyDescent="0.25">
      <c r="A319" t="s">
        <v>189</v>
      </c>
      <c r="B319" t="str">
        <f>IFERROR(VLOOKUP($A319,Classifications!$E$1:$F$326,2,FALSE),VLOOKUP($A319,Classifications!$A$1:$B$35,2,FALSE))</f>
        <v xml:space="preserve">Mainly Rural (rural including hub towns &gt;=80%) </v>
      </c>
      <c r="C319">
        <f>VLOOKUP($A319,'Raw Data'!$C$7:$I$389,3,FALSE)/VLOOKUP($A319,'16+ populations'!$A$8:$H$425,3,FALSE)</f>
        <v>1.0310553882954591E-2</v>
      </c>
      <c r="D319">
        <f>VLOOKUP($A319,'Raw Data'!$C$7:$I$389,4,FALSE)/VLOOKUP($A319,'16+ populations'!$A$8:$H$425,4,FALSE)</f>
        <v>1.3531799729364006E-2</v>
      </c>
      <c r="E319">
        <f>VLOOKUP($A319,'Raw Data'!$C$7:$I$389,5,FALSE)/VLOOKUP($A319,'16+ populations'!$A$8:$H$425,5,FALSE)</f>
        <v>1.6315810418241872E-2</v>
      </c>
      <c r="F319">
        <f>VLOOKUP($A319,'Raw Data'!$C$7:$I$389,6,FALSE)/VLOOKUP($A319,'16+ populations'!$A$8:$H$425,6,FALSE)</f>
        <v>1.9226576281936927E-2</v>
      </c>
      <c r="G319">
        <f>VLOOKUP($A319,'Raw Data'!$C$7:$I$389,7,FALSE)/VLOOKUP($A319,'16+ populations'!$A$8:$H$425,7,FALSE)</f>
        <v>1.7308524448290782E-2</v>
      </c>
    </row>
    <row r="320" spans="1:7" x14ac:dyDescent="0.25">
      <c r="A320" t="s">
        <v>303</v>
      </c>
      <c r="B320" t="str">
        <f>IFERROR(VLOOKUP($A320,Classifications!$E$1:$F$326,2,FALSE),VLOOKUP($A320,Classifications!$A$1:$B$35,2,FALSE))</f>
        <v xml:space="preserve">Largely Rural (rural including hub towns 50-79%) </v>
      </c>
      <c r="C320">
        <f>VLOOKUP($A320,'Raw Data'!$C$7:$I$389,3,FALSE)/VLOOKUP($A320,'16+ populations'!$A$8:$H$425,3,FALSE)</f>
        <v>1.1012060828526481E-2</v>
      </c>
      <c r="D320">
        <f>VLOOKUP($A320,'Raw Data'!$C$7:$I$389,4,FALSE)/VLOOKUP($A320,'16+ populations'!$A$8:$H$425,4,FALSE)</f>
        <v>1.4017344826682737E-2</v>
      </c>
      <c r="E320">
        <f>VLOOKUP($A320,'Raw Data'!$C$7:$I$389,5,FALSE)/VLOOKUP($A320,'16+ populations'!$A$8:$H$425,5,FALSE)</f>
        <v>1.6667534767435804E-2</v>
      </c>
      <c r="F320">
        <f>VLOOKUP($A320,'Raw Data'!$C$7:$I$389,6,FALSE)/VLOOKUP($A320,'16+ populations'!$A$8:$H$425,6,FALSE)</f>
        <v>1.9081225903417629E-2</v>
      </c>
      <c r="G320">
        <f>VLOOKUP($A320,'Raw Data'!$C$7:$I$389,7,FALSE)/VLOOKUP($A320,'16+ populations'!$A$8:$H$425,7,FALSE)</f>
        <v>1.8823283355773126E-2</v>
      </c>
    </row>
    <row r="321" spans="1:7" x14ac:dyDescent="0.25">
      <c r="A321" t="s">
        <v>86</v>
      </c>
      <c r="B321" t="str">
        <f>IFERROR(VLOOKUP($A321,Classifications!$E$1:$F$326,2,FALSE),VLOOKUP($A321,Classifications!$A$1:$B$35,2,FALSE))</f>
        <v>Urban with City and Town</v>
      </c>
      <c r="C321">
        <f>VLOOKUP($A321,'Raw Data'!$C$7:$I$389,3,FALSE)/VLOOKUP($A321,'16+ populations'!$A$8:$H$425,3,FALSE)</f>
        <v>1.6070082625823059E-2</v>
      </c>
      <c r="D321">
        <f>VLOOKUP($A321,'Raw Data'!$C$7:$I$389,4,FALSE)/VLOOKUP($A321,'16+ populations'!$A$8:$H$425,4,FALSE)</f>
        <v>2.3701624983408862E-2</v>
      </c>
      <c r="E321">
        <f>VLOOKUP($A321,'Raw Data'!$C$7:$I$389,5,FALSE)/VLOOKUP($A321,'16+ populations'!$A$8:$H$425,5,FALSE)</f>
        <v>2.9654864821264199E-2</v>
      </c>
      <c r="F321">
        <f>VLOOKUP($A321,'Raw Data'!$C$7:$I$389,6,FALSE)/VLOOKUP($A321,'16+ populations'!$A$8:$H$425,6,FALSE)</f>
        <v>3.0398037727925632E-2</v>
      </c>
      <c r="G321">
        <f>VLOOKUP($A321,'Raw Data'!$C$7:$I$389,7,FALSE)/VLOOKUP($A321,'16+ populations'!$A$8:$H$425,7,FALSE)</f>
        <v>2.9717752899031193E-2</v>
      </c>
    </row>
    <row r="322" spans="1:7" x14ac:dyDescent="0.25">
      <c r="A322" t="s">
        <v>153</v>
      </c>
      <c r="B322" t="str">
        <f>IFERROR(VLOOKUP($A322,Classifications!$E$1:$F$326,2,FALSE),VLOOKUP($A322,Classifications!$A$1:$B$35,2,FALSE))</f>
        <v>Urban with Major Conurbation</v>
      </c>
      <c r="C322">
        <f>VLOOKUP($A322,'Raw Data'!$C$7:$I$389,3,FALSE)/VLOOKUP($A322,'16+ populations'!$A$8:$H$425,3,FALSE)</f>
        <v>1.7176499150279193E-2</v>
      </c>
      <c r="D322">
        <f>VLOOKUP($A322,'Raw Data'!$C$7:$I$389,4,FALSE)/VLOOKUP($A322,'16+ populations'!$A$8:$H$425,4,FALSE)</f>
        <v>2.3332931387917522E-2</v>
      </c>
      <c r="E322">
        <f>VLOOKUP($A322,'Raw Data'!$C$7:$I$389,5,FALSE)/VLOOKUP($A322,'16+ populations'!$A$8:$H$425,5,FALSE)</f>
        <v>3.0122462152680243E-2</v>
      </c>
      <c r="F322">
        <f>VLOOKUP($A322,'Raw Data'!$C$7:$I$389,6,FALSE)/VLOOKUP($A322,'16+ populations'!$A$8:$H$425,6,FALSE)</f>
        <v>3.0487622623011579E-2</v>
      </c>
      <c r="G322">
        <f>VLOOKUP($A322,'Raw Data'!$C$7:$I$389,7,FALSE)/VLOOKUP($A322,'16+ populations'!$A$8:$H$425,7,FALSE)</f>
        <v>2.9630514650975239E-2</v>
      </c>
    </row>
    <row r="323" spans="1:7" x14ac:dyDescent="0.25">
      <c r="A323" t="s">
        <v>255</v>
      </c>
      <c r="B323" t="str">
        <f>IFERROR(VLOOKUP($A323,Classifications!$E$1:$F$326,2,FALSE),VLOOKUP($A323,Classifications!$A$1:$B$35,2,FALSE))</f>
        <v>Urban with Major Conurbation</v>
      </c>
      <c r="C323">
        <f>VLOOKUP($A323,'Raw Data'!$C$7:$I$389,3,FALSE)/VLOOKUP($A323,'16+ populations'!$A$8:$H$425,3,FALSE)</f>
        <v>8.4172111366178116E-3</v>
      </c>
      <c r="D323">
        <f>VLOOKUP($A323,'Raw Data'!$C$7:$I$389,4,FALSE)/VLOOKUP($A323,'16+ populations'!$A$8:$H$425,4,FALSE)</f>
        <v>1.233639926325876E-2</v>
      </c>
      <c r="E323">
        <f>VLOOKUP($A323,'Raw Data'!$C$7:$I$389,5,FALSE)/VLOOKUP($A323,'16+ populations'!$A$8:$H$425,5,FALSE)</f>
        <v>1.5510994887531288E-2</v>
      </c>
      <c r="F323">
        <f>VLOOKUP($A323,'Raw Data'!$C$7:$I$389,6,FALSE)/VLOOKUP($A323,'16+ populations'!$A$8:$H$425,6,FALSE)</f>
        <v>1.6492088254958771E-2</v>
      </c>
      <c r="G323">
        <f>VLOOKUP($A323,'Raw Data'!$C$7:$I$389,7,FALSE)/VLOOKUP($A323,'16+ populations'!$A$8:$H$425,7,FALSE)</f>
        <v>1.7127261074708008E-2</v>
      </c>
    </row>
    <row r="324" spans="1:7" x14ac:dyDescent="0.25">
      <c r="A324" t="s">
        <v>234</v>
      </c>
      <c r="B324" t="str">
        <f>IFERROR(VLOOKUP($A324,Classifications!$E$1:$F$326,2,FALSE),VLOOKUP($A324,Classifications!$A$1:$B$35,2,FALSE))</f>
        <v>Urban with Major Conurbation</v>
      </c>
      <c r="C324">
        <f>VLOOKUP($A324,'Raw Data'!$C$7:$I$389,3,FALSE)/VLOOKUP($A324,'16+ populations'!$A$8:$H$425,3,FALSE)</f>
        <v>3.2634303570550447E-3</v>
      </c>
      <c r="D324">
        <f>VLOOKUP($A324,'Raw Data'!$C$7:$I$389,4,FALSE)/VLOOKUP($A324,'16+ populations'!$A$8:$H$425,4,FALSE)</f>
        <v>5.1855266190366442E-3</v>
      </c>
      <c r="E324">
        <f>VLOOKUP($A324,'Raw Data'!$C$7:$I$389,5,FALSE)/VLOOKUP($A324,'16+ populations'!$A$8:$H$425,5,FALSE)</f>
        <v>6.8008230739720291E-3</v>
      </c>
      <c r="F324">
        <f>VLOOKUP($A324,'Raw Data'!$C$7:$I$389,6,FALSE)/VLOOKUP($A324,'16+ populations'!$A$8:$H$425,6,FALSE)</f>
        <v>7.5862552840679871E-3</v>
      </c>
      <c r="G324">
        <f>VLOOKUP($A324,'Raw Data'!$C$7:$I$389,7,FALSE)/VLOOKUP($A324,'16+ populations'!$A$8:$H$425,7,FALSE)</f>
        <v>7.1747937246804151E-3</v>
      </c>
    </row>
    <row r="325" spans="1:7" x14ac:dyDescent="0.25">
      <c r="A325" t="s">
        <v>62</v>
      </c>
      <c r="B325" t="str">
        <f>IFERROR(VLOOKUP($A325,Classifications!$E$1:$F$326,2,FALSE),VLOOKUP($A325,Classifications!$A$1:$B$35,2,FALSE))</f>
        <v>Urban with City and Town</v>
      </c>
      <c r="C325">
        <f>VLOOKUP($A325,'Raw Data'!$C$7:$I$389,3,FALSE)/VLOOKUP($A325,'16+ populations'!$A$8:$H$425,3,FALSE)</f>
        <v>2.1838913111776923E-2</v>
      </c>
      <c r="D325">
        <f>VLOOKUP($A325,'Raw Data'!$C$7:$I$389,4,FALSE)/VLOOKUP($A325,'16+ populations'!$A$8:$H$425,4,FALSE)</f>
        <v>2.6489762889903356E-2</v>
      </c>
      <c r="E325">
        <f>VLOOKUP($A325,'Raw Data'!$C$7:$I$389,5,FALSE)/VLOOKUP($A325,'16+ populations'!$A$8:$H$425,5,FALSE)</f>
        <v>3.0968704108108931E-2</v>
      </c>
      <c r="F325">
        <f>VLOOKUP($A325,'Raw Data'!$C$7:$I$389,6,FALSE)/VLOOKUP($A325,'16+ populations'!$A$8:$H$425,6,FALSE)</f>
        <v>3.2677987893073336E-2</v>
      </c>
      <c r="G325">
        <f>VLOOKUP($A325,'Raw Data'!$C$7:$I$389,7,FALSE)/VLOOKUP($A325,'16+ populations'!$A$8:$H$425,7,FALSE)</f>
        <v>3.0556277023207491E-2</v>
      </c>
    </row>
    <row r="326" spans="1:7" x14ac:dyDescent="0.25">
      <c r="A326" t="s">
        <v>159</v>
      </c>
      <c r="B326" t="str">
        <f>IFERROR(VLOOKUP($A326,Classifications!$E$1:$F$326,2,FALSE),VLOOKUP($A326,Classifications!$A$1:$B$35,2,FALSE))</f>
        <v>Urban with City and Town</v>
      </c>
      <c r="C326">
        <f>VLOOKUP($A326,'Raw Data'!$C$7:$I$389,3,FALSE)/VLOOKUP($A326,'16+ populations'!$A$8:$H$425,3,FALSE)</f>
        <v>1.0143191652369083E-2</v>
      </c>
      <c r="D326">
        <f>VLOOKUP($A326,'Raw Data'!$C$7:$I$389,4,FALSE)/VLOOKUP($A326,'16+ populations'!$A$8:$H$425,4,FALSE)</f>
        <v>1.294280151833201E-2</v>
      </c>
      <c r="E326">
        <f>VLOOKUP($A326,'Raw Data'!$C$7:$I$389,5,FALSE)/VLOOKUP($A326,'16+ populations'!$A$8:$H$425,5,FALSE)</f>
        <v>1.4194386065294176E-2</v>
      </c>
      <c r="F326">
        <f>VLOOKUP($A326,'Raw Data'!$C$7:$I$389,6,FALSE)/VLOOKUP($A326,'16+ populations'!$A$8:$H$425,6,FALSE)</f>
        <v>1.7167381974248927E-2</v>
      </c>
      <c r="G326">
        <f>VLOOKUP($A326,'Raw Data'!$C$7:$I$389,7,FALSE)/VLOOKUP($A326,'16+ populations'!$A$8:$H$425,7,FALSE)</f>
        <v>1.8974489852531598E-2</v>
      </c>
    </row>
    <row r="327" spans="1:7" x14ac:dyDescent="0.25">
      <c r="A327" t="s">
        <v>154</v>
      </c>
      <c r="B327" t="str">
        <f>IFERROR(VLOOKUP($A327,Classifications!$E$1:$F$326,2,FALSE),VLOOKUP($A327,Classifications!$A$1:$B$35,2,FALSE))</f>
        <v>Significant Rural</v>
      </c>
      <c r="C327">
        <f>VLOOKUP($A327,'Raw Data'!$C$7:$I$389,3,FALSE)/VLOOKUP($A327,'16+ populations'!$A$8:$H$425,3,FALSE)</f>
        <v>1.3729937843427222E-2</v>
      </c>
      <c r="D327">
        <f>VLOOKUP($A327,'Raw Data'!$C$7:$I$389,4,FALSE)/VLOOKUP($A327,'16+ populations'!$A$8:$H$425,4,FALSE)</f>
        <v>1.7503837931677643E-2</v>
      </c>
      <c r="E327">
        <f>VLOOKUP($A327,'Raw Data'!$C$7:$I$389,5,FALSE)/VLOOKUP($A327,'16+ populations'!$A$8:$H$425,5,FALSE)</f>
        <v>2.0956345259381486E-2</v>
      </c>
      <c r="F327">
        <f>VLOOKUP($A327,'Raw Data'!$C$7:$I$389,6,FALSE)/VLOOKUP($A327,'16+ populations'!$A$8:$H$425,6,FALSE)</f>
        <v>2.457814284306508E-2</v>
      </c>
      <c r="G327">
        <f>VLOOKUP($A327,'Raw Data'!$C$7:$I$389,7,FALSE)/VLOOKUP($A327,'16+ populations'!$A$8:$H$425,7,FALSE)</f>
        <v>2.4597123624618134E-2</v>
      </c>
    </row>
    <row r="328" spans="1:7" x14ac:dyDescent="0.25">
      <c r="A328" t="s">
        <v>199</v>
      </c>
      <c r="B328" t="str">
        <f>IFERROR(VLOOKUP($A328,Classifications!$E$1:$F$326,2,FALSE),VLOOKUP($A328,Classifications!$A$1:$B$35,2,FALSE))</f>
        <v>Urban with Major Conurbation</v>
      </c>
      <c r="C328">
        <f>VLOOKUP($A328,'Raw Data'!$C$7:$I$389,3,FALSE)/VLOOKUP($A328,'16+ populations'!$A$8:$H$425,3,FALSE)</f>
        <v>8.4295274303703826E-3</v>
      </c>
      <c r="D328">
        <f>VLOOKUP($A328,'Raw Data'!$C$7:$I$389,4,FALSE)/VLOOKUP($A328,'16+ populations'!$A$8:$H$425,4,FALSE)</f>
        <v>1.4293161142780272E-2</v>
      </c>
      <c r="E328">
        <f>VLOOKUP($A328,'Raw Data'!$C$7:$I$389,5,FALSE)/VLOOKUP($A328,'16+ populations'!$A$8:$H$425,5,FALSE)</f>
        <v>1.6631811220709076E-2</v>
      </c>
      <c r="F328">
        <f>VLOOKUP($A328,'Raw Data'!$C$7:$I$389,6,FALSE)/VLOOKUP($A328,'16+ populations'!$A$8:$H$425,6,FALSE)</f>
        <v>1.7903779504278839E-2</v>
      </c>
      <c r="G328">
        <f>VLOOKUP($A328,'Raw Data'!$C$7:$I$389,7,FALSE)/VLOOKUP($A328,'16+ populations'!$A$8:$H$425,7,FALSE)</f>
        <v>1.7780364012543237E-2</v>
      </c>
    </row>
    <row r="329" spans="1:7" x14ac:dyDescent="0.25">
      <c r="A329" t="s">
        <v>219</v>
      </c>
      <c r="B329" t="str">
        <f>IFERROR(VLOOKUP($A329,Classifications!$E$1:$F$326,2,FALSE),VLOOKUP($A329,Classifications!$A$1:$B$35,2,FALSE))</f>
        <v>Urban with Significant Rural (rural including hub towns 26-49%)</v>
      </c>
      <c r="C329">
        <f>VLOOKUP($A329,'Raw Data'!$C$7:$I$389,3,FALSE)/VLOOKUP($A329,'16+ populations'!$A$8:$H$425,3,FALSE)</f>
        <v>1.619480031232829E-2</v>
      </c>
      <c r="D329">
        <f>VLOOKUP($A329,'Raw Data'!$C$7:$I$389,4,FALSE)/VLOOKUP($A329,'16+ populations'!$A$8:$H$425,4,FALSE)</f>
        <v>2.1604577834870957E-2</v>
      </c>
      <c r="E329">
        <f>VLOOKUP($A329,'Raw Data'!$C$7:$I$389,5,FALSE)/VLOOKUP($A329,'16+ populations'!$A$8:$H$425,5,FALSE)</f>
        <v>2.537734039570946E-2</v>
      </c>
      <c r="F329">
        <f>VLOOKUP($A329,'Raw Data'!$C$7:$I$389,6,FALSE)/VLOOKUP($A329,'16+ populations'!$A$8:$H$425,6,FALSE)</f>
        <v>2.9373611463163703E-2</v>
      </c>
      <c r="G329">
        <f>VLOOKUP($A329,'Raw Data'!$C$7:$I$389,7,FALSE)/VLOOKUP($A329,'16+ populations'!$A$8:$H$425,7,FALSE)</f>
        <v>2.8661894686294813E-2</v>
      </c>
    </row>
    <row r="330" spans="1:7" x14ac:dyDescent="0.25">
      <c r="A330" t="s">
        <v>319</v>
      </c>
      <c r="B330" t="str">
        <f>IFERROR(VLOOKUP($A330,Classifications!$E$1:$F$326,2,FALSE),VLOOKUP($A330,Classifications!$A$1:$B$35,2,FALSE))</f>
        <v xml:space="preserve">Largely Rural (rural including hub towns 50-79%) </v>
      </c>
      <c r="C330">
        <f>VLOOKUP($A330,'Raw Data'!$C$7:$I$389,3,FALSE)/VLOOKUP($A330,'16+ populations'!$A$8:$H$425,3,FALSE)</f>
        <v>7.0597499219354574E-3</v>
      </c>
      <c r="D330">
        <f>VLOOKUP($A330,'Raw Data'!$C$7:$I$389,4,FALSE)/VLOOKUP($A330,'16+ populations'!$A$8:$H$425,4,FALSE)</f>
        <v>8.9642245945725698E-3</v>
      </c>
      <c r="E330">
        <f>VLOOKUP($A330,'Raw Data'!$C$7:$I$389,5,FALSE)/VLOOKUP($A330,'16+ populations'!$A$8:$H$425,5,FALSE)</f>
        <v>1.0453718537022455E-2</v>
      </c>
      <c r="F330">
        <f>VLOOKUP($A330,'Raw Data'!$C$7:$I$389,6,FALSE)/VLOOKUP($A330,'16+ populations'!$A$8:$H$425,6,FALSE)</f>
        <v>1.2498454861349559E-2</v>
      </c>
      <c r="G330">
        <f>VLOOKUP($A330,'Raw Data'!$C$7:$I$389,7,FALSE)/VLOOKUP($A330,'16+ populations'!$A$8:$H$425,7,FALSE)</f>
        <v>1.2824579064219424E-2</v>
      </c>
    </row>
    <row r="331" spans="1:7" x14ac:dyDescent="0.25">
      <c r="A331" t="s">
        <v>270</v>
      </c>
      <c r="B331" t="str">
        <f>IFERROR(VLOOKUP($A331,Classifications!$E$1:$F$326,2,FALSE),VLOOKUP($A331,Classifications!$A$1:$B$35,2,FALSE))</f>
        <v xml:space="preserve">Mainly Rural (rural including hub towns &gt;=80%) </v>
      </c>
      <c r="C331">
        <f>VLOOKUP($A331,'Raw Data'!$C$7:$I$389,3,FALSE)/VLOOKUP($A331,'16+ populations'!$A$8:$H$425,3,FALSE)</f>
        <v>1.1095859071150767E-2</v>
      </c>
      <c r="D331">
        <f>VLOOKUP($A331,'Raw Data'!$C$7:$I$389,4,FALSE)/VLOOKUP($A331,'16+ populations'!$A$8:$H$425,4,FALSE)</f>
        <v>1.6271448727868554E-2</v>
      </c>
      <c r="E331">
        <f>VLOOKUP($A331,'Raw Data'!$C$7:$I$389,5,FALSE)/VLOOKUP($A331,'16+ populations'!$A$8:$H$425,5,FALSE)</f>
        <v>1.774933863929274E-2</v>
      </c>
      <c r="F331">
        <f>VLOOKUP($A331,'Raw Data'!$C$7:$I$389,6,FALSE)/VLOOKUP($A331,'16+ populations'!$A$8:$H$425,6,FALSE)</f>
        <v>1.9474417182776461E-2</v>
      </c>
      <c r="G331">
        <f>VLOOKUP($A331,'Raw Data'!$C$7:$I$389,7,FALSE)/VLOOKUP($A331,'16+ populations'!$A$8:$H$425,7,FALSE)</f>
        <v>1.8786356125936488E-2</v>
      </c>
    </row>
    <row r="332" spans="1:7" x14ac:dyDescent="0.25">
      <c r="A332" t="s">
        <v>123</v>
      </c>
      <c r="B332" t="str">
        <f>IFERROR(VLOOKUP($A332,Classifications!$E$1:$F$326,2,FALSE),VLOOKUP($A332,Classifications!$A$1:$B$35,2,FALSE))</f>
        <v>Urban with Significant Rural (rural including hub towns 26-49%)</v>
      </c>
      <c r="C332">
        <f>VLOOKUP($A332,'Raw Data'!$C$7:$I$389,3,FALSE)/VLOOKUP($A332,'16+ populations'!$A$8:$H$425,3,FALSE)</f>
        <v>1.4295185215878014E-2</v>
      </c>
      <c r="D332">
        <f>VLOOKUP($A332,'Raw Data'!$C$7:$I$389,4,FALSE)/VLOOKUP($A332,'16+ populations'!$A$8:$H$425,4,FALSE)</f>
        <v>1.9543838493045303E-2</v>
      </c>
      <c r="E332">
        <f>VLOOKUP($A332,'Raw Data'!$C$7:$I$389,5,FALSE)/VLOOKUP($A332,'16+ populations'!$A$8:$H$425,5,FALSE)</f>
        <v>2.3936391640995754E-2</v>
      </c>
      <c r="F332">
        <f>VLOOKUP($A332,'Raw Data'!$C$7:$I$389,6,FALSE)/VLOOKUP($A332,'16+ populations'!$A$8:$H$425,6,FALSE)</f>
        <v>2.6493965263467766E-2</v>
      </c>
      <c r="G332">
        <f>VLOOKUP($A332,'Raw Data'!$C$7:$I$389,7,FALSE)/VLOOKUP($A332,'16+ populations'!$A$8:$H$425,7,FALSE)</f>
        <v>2.6243919091917728E-2</v>
      </c>
    </row>
    <row r="333" spans="1:7" x14ac:dyDescent="0.25">
      <c r="A333" t="s">
        <v>200</v>
      </c>
      <c r="B333" t="str">
        <f>IFERROR(VLOOKUP($A333,Classifications!$E$1:$F$326,2,FALSE),VLOOKUP($A333,Classifications!$A$1:$B$35,2,FALSE))</f>
        <v>Urban with City and Town</v>
      </c>
      <c r="C333">
        <f>VLOOKUP($A333,'Raw Data'!$C$7:$I$389,3,FALSE)/VLOOKUP($A333,'16+ populations'!$A$8:$H$425,3,FALSE)</f>
        <v>7.4040960017881588E-3</v>
      </c>
      <c r="D333">
        <f>VLOOKUP($A333,'Raw Data'!$C$7:$I$389,4,FALSE)/VLOOKUP($A333,'16+ populations'!$A$8:$H$425,4,FALSE)</f>
        <v>1.2798810949176334E-2</v>
      </c>
      <c r="E333">
        <f>VLOOKUP($A333,'Raw Data'!$C$7:$I$389,5,FALSE)/VLOOKUP($A333,'16+ populations'!$A$8:$H$425,5,FALSE)</f>
        <v>1.5230014006173595E-2</v>
      </c>
      <c r="F333">
        <f>VLOOKUP($A333,'Raw Data'!$C$7:$I$389,6,FALSE)/VLOOKUP($A333,'16+ populations'!$A$8:$H$425,6,FALSE)</f>
        <v>1.4899294315241979E-2</v>
      </c>
      <c r="G333">
        <f>VLOOKUP($A333,'Raw Data'!$C$7:$I$389,7,FALSE)/VLOOKUP($A333,'16+ populations'!$A$8:$H$425,7,FALSE)</f>
        <v>1.4923384410393072E-2</v>
      </c>
    </row>
    <row r="334" spans="1:7" x14ac:dyDescent="0.25">
      <c r="A334" t="s">
        <v>321</v>
      </c>
      <c r="B334" t="str">
        <f>IFERROR(VLOOKUP($A334,Classifications!$E$1:$F$326,2,FALSE),VLOOKUP($A334,Classifications!$A$1:$B$35,2,FALSE))</f>
        <v>Urban with Significant Rural (rural including hub towns 26-49%)</v>
      </c>
      <c r="C334">
        <f>VLOOKUP($A334,'Raw Data'!$C$7:$I$389,3,FALSE)/VLOOKUP($A334,'16+ populations'!$A$8:$H$425,3,FALSE)</f>
        <v>1.3714400120126133E-2</v>
      </c>
      <c r="D334">
        <f>VLOOKUP($A334,'Raw Data'!$C$7:$I$389,4,FALSE)/VLOOKUP($A334,'16+ populations'!$A$8:$H$425,4,FALSE)</f>
        <v>1.6226449112052645E-2</v>
      </c>
      <c r="E334">
        <f>VLOOKUP($A334,'Raw Data'!$C$7:$I$389,5,FALSE)/VLOOKUP($A334,'16+ populations'!$A$8:$H$425,5,FALSE)</f>
        <v>1.8667823735381076E-2</v>
      </c>
      <c r="F334">
        <f>VLOOKUP($A334,'Raw Data'!$C$7:$I$389,6,FALSE)/VLOOKUP($A334,'16+ populations'!$A$8:$H$425,6,FALSE)</f>
        <v>2.0698656116809756E-2</v>
      </c>
      <c r="G334">
        <f>VLOOKUP($A334,'Raw Data'!$C$7:$I$389,7,FALSE)/VLOOKUP($A334,'16+ populations'!$A$8:$H$425,7,FALSE)</f>
        <v>2.0880673094638581E-2</v>
      </c>
    </row>
    <row r="335" spans="1:7" x14ac:dyDescent="0.25">
      <c r="A335" t="s">
        <v>348</v>
      </c>
      <c r="B335" t="str">
        <f>IFERROR(VLOOKUP($A335,Classifications!$E$1:$F$326,2,FALSE),VLOOKUP($A335,Classifications!$A$1:$B$35,2,FALSE))</f>
        <v xml:space="preserve">Mainly Rural (rural including hub towns &gt;=80%) </v>
      </c>
      <c r="C335">
        <f>VLOOKUP($A335,'Raw Data'!$C$7:$I$389,3,FALSE)/VLOOKUP($A335,'16+ populations'!$A$8:$H$425,3,FALSE)</f>
        <v>1.797502091920538E-2</v>
      </c>
      <c r="D335">
        <f>VLOOKUP($A335,'Raw Data'!$C$7:$I$389,4,FALSE)/VLOOKUP($A335,'16+ populations'!$A$8:$H$425,4,FALSE)</f>
        <v>2.4757837402902855E-2</v>
      </c>
      <c r="E335">
        <f>VLOOKUP($A335,'Raw Data'!$C$7:$I$389,5,FALSE)/VLOOKUP($A335,'16+ populations'!$A$8:$H$425,5,FALSE)</f>
        <v>2.6658400495970243E-2</v>
      </c>
      <c r="F335">
        <f>VLOOKUP($A335,'Raw Data'!$C$7:$I$389,6,FALSE)/VLOOKUP($A335,'16+ populations'!$A$8:$H$425,6,FALSE)</f>
        <v>2.5673137132122732E-2</v>
      </c>
      <c r="G335">
        <f>VLOOKUP($A335,'Raw Data'!$C$7:$I$389,7,FALSE)/VLOOKUP($A335,'16+ populations'!$A$8:$H$425,7,FALSE)</f>
        <v>2.6532739505353928E-2</v>
      </c>
    </row>
    <row r="336" spans="1:7" x14ac:dyDescent="0.25">
      <c r="A336" t="s">
        <v>354</v>
      </c>
      <c r="B336" t="str">
        <f>IFERROR(VLOOKUP($A336,Classifications!$E$1:$F$326,2,FALSE),VLOOKUP($A336,Classifications!$A$1:$B$35,2,FALSE))</f>
        <v xml:space="preserve">Mainly Rural (rural including hub towns &gt;=80%) </v>
      </c>
      <c r="C336">
        <f>VLOOKUP($A336,'Raw Data'!$C$7:$I$389,3,FALSE)/VLOOKUP($A336,'16+ populations'!$A$8:$H$425,3,FALSE)</f>
        <v>1.6769144773616546E-2</v>
      </c>
      <c r="D336">
        <f>VLOOKUP($A336,'Raw Data'!$C$7:$I$389,4,FALSE)/VLOOKUP($A336,'16+ populations'!$A$8:$H$425,4,FALSE)</f>
        <v>1.9888346127006282E-2</v>
      </c>
      <c r="E336">
        <f>VLOOKUP($A336,'Raw Data'!$C$7:$I$389,5,FALSE)/VLOOKUP($A336,'16+ populations'!$A$8:$H$425,5,FALSE)</f>
        <v>2.4144446777241233E-2</v>
      </c>
      <c r="F336">
        <f>VLOOKUP($A336,'Raw Data'!$C$7:$I$389,6,FALSE)/VLOOKUP($A336,'16+ populations'!$A$8:$H$425,6,FALSE)</f>
        <v>2.6206285967242143E-2</v>
      </c>
      <c r="G336">
        <f>VLOOKUP($A336,'Raw Data'!$C$7:$I$389,7,FALSE)/VLOOKUP($A336,'16+ populations'!$A$8:$H$425,7,FALSE)</f>
        <v>2.5255669186305025E-2</v>
      </c>
    </row>
    <row r="337" spans="1:7" x14ac:dyDescent="0.25">
      <c r="A337" t="s">
        <v>50</v>
      </c>
      <c r="B337" t="str">
        <f>IFERROR(VLOOKUP($A337,Classifications!$E$1:$F$326,2,FALSE),VLOOKUP($A337,Classifications!$A$1:$B$35,2,FALSE))</f>
        <v>Urban with Significant Rural (rural including hub towns 26-49%)</v>
      </c>
      <c r="C337">
        <f>VLOOKUP($A337,'Raw Data'!$C$7:$I$389,3,FALSE)/VLOOKUP($A337,'16+ populations'!$A$8:$H$425,3,FALSE)</f>
        <v>1.5121255349500713E-2</v>
      </c>
      <c r="D337">
        <f>VLOOKUP($A337,'Raw Data'!$C$7:$I$389,4,FALSE)/VLOOKUP($A337,'16+ populations'!$A$8:$H$425,4,FALSE)</f>
        <v>2.256014849717998E-2</v>
      </c>
      <c r="E337">
        <f>VLOOKUP($A337,'Raw Data'!$C$7:$I$389,5,FALSE)/VLOOKUP($A337,'16+ populations'!$A$8:$H$425,5,FALSE)</f>
        <v>2.7723113607308558E-2</v>
      </c>
      <c r="F337">
        <f>VLOOKUP($A337,'Raw Data'!$C$7:$I$389,6,FALSE)/VLOOKUP($A337,'16+ populations'!$A$8:$H$425,6,FALSE)</f>
        <v>2.9804965565136871E-2</v>
      </c>
      <c r="G337">
        <f>VLOOKUP($A337,'Raw Data'!$C$7:$I$389,7,FALSE)/VLOOKUP($A337,'16+ populations'!$A$8:$H$425,7,FALSE)</f>
        <v>2.8681103787933655E-2</v>
      </c>
    </row>
    <row r="338" spans="1:7" x14ac:dyDescent="0.25">
      <c r="A338" t="s">
        <v>115</v>
      </c>
      <c r="B338" t="str">
        <f>IFERROR(VLOOKUP($A338,Classifications!$E$1:$F$326,2,FALSE),VLOOKUP($A338,Classifications!$A$1:$B$35,2,FALSE))</f>
        <v xml:space="preserve">Mainly Rural (rural including hub towns &gt;=80%) </v>
      </c>
      <c r="C338">
        <f>VLOOKUP($A338,'Raw Data'!$C$7:$I$389,3,FALSE)/VLOOKUP($A338,'16+ populations'!$A$8:$H$425,3,FALSE)</f>
        <v>1.7068874725354542E-2</v>
      </c>
      <c r="D338">
        <f>VLOOKUP($A338,'Raw Data'!$C$7:$I$389,4,FALSE)/VLOOKUP($A338,'16+ populations'!$A$8:$H$425,4,FALSE)</f>
        <v>2.2427202025682765E-2</v>
      </c>
      <c r="E338">
        <f>VLOOKUP($A338,'Raw Data'!$C$7:$I$389,5,FALSE)/VLOOKUP($A338,'16+ populations'!$A$8:$H$425,5,FALSE)</f>
        <v>2.540558196929554E-2</v>
      </c>
      <c r="F338">
        <f>VLOOKUP($A338,'Raw Data'!$C$7:$I$389,6,FALSE)/VLOOKUP($A338,'16+ populations'!$A$8:$H$425,6,FALSE)</f>
        <v>2.7152619589977219E-2</v>
      </c>
      <c r="G338">
        <f>VLOOKUP($A338,'Raw Data'!$C$7:$I$389,7,FALSE)/VLOOKUP($A338,'16+ populations'!$A$8:$H$425,7,FALSE)</f>
        <v>2.7322902056503763E-2</v>
      </c>
    </row>
    <row r="339" spans="1:7" x14ac:dyDescent="0.25">
      <c r="A339" t="s">
        <v>304</v>
      </c>
      <c r="B339" t="str">
        <f>IFERROR(VLOOKUP($A339,Classifications!$E$1:$F$326,2,FALSE),VLOOKUP($A339,Classifications!$A$1:$B$35,2,FALSE))</f>
        <v xml:space="preserve">Mainly Rural (rural including hub towns &gt;=80%) </v>
      </c>
      <c r="C339">
        <f>VLOOKUP($A339,'Raw Data'!$C$7:$I$389,3,FALSE)/VLOOKUP($A339,'16+ populations'!$A$8:$H$425,3,FALSE)</f>
        <v>1.4061932986573123E-2</v>
      </c>
      <c r="D339">
        <f>VLOOKUP($A339,'Raw Data'!$C$7:$I$389,4,FALSE)/VLOOKUP($A339,'16+ populations'!$A$8:$H$425,4,FALSE)</f>
        <v>1.6437942995023377E-2</v>
      </c>
      <c r="E339">
        <f>VLOOKUP($A339,'Raw Data'!$C$7:$I$389,5,FALSE)/VLOOKUP($A339,'16+ populations'!$A$8:$H$425,5,FALSE)</f>
        <v>1.8357182623873366E-2</v>
      </c>
      <c r="F339">
        <f>VLOOKUP($A339,'Raw Data'!$C$7:$I$389,6,FALSE)/VLOOKUP($A339,'16+ populations'!$A$8:$H$425,6,FALSE)</f>
        <v>2.1213026590976996E-2</v>
      </c>
      <c r="G339">
        <f>VLOOKUP($A339,'Raw Data'!$C$7:$I$389,7,FALSE)/VLOOKUP($A339,'16+ populations'!$A$8:$H$425,7,FALSE)</f>
        <v>2.1668310469529873E-2</v>
      </c>
    </row>
    <row r="340" spans="1:7" x14ac:dyDescent="0.25">
      <c r="A340" t="s">
        <v>371</v>
      </c>
      <c r="B340" t="str">
        <f>IFERROR(VLOOKUP($A340,Classifications!$E$1:$F$326,2,FALSE),VLOOKUP($A340,Classifications!$A$1:$B$35,2,FALSE))</f>
        <v xml:space="preserve">Mainly Rural (rural including hub towns &gt;=80%) </v>
      </c>
      <c r="C340">
        <f>VLOOKUP($A340,'Raw Data'!$C$7:$I$389,3,FALSE)/VLOOKUP($A340,'16+ populations'!$A$8:$H$425,3,FALSE)</f>
        <v>1.5831395636471578E-2</v>
      </c>
      <c r="D340">
        <f>VLOOKUP($A340,'Raw Data'!$C$7:$I$389,4,FALSE)/VLOOKUP($A340,'16+ populations'!$A$8:$H$425,4,FALSE)</f>
        <v>2.4402390438247011E-2</v>
      </c>
      <c r="E340">
        <f>VLOOKUP($A340,'Raw Data'!$C$7:$I$389,5,FALSE)/VLOOKUP($A340,'16+ populations'!$A$8:$H$425,5,FALSE)</f>
        <v>2.9973582605161551E-2</v>
      </c>
      <c r="F340">
        <f>VLOOKUP($A340,'Raw Data'!$C$7:$I$389,6,FALSE)/VLOOKUP($A340,'16+ populations'!$A$8:$H$425,6,FALSE)</f>
        <v>3.1607855329291674E-2</v>
      </c>
      <c r="G340">
        <f>VLOOKUP($A340,'Raw Data'!$C$7:$I$389,7,FALSE)/VLOOKUP($A340,'16+ populations'!$A$8:$H$425,7,FALSE)</f>
        <v>2.3270573302305902E-2</v>
      </c>
    </row>
    <row r="341" spans="1:7" x14ac:dyDescent="0.25">
      <c r="A341" t="s">
        <v>322</v>
      </c>
      <c r="B341" t="str">
        <f>IFERROR(VLOOKUP($A341,Classifications!$E$1:$F$326,2,FALSE),VLOOKUP($A341,Classifications!$A$1:$B$35,2,FALSE))</f>
        <v>Significant Rural</v>
      </c>
      <c r="C341">
        <f>VLOOKUP($A341,'Raw Data'!$C$7:$I$389,3,FALSE)/VLOOKUP($A341,'16+ populations'!$A$8:$H$425,3,FALSE)</f>
        <v>1.1561352515408352E-2</v>
      </c>
      <c r="D341">
        <f>VLOOKUP($A341,'Raw Data'!$C$7:$I$389,4,FALSE)/VLOOKUP($A341,'16+ populations'!$A$8:$H$425,4,FALSE)</f>
        <v>1.4727451119225595E-2</v>
      </c>
      <c r="E341">
        <f>VLOOKUP($A341,'Raw Data'!$C$7:$I$389,5,FALSE)/VLOOKUP($A341,'16+ populations'!$A$8:$H$425,5,FALSE)</f>
        <v>1.7653586199939474E-2</v>
      </c>
      <c r="F341">
        <f>VLOOKUP($A341,'Raw Data'!$C$7:$I$389,6,FALSE)/VLOOKUP($A341,'16+ populations'!$A$8:$H$425,6,FALSE)</f>
        <v>1.9566062805846322E-2</v>
      </c>
      <c r="G341">
        <f>VLOOKUP($A341,'Raw Data'!$C$7:$I$389,7,FALSE)/VLOOKUP($A341,'16+ populations'!$A$8:$H$425,7,FALSE)</f>
        <v>1.8958574704076095E-2</v>
      </c>
    </row>
    <row r="342" spans="1:7" x14ac:dyDescent="0.25">
      <c r="A342" t="s">
        <v>235</v>
      </c>
      <c r="B342" t="str">
        <f>IFERROR(VLOOKUP($A342,Classifications!$E$1:$F$326,2,FALSE),VLOOKUP($A342,Classifications!$A$1:$B$35,2,FALSE))</f>
        <v>Urban with Major Conurbation</v>
      </c>
      <c r="C342">
        <f>VLOOKUP($A342,'Raw Data'!$C$7:$I$389,3,FALSE)/VLOOKUP($A342,'16+ populations'!$A$8:$H$425,3,FALSE)</f>
        <v>3.6438647199782603E-3</v>
      </c>
      <c r="D342">
        <f>VLOOKUP($A342,'Raw Data'!$C$7:$I$389,4,FALSE)/VLOOKUP($A342,'16+ populations'!$A$8:$H$425,4,FALSE)</f>
        <v>6.9025987351454213E-3</v>
      </c>
      <c r="E342">
        <f>VLOOKUP($A342,'Raw Data'!$C$7:$I$389,5,FALSE)/VLOOKUP($A342,'16+ populations'!$A$8:$H$425,5,FALSE)</f>
        <v>8.6319047530966954E-3</v>
      </c>
      <c r="F342">
        <f>VLOOKUP($A342,'Raw Data'!$C$7:$I$389,6,FALSE)/VLOOKUP($A342,'16+ populations'!$A$8:$H$425,6,FALSE)</f>
        <v>8.045885931280819E-3</v>
      </c>
      <c r="G342">
        <f>VLOOKUP($A342,'Raw Data'!$C$7:$I$389,7,FALSE)/VLOOKUP($A342,'16+ populations'!$A$8:$H$425,7,FALSE)</f>
        <v>7.7066847905238114E-3</v>
      </c>
    </row>
    <row r="343" spans="1:7" x14ac:dyDescent="0.25">
      <c r="A343" t="s">
        <v>355</v>
      </c>
      <c r="B343" t="str">
        <f>IFERROR(VLOOKUP($A343,Classifications!$E$1:$F$326,2,FALSE),VLOOKUP($A343,Classifications!$A$1:$B$35,2,FALSE))</f>
        <v>Urban with City and Town</v>
      </c>
      <c r="C343">
        <f>VLOOKUP($A343,'Raw Data'!$C$7:$I$389,3,FALSE)/VLOOKUP($A343,'16+ populations'!$A$8:$H$425,3,FALSE)</f>
        <v>2.0748407254619572E-2</v>
      </c>
      <c r="D343">
        <f>VLOOKUP($A343,'Raw Data'!$C$7:$I$389,4,FALSE)/VLOOKUP($A343,'16+ populations'!$A$8:$H$425,4,FALSE)</f>
        <v>2.5066352108522559E-2</v>
      </c>
      <c r="E343">
        <f>VLOOKUP($A343,'Raw Data'!$C$7:$I$389,5,FALSE)/VLOOKUP($A343,'16+ populations'!$A$8:$H$425,5,FALSE)</f>
        <v>2.8369144238596839E-2</v>
      </c>
      <c r="F343">
        <f>VLOOKUP($A343,'Raw Data'!$C$7:$I$389,6,FALSE)/VLOOKUP($A343,'16+ populations'!$A$8:$H$425,6,FALSE)</f>
        <v>3.1773830372779588E-2</v>
      </c>
      <c r="G343">
        <f>VLOOKUP($A343,'Raw Data'!$C$7:$I$389,7,FALSE)/VLOOKUP($A343,'16+ populations'!$A$8:$H$425,7,FALSE)</f>
        <v>3.3374630224267399E-2</v>
      </c>
    </row>
    <row r="344" spans="1:7" x14ac:dyDescent="0.25">
      <c r="A344" t="s">
        <v>63</v>
      </c>
      <c r="B344" t="str">
        <f>IFERROR(VLOOKUP($A344,Classifications!$E$1:$F$326,2,FALSE),VLOOKUP($A344,Classifications!$A$1:$B$35,2,FALSE))</f>
        <v>Urban with Major Conurbation</v>
      </c>
      <c r="C344">
        <f>VLOOKUP($A344,'Raw Data'!$C$7:$I$389,3,FALSE)/VLOOKUP($A344,'16+ populations'!$A$8:$H$425,3,FALSE)</f>
        <v>2.0770862283332116E-2</v>
      </c>
      <c r="D344">
        <f>VLOOKUP($A344,'Raw Data'!$C$7:$I$389,4,FALSE)/VLOOKUP($A344,'16+ populations'!$A$8:$H$425,4,FALSE)</f>
        <v>2.9695078684668398E-2</v>
      </c>
      <c r="E344">
        <f>VLOOKUP($A344,'Raw Data'!$C$7:$I$389,5,FALSE)/VLOOKUP($A344,'16+ populations'!$A$8:$H$425,5,FALSE)</f>
        <v>3.5263188529520186E-2</v>
      </c>
      <c r="F344">
        <f>VLOOKUP($A344,'Raw Data'!$C$7:$I$389,6,FALSE)/VLOOKUP($A344,'16+ populations'!$A$8:$H$425,6,FALSE)</f>
        <v>3.6441544338842773E-2</v>
      </c>
      <c r="G344">
        <f>VLOOKUP($A344,'Raw Data'!$C$7:$I$389,7,FALSE)/VLOOKUP($A344,'16+ populations'!$A$8:$H$425,7,FALSE)</f>
        <v>3.4232110407150927E-2</v>
      </c>
    </row>
    <row r="345" spans="1:7" x14ac:dyDescent="0.25">
      <c r="A345" t="s">
        <v>375</v>
      </c>
      <c r="B345" t="str">
        <f>IFERROR(VLOOKUP($A345,Classifications!$E$1:$F$326,2,FALSE),VLOOKUP($A345,Classifications!$A$1:$B$35,2,FALSE))</f>
        <v xml:space="preserve">Largely Rural (rural including hub towns 50-79%) </v>
      </c>
      <c r="C345">
        <f>VLOOKUP($A345,'Raw Data'!$C$7:$I$389,3,FALSE)/VLOOKUP($A345,'16+ populations'!$A$8:$H$425,3,FALSE)</f>
        <v>2.0189749714968241E-2</v>
      </c>
      <c r="D345">
        <f>VLOOKUP($A345,'Raw Data'!$C$7:$I$389,4,FALSE)/VLOOKUP($A345,'16+ populations'!$A$8:$H$425,4,FALSE)</f>
        <v>2.5368691652009199E-2</v>
      </c>
      <c r="E345">
        <f>VLOOKUP($A345,'Raw Data'!$C$7:$I$389,5,FALSE)/VLOOKUP($A345,'16+ populations'!$A$8:$H$425,5,FALSE)</f>
        <v>2.6855452297034108E-2</v>
      </c>
      <c r="F345">
        <f>VLOOKUP($A345,'Raw Data'!$C$7:$I$389,6,FALSE)/VLOOKUP($A345,'16+ populations'!$A$8:$H$425,6,FALSE)</f>
        <v>2.9530428886251906E-2</v>
      </c>
      <c r="G345">
        <f>VLOOKUP($A345,'Raw Data'!$C$7:$I$389,7,FALSE)/VLOOKUP($A345,'16+ populations'!$A$8:$H$425,7,FALSE)</f>
        <v>2.8759606318973879E-2</v>
      </c>
    </row>
    <row r="346" spans="1:7" x14ac:dyDescent="0.25">
      <c r="A346" t="s">
        <v>282</v>
      </c>
      <c r="B346" t="str">
        <f>IFERROR(VLOOKUP($A346,Classifications!$E$1:$F$326,2,FALSE),VLOOKUP($A346,Classifications!$A$1:$B$35,2,FALSE))</f>
        <v xml:space="preserve">Largely Rural (rural including hub towns 50-79%) </v>
      </c>
      <c r="C346">
        <f>VLOOKUP($A346,'Raw Data'!$C$7:$I$389,3,FALSE)/VLOOKUP($A346,'16+ populations'!$A$8:$H$425,3,FALSE)</f>
        <v>2.6417534638616381E-2</v>
      </c>
      <c r="D346">
        <f>VLOOKUP($A346,'Raw Data'!$C$7:$I$389,4,FALSE)/VLOOKUP($A346,'16+ populations'!$A$8:$H$425,4,FALSE)</f>
        <v>2.8292989625903806E-2</v>
      </c>
      <c r="E346">
        <f>VLOOKUP($A346,'Raw Data'!$C$7:$I$389,5,FALSE)/VLOOKUP($A346,'16+ populations'!$A$8:$H$425,5,FALSE)</f>
        <v>2.973227315503062E-2</v>
      </c>
      <c r="F346">
        <f>VLOOKUP($A346,'Raw Data'!$C$7:$I$389,6,FALSE)/VLOOKUP($A346,'16+ populations'!$A$8:$H$425,6,FALSE)</f>
        <v>3.2882117608373979E-2</v>
      </c>
      <c r="G346">
        <f>VLOOKUP($A346,'Raw Data'!$C$7:$I$389,7,FALSE)/VLOOKUP($A346,'16+ populations'!$A$8:$H$425,7,FALSE)</f>
        <v>3.118560241791455E-2</v>
      </c>
    </row>
    <row r="347" spans="1:7" x14ac:dyDescent="0.25">
      <c r="A347" t="s">
        <v>330</v>
      </c>
      <c r="B347" t="str">
        <f>IFERROR(VLOOKUP($A347,Classifications!$E$1:$F$326,2,FALSE),VLOOKUP($A347,Classifications!$A$1:$B$35,2,FALSE))</f>
        <v>Urban with City and Town</v>
      </c>
      <c r="C347">
        <f>VLOOKUP($A347,'Raw Data'!$C$7:$I$389,3,FALSE)/VLOOKUP($A347,'16+ populations'!$A$8:$H$425,3,FALSE)</f>
        <v>8.835560403599672E-3</v>
      </c>
      <c r="D347">
        <f>VLOOKUP($A347,'Raw Data'!$C$7:$I$389,4,FALSE)/VLOOKUP($A347,'16+ populations'!$A$8:$H$425,4,FALSE)</f>
        <v>1.075455710778456E-2</v>
      </c>
      <c r="E347">
        <f>VLOOKUP($A347,'Raw Data'!$C$7:$I$389,5,FALSE)/VLOOKUP($A347,'16+ populations'!$A$8:$H$425,5,FALSE)</f>
        <v>1.2589401026687359E-2</v>
      </c>
      <c r="F347">
        <f>VLOOKUP($A347,'Raw Data'!$C$7:$I$389,6,FALSE)/VLOOKUP($A347,'16+ populations'!$A$8:$H$425,6,FALSE)</f>
        <v>1.5415227183277211E-2</v>
      </c>
      <c r="G347">
        <f>VLOOKUP($A347,'Raw Data'!$C$7:$I$389,7,FALSE)/VLOOKUP($A347,'16+ populations'!$A$8:$H$425,7,FALSE)</f>
        <v>1.5703759018679785E-2</v>
      </c>
    </row>
    <row r="348" spans="1:7" x14ac:dyDescent="0.25">
      <c r="A348" t="s">
        <v>64</v>
      </c>
      <c r="B348" t="str">
        <f>IFERROR(VLOOKUP($A348,Classifications!$E$1:$F$326,2,FALSE),VLOOKUP($A348,Classifications!$A$1:$B$35,2,FALSE))</f>
        <v>Urban with Major Conurbation</v>
      </c>
      <c r="C348">
        <f>VLOOKUP($A348,'Raw Data'!$C$7:$I$389,3,FALSE)/VLOOKUP($A348,'16+ populations'!$A$8:$H$425,3,FALSE)</f>
        <v>1.9920017348065741E-2</v>
      </c>
      <c r="D348">
        <f>VLOOKUP($A348,'Raw Data'!$C$7:$I$389,4,FALSE)/VLOOKUP($A348,'16+ populations'!$A$8:$H$425,4,FALSE)</f>
        <v>2.9703567443683847E-2</v>
      </c>
      <c r="E348">
        <f>VLOOKUP($A348,'Raw Data'!$C$7:$I$389,5,FALSE)/VLOOKUP($A348,'16+ populations'!$A$8:$H$425,5,FALSE)</f>
        <v>3.7248808991922733E-2</v>
      </c>
      <c r="F348">
        <f>VLOOKUP($A348,'Raw Data'!$C$7:$I$389,6,FALSE)/VLOOKUP($A348,'16+ populations'!$A$8:$H$425,6,FALSE)</f>
        <v>3.9467017934947814E-2</v>
      </c>
      <c r="G348">
        <f>VLOOKUP($A348,'Raw Data'!$C$7:$I$389,7,FALSE)/VLOOKUP($A348,'16+ populations'!$A$8:$H$425,7,FALSE)</f>
        <v>3.6628543773402279E-2</v>
      </c>
    </row>
    <row r="349" spans="1:7" x14ac:dyDescent="0.25">
      <c r="A349" t="s">
        <v>320</v>
      </c>
      <c r="B349" t="str">
        <f>IFERROR(VLOOKUP($A349,Classifications!$E$1:$F$326,2,FALSE),VLOOKUP($A349,Classifications!$A$1:$B$35,2,FALSE))</f>
        <v>Urban with Major Conurbation</v>
      </c>
      <c r="C349">
        <f>VLOOKUP($A349,'Raw Data'!$C$7:$I$389,3,FALSE)/VLOOKUP($A349,'16+ populations'!$A$8:$H$425,3,FALSE)</f>
        <v>8.2209539468483701E-3</v>
      </c>
      <c r="D349">
        <f>VLOOKUP($A349,'Raw Data'!$C$7:$I$389,4,FALSE)/VLOOKUP($A349,'16+ populations'!$A$8:$H$425,4,FALSE)</f>
        <v>1.095444515735278E-2</v>
      </c>
      <c r="E349">
        <f>VLOOKUP($A349,'Raw Data'!$C$7:$I$389,5,FALSE)/VLOOKUP($A349,'16+ populations'!$A$8:$H$425,5,FALSE)</f>
        <v>1.4721834805516814E-2</v>
      </c>
      <c r="F349">
        <f>VLOOKUP($A349,'Raw Data'!$C$7:$I$389,6,FALSE)/VLOOKUP($A349,'16+ populations'!$A$8:$H$425,6,FALSE)</f>
        <v>1.6033954256071681E-2</v>
      </c>
      <c r="G349">
        <f>VLOOKUP($A349,'Raw Data'!$C$7:$I$389,7,FALSE)/VLOOKUP($A349,'16+ populations'!$A$8:$H$425,7,FALSE)</f>
        <v>1.6982509602260103E-2</v>
      </c>
    </row>
    <row r="350" spans="1:7" x14ac:dyDescent="0.25">
      <c r="A350" t="s">
        <v>331</v>
      </c>
      <c r="B350" t="str">
        <f>IFERROR(VLOOKUP($A350,Classifications!$E$1:$F$326,2,FALSE),VLOOKUP($A350,Classifications!$A$1:$B$35,2,FALSE))</f>
        <v>Urban with City and Town</v>
      </c>
      <c r="C350">
        <f>VLOOKUP($A350,'Raw Data'!$C$7:$I$389,3,FALSE)/VLOOKUP($A350,'16+ populations'!$A$8:$H$425,3,FALSE)</f>
        <v>5.0929564015079927E-2</v>
      </c>
      <c r="D350">
        <f>VLOOKUP($A350,'Raw Data'!$C$7:$I$389,4,FALSE)/VLOOKUP($A350,'16+ populations'!$A$8:$H$425,4,FALSE)</f>
        <v>4.5346944075431744E-2</v>
      </c>
      <c r="E350">
        <f>VLOOKUP($A350,'Raw Data'!$C$7:$I$389,5,FALSE)/VLOOKUP($A350,'16+ populations'!$A$8:$H$425,5,FALSE)</f>
        <v>4.1535924048596025E-2</v>
      </c>
      <c r="F350">
        <f>VLOOKUP($A350,'Raw Data'!$C$7:$I$389,6,FALSE)/VLOOKUP($A350,'16+ populations'!$A$8:$H$425,6,FALSE)</f>
        <v>5.1803568913835071E-2</v>
      </c>
      <c r="G350">
        <f>VLOOKUP($A350,'Raw Data'!$C$7:$I$389,7,FALSE)/VLOOKUP($A350,'16+ populations'!$A$8:$H$425,7,FALSE)</f>
        <v>4.8589294192518666E-2</v>
      </c>
    </row>
    <row r="351" spans="1:7" x14ac:dyDescent="0.25">
      <c r="A351" t="s">
        <v>160</v>
      </c>
      <c r="B351" t="str">
        <f>IFERROR(VLOOKUP($A351,Classifications!$E$1:$F$326,2,FALSE),VLOOKUP($A351,Classifications!$A$1:$B$35,2,FALSE))</f>
        <v>Urban with Major Conurbation</v>
      </c>
      <c r="C351">
        <f>VLOOKUP($A351,'Raw Data'!$C$7:$I$389,3,FALSE)/VLOOKUP($A351,'16+ populations'!$A$8:$H$425,3,FALSE)</f>
        <v>1.6520280398272705E-2</v>
      </c>
      <c r="D351">
        <f>VLOOKUP($A351,'Raw Data'!$C$7:$I$389,4,FALSE)/VLOOKUP($A351,'16+ populations'!$A$8:$H$425,4,FALSE)</f>
        <v>2.1967169527041142E-2</v>
      </c>
      <c r="E351">
        <f>VLOOKUP($A351,'Raw Data'!$C$7:$I$389,5,FALSE)/VLOOKUP($A351,'16+ populations'!$A$8:$H$425,5,FALSE)</f>
        <v>2.8204501438429574E-2</v>
      </c>
      <c r="F351">
        <f>VLOOKUP($A351,'Raw Data'!$C$7:$I$389,6,FALSE)/VLOOKUP($A351,'16+ populations'!$A$8:$H$425,6,FALSE)</f>
        <v>2.8577695609939523E-2</v>
      </c>
      <c r="G351">
        <f>VLOOKUP($A351,'Raw Data'!$C$7:$I$389,7,FALSE)/VLOOKUP($A351,'16+ populations'!$A$8:$H$425,7,FALSE)</f>
        <v>2.8378234145545182E-2</v>
      </c>
    </row>
    <row r="352" spans="1:7" x14ac:dyDescent="0.25">
      <c r="A352" t="s">
        <v>165</v>
      </c>
      <c r="B352" t="str">
        <f>IFERROR(VLOOKUP($A352,Classifications!$E$1:$F$326,2,FALSE),VLOOKUP($A352,Classifications!$A$1:$B$35,2,FALSE))</f>
        <v>Urban with City and Town</v>
      </c>
      <c r="C352">
        <f>VLOOKUP($A352,'Raw Data'!$C$7:$I$389,3,FALSE)/VLOOKUP($A352,'16+ populations'!$A$8:$H$425,3,FALSE)</f>
        <v>1.2533267314476697E-2</v>
      </c>
      <c r="D352">
        <f>VLOOKUP($A352,'Raw Data'!$C$7:$I$389,4,FALSE)/VLOOKUP($A352,'16+ populations'!$A$8:$H$425,4,FALSE)</f>
        <v>1.8800468470689762E-2</v>
      </c>
      <c r="E352">
        <f>VLOOKUP($A352,'Raw Data'!$C$7:$I$389,5,FALSE)/VLOOKUP($A352,'16+ populations'!$A$8:$H$425,5,FALSE)</f>
        <v>2.4904507257448433E-2</v>
      </c>
      <c r="F352">
        <f>VLOOKUP($A352,'Raw Data'!$C$7:$I$389,6,FALSE)/VLOOKUP($A352,'16+ populations'!$A$8:$H$425,6,FALSE)</f>
        <v>2.75498866040579E-2</v>
      </c>
      <c r="G352">
        <f>VLOOKUP($A352,'Raw Data'!$C$7:$I$389,7,FALSE)/VLOOKUP($A352,'16+ populations'!$A$8:$H$425,7,FALSE)</f>
        <v>2.6075223989206069E-2</v>
      </c>
    </row>
    <row r="353" spans="1:7" x14ac:dyDescent="0.25">
      <c r="A353" t="s">
        <v>161</v>
      </c>
      <c r="B353" t="str">
        <f>IFERROR(VLOOKUP($A353,Classifications!$E$1:$F$326,2,FALSE),VLOOKUP($A353,Classifications!$A$1:$B$35,2,FALSE))</f>
        <v>Significant Rural</v>
      </c>
      <c r="C353">
        <f>VLOOKUP($A353,'Raw Data'!$C$7:$I$389,3,FALSE)/VLOOKUP($A353,'16+ populations'!$A$8:$H$425,3,FALSE)</f>
        <v>1.2814293685665657E-2</v>
      </c>
      <c r="D353">
        <f>VLOOKUP($A353,'Raw Data'!$C$7:$I$389,4,FALSE)/VLOOKUP($A353,'16+ populations'!$A$8:$H$425,4,FALSE)</f>
        <v>1.9235359364250311E-2</v>
      </c>
      <c r="E353">
        <f>VLOOKUP($A353,'Raw Data'!$C$7:$I$389,5,FALSE)/VLOOKUP($A353,'16+ populations'!$A$8:$H$425,5,FALSE)</f>
        <v>2.5229609109630798E-2</v>
      </c>
      <c r="F353">
        <f>VLOOKUP($A353,'Raw Data'!$C$7:$I$389,6,FALSE)/VLOOKUP($A353,'16+ populations'!$A$8:$H$425,6,FALSE)</f>
        <v>2.7626496553050224E-2</v>
      </c>
      <c r="G353">
        <f>VLOOKUP($A353,'Raw Data'!$C$7:$I$389,7,FALSE)/VLOOKUP($A353,'16+ populations'!$A$8:$H$425,7,FALSE)</f>
        <v>2.6870291321576163E-2</v>
      </c>
    </row>
    <row r="354" spans="1:7" x14ac:dyDescent="0.25">
      <c r="A354" t="s">
        <v>329</v>
      </c>
      <c r="B354" t="str">
        <f>IFERROR(VLOOKUP($A354,Classifications!$E$1:$F$326,2,FALSE),VLOOKUP($A354,Classifications!$A$1:$B$35,2,FALSE))</f>
        <v>Urban with City and Town</v>
      </c>
      <c r="C354">
        <f>VLOOKUP($A354,'Raw Data'!$C$7:$I$389,3,FALSE)/VLOOKUP($A354,'16+ populations'!$A$8:$H$425,3,FALSE)</f>
        <v>1.1988327155138418E-2</v>
      </c>
      <c r="D354">
        <f>VLOOKUP($A354,'Raw Data'!$C$7:$I$389,4,FALSE)/VLOOKUP($A354,'16+ populations'!$A$8:$H$425,4,FALSE)</f>
        <v>1.5194711613772361E-2</v>
      </c>
      <c r="E354">
        <f>VLOOKUP($A354,'Raw Data'!$C$7:$I$389,5,FALSE)/VLOOKUP($A354,'16+ populations'!$A$8:$H$425,5,FALSE)</f>
        <v>2.0477180354317271E-2</v>
      </c>
      <c r="F354">
        <f>VLOOKUP($A354,'Raw Data'!$C$7:$I$389,6,FALSE)/VLOOKUP($A354,'16+ populations'!$A$8:$H$425,6,FALSE)</f>
        <v>2.3622291983961707E-2</v>
      </c>
      <c r="G354">
        <f>VLOOKUP($A354,'Raw Data'!$C$7:$I$389,7,FALSE)/VLOOKUP($A354,'16+ populations'!$A$8:$H$425,7,FALSE)</f>
        <v>2.2162567111999001E-2</v>
      </c>
    </row>
    <row r="355" spans="1:7" x14ac:dyDescent="0.25">
      <c r="A355" t="s">
        <v>166</v>
      </c>
      <c r="B355" t="str">
        <f>IFERROR(VLOOKUP($A355,Classifications!$E$1:$F$326,2,FALSE),VLOOKUP($A355,Classifications!$A$1:$B$35,2,FALSE))</f>
        <v xml:space="preserve">Mainly Rural (rural including hub towns &gt;=80%) </v>
      </c>
      <c r="C355">
        <f>VLOOKUP($A355,'Raw Data'!$C$7:$I$389,3,FALSE)/VLOOKUP($A355,'16+ populations'!$A$8:$H$425,3,FALSE)</f>
        <v>1.2323456106341734E-2</v>
      </c>
      <c r="D355">
        <f>VLOOKUP($A355,'Raw Data'!$C$7:$I$389,4,FALSE)/VLOOKUP($A355,'16+ populations'!$A$8:$H$425,4,FALSE)</f>
        <v>1.7179750062345869E-2</v>
      </c>
      <c r="E355">
        <f>VLOOKUP($A355,'Raw Data'!$C$7:$I$389,5,FALSE)/VLOOKUP($A355,'16+ populations'!$A$8:$H$425,5,FALSE)</f>
        <v>2.2906804014938012E-2</v>
      </c>
      <c r="F355">
        <f>VLOOKUP($A355,'Raw Data'!$C$7:$I$389,6,FALSE)/VLOOKUP($A355,'16+ populations'!$A$8:$H$425,6,FALSE)</f>
        <v>2.4472786261677017E-2</v>
      </c>
      <c r="G355">
        <f>VLOOKUP($A355,'Raw Data'!$C$7:$I$389,7,FALSE)/VLOOKUP($A355,'16+ populations'!$A$8:$H$425,7,FALSE)</f>
        <v>2.3801190059502975E-2</v>
      </c>
    </row>
    <row r="356" spans="1:7" x14ac:dyDescent="0.25">
      <c r="A356" t="s">
        <v>264</v>
      </c>
      <c r="B356" t="str">
        <f>IFERROR(VLOOKUP($A356,Classifications!$E$1:$F$326,2,FALSE),VLOOKUP($A356,Classifications!$A$1:$B$35,2,FALSE))</f>
        <v>Urban with Significant Rural (rural including hub towns 26-49%)</v>
      </c>
      <c r="C356">
        <f>VLOOKUP($A356,'Raw Data'!$C$7:$I$389,3,FALSE)/VLOOKUP($A356,'16+ populations'!$A$8:$H$425,3,FALSE)</f>
        <v>9.8680266713393767E-3</v>
      </c>
      <c r="D356">
        <f>VLOOKUP($A356,'Raw Data'!$C$7:$I$389,4,FALSE)/VLOOKUP($A356,'16+ populations'!$A$8:$H$425,4,FALSE)</f>
        <v>1.2568230815100225E-2</v>
      </c>
      <c r="E356">
        <f>VLOOKUP($A356,'Raw Data'!$C$7:$I$389,5,FALSE)/VLOOKUP($A356,'16+ populations'!$A$8:$H$425,5,FALSE)</f>
        <v>1.3769834032463979E-2</v>
      </c>
      <c r="F356">
        <f>VLOOKUP($A356,'Raw Data'!$C$7:$I$389,6,FALSE)/VLOOKUP($A356,'16+ populations'!$A$8:$H$425,6,FALSE)</f>
        <v>1.6159218514630026E-2</v>
      </c>
      <c r="G356">
        <f>VLOOKUP($A356,'Raw Data'!$C$7:$I$389,7,FALSE)/VLOOKUP($A356,'16+ populations'!$A$8:$H$425,7,FALSE)</f>
        <v>1.6139089608627078E-2</v>
      </c>
    </row>
    <row r="357" spans="1:7" x14ac:dyDescent="0.25">
      <c r="A357" t="s">
        <v>51</v>
      </c>
      <c r="B357" t="str">
        <f>IFERROR(VLOOKUP($A357,Classifications!$E$1:$F$326,2,FALSE),VLOOKUP($A357,Classifications!$A$1:$B$35,2,FALSE))</f>
        <v xml:space="preserve">Largely Rural (rural including hub towns 50-79%) </v>
      </c>
      <c r="C357">
        <f>VLOOKUP($A357,'Raw Data'!$C$7:$I$389,3,FALSE)/VLOOKUP($A357,'16+ populations'!$A$8:$H$425,3,FALSE)</f>
        <v>1.9254658385093167E-2</v>
      </c>
      <c r="D357">
        <f>VLOOKUP($A357,'Raw Data'!$C$7:$I$389,4,FALSE)/VLOOKUP($A357,'16+ populations'!$A$8:$H$425,4,FALSE)</f>
        <v>2.5120139799038883E-2</v>
      </c>
      <c r="E357">
        <f>VLOOKUP($A357,'Raw Data'!$C$7:$I$389,5,FALSE)/VLOOKUP($A357,'16+ populations'!$A$8:$H$425,5,FALSE)</f>
        <v>2.76182405925368E-2</v>
      </c>
      <c r="F357">
        <f>VLOOKUP($A357,'Raw Data'!$C$7:$I$389,6,FALSE)/VLOOKUP($A357,'16+ populations'!$A$8:$H$425,6,FALSE)</f>
        <v>3.1018547825536494E-2</v>
      </c>
      <c r="G357">
        <f>VLOOKUP($A357,'Raw Data'!$C$7:$I$389,7,FALSE)/VLOOKUP($A357,'16+ populations'!$A$8:$H$425,7,FALSE)</f>
        <v>2.8729702703131698E-2</v>
      </c>
    </row>
    <row r="358" spans="1:7" x14ac:dyDescent="0.25">
      <c r="A358" t="s">
        <v>167</v>
      </c>
      <c r="B358" t="str">
        <f>IFERROR(VLOOKUP($A358,Classifications!$E$1:$F$326,2,FALSE),VLOOKUP($A358,Classifications!$A$1:$B$35,2,FALSE))</f>
        <v>Urban with Significant Rural (rural including hub towns 26-49%)</v>
      </c>
      <c r="C358">
        <f>VLOOKUP($A358,'Raw Data'!$C$7:$I$389,3,FALSE)/VLOOKUP($A358,'16+ populations'!$A$8:$H$425,3,FALSE)</f>
        <v>1.3939767238305183E-2</v>
      </c>
      <c r="D358">
        <f>VLOOKUP($A358,'Raw Data'!$C$7:$I$389,4,FALSE)/VLOOKUP($A358,'16+ populations'!$A$8:$H$425,4,FALSE)</f>
        <v>2.1109820157423621E-2</v>
      </c>
      <c r="E358">
        <f>VLOOKUP($A358,'Raw Data'!$C$7:$I$389,5,FALSE)/VLOOKUP($A358,'16+ populations'!$A$8:$H$425,5,FALSE)</f>
        <v>2.8369262234244338E-2</v>
      </c>
      <c r="F358">
        <f>VLOOKUP($A358,'Raw Data'!$C$7:$I$389,6,FALSE)/VLOOKUP($A358,'16+ populations'!$A$8:$H$425,6,FALSE)</f>
        <v>3.0318257956448911E-2</v>
      </c>
      <c r="G358">
        <f>VLOOKUP($A358,'Raw Data'!$C$7:$I$389,7,FALSE)/VLOOKUP($A358,'16+ populations'!$A$8:$H$425,7,FALSE)</f>
        <v>3.0045743800955389E-2</v>
      </c>
    </row>
    <row r="359" spans="1:7" x14ac:dyDescent="0.25">
      <c r="A359" t="s">
        <v>87</v>
      </c>
      <c r="B359" t="str">
        <f>IFERROR(VLOOKUP($A359,Classifications!$E$1:$F$326,2,FALSE),VLOOKUP($A359,Classifications!$A$1:$B$35,2,FALSE))</f>
        <v>Urban with City and Town</v>
      </c>
      <c r="C359">
        <f>VLOOKUP($A359,'Raw Data'!$C$7:$I$389,3,FALSE)/VLOOKUP($A359,'16+ populations'!$A$8:$H$425,3,FALSE)</f>
        <v>1.2740238957164831E-2</v>
      </c>
      <c r="D359">
        <f>VLOOKUP($A359,'Raw Data'!$C$7:$I$389,4,FALSE)/VLOOKUP($A359,'16+ populations'!$A$8:$H$425,4,FALSE)</f>
        <v>1.6836047508264968E-2</v>
      </c>
      <c r="E359">
        <f>VLOOKUP($A359,'Raw Data'!$C$7:$I$389,5,FALSE)/VLOOKUP($A359,'16+ populations'!$A$8:$H$425,5,FALSE)</f>
        <v>2.0099743085990631E-2</v>
      </c>
      <c r="F359">
        <f>VLOOKUP($A359,'Raw Data'!$C$7:$I$389,6,FALSE)/VLOOKUP($A359,'16+ populations'!$A$8:$H$425,6,FALSE)</f>
        <v>2.0417508013121251E-2</v>
      </c>
      <c r="G359">
        <f>VLOOKUP($A359,'Raw Data'!$C$7:$I$389,7,FALSE)/VLOOKUP($A359,'16+ populations'!$A$8:$H$425,7,FALSE)</f>
        <v>1.9023980619319744E-2</v>
      </c>
    </row>
    <row r="363" spans="1:7" x14ac:dyDescent="0.25">
      <c r="A363" t="s">
        <v>399</v>
      </c>
      <c r="B363">
        <f>COUNTIF(B$7:B$359,A363)</f>
        <v>50</v>
      </c>
      <c r="C363">
        <f>SUMIF('Raw Data'!$D$7:$D$388,'per head av'!$A363,'Raw Data'!E$7:E$388)/SUMIF('16+ populations'!$B$8:$B$425,'per head av'!$A363,'16+ populations'!C$8:C$425)</f>
        <v>1.6595155590331818E-2</v>
      </c>
      <c r="D363">
        <f>SUMIF('Raw Data'!$D$7:$D$388,'per head av'!$A363,'Raw Data'!F$7:F$388)/SUMIF('16+ populations'!$B$8:$B$425,'per head av'!$A363,'16+ populations'!D$8:D$425)</f>
        <v>2.097590934005663E-2</v>
      </c>
      <c r="E363">
        <f>SUMIF('Raw Data'!$D$7:$D$388,'per head av'!$A363,'Raw Data'!G$7:G$388)/SUMIF('16+ populations'!$B$8:$B$425,'per head av'!$A363,'16+ populations'!E$8:E$425)</f>
        <v>2.5277095691960495E-2</v>
      </c>
      <c r="F363">
        <f>SUMIF('Raw Data'!$D$7:$D$388,'per head av'!$A363,'Raw Data'!H$7:H$388)/SUMIF('16+ populations'!$B$8:$B$425,'per head av'!$A363,'16+ populations'!F$8:F$425)</f>
        <v>2.8564644796336958E-2</v>
      </c>
      <c r="G363">
        <f>SUMIF('Raw Data'!$D$7:$D$388,'per head av'!$A363,'Raw Data'!I$7:I$388)/SUMIF('16+ populations'!$B$8:$B$425,'per head av'!$A363,'16+ populations'!G$8:G$425)</f>
        <v>2.8770622427091795E-2</v>
      </c>
    </row>
    <row r="364" spans="1:7" x14ac:dyDescent="0.25">
      <c r="A364" t="s">
        <v>398</v>
      </c>
      <c r="B364">
        <f t="shared" ref="B364:B368" si="0">COUNTIF(B$7:B$359,A364)</f>
        <v>41</v>
      </c>
      <c r="C364">
        <f>SUMIF('Raw Data'!$D$7:$D$388,'per head av'!$A364,'Raw Data'!E$7:E$388)/SUMIF('16+ populations'!$B$8:$B$425,'per head av'!$A364,'16+ populations'!C$8:C$425)</f>
        <v>1.7791967899093979E-2</v>
      </c>
      <c r="D364">
        <f>SUMIF('Raw Data'!$D$7:$D$388,'per head av'!$A364,'Raw Data'!F$7:F$388)/SUMIF('16+ populations'!$B$8:$B$425,'per head av'!$A364,'16+ populations'!D$8:D$425)</f>
        <v>2.2620295146317887E-2</v>
      </c>
      <c r="E364">
        <f>SUMIF('Raw Data'!$D$7:$D$388,'per head av'!$A364,'Raw Data'!G$7:G$388)/SUMIF('16+ populations'!$B$8:$B$425,'per head av'!$A364,'16+ populations'!E$8:E$425)</f>
        <v>2.6703702839022576E-2</v>
      </c>
      <c r="F364">
        <f>SUMIF('Raw Data'!$D$7:$D$388,'per head av'!$A364,'Raw Data'!H$7:H$388)/SUMIF('16+ populations'!$B$8:$B$425,'per head av'!$A364,'16+ populations'!F$8:F$425)</f>
        <v>2.8933202197420873E-2</v>
      </c>
      <c r="G364">
        <f>SUMIF('Raw Data'!$D$7:$D$388,'per head av'!$A364,'Raw Data'!I$7:I$388)/SUMIF('16+ populations'!$B$8:$B$425,'per head av'!$A364,'16+ populations'!G$8:G$425)</f>
        <v>2.8147523653036889E-2</v>
      </c>
    </row>
    <row r="365" spans="1:7" x14ac:dyDescent="0.25">
      <c r="A365" t="s">
        <v>397</v>
      </c>
      <c r="B365">
        <f t="shared" si="0"/>
        <v>54</v>
      </c>
      <c r="C365">
        <f>SUMIF('Raw Data'!$D$7:$D$388,'per head av'!$A365,'Raw Data'!E$7:E$388)/SUMIF('16+ populations'!$B$8:$B$425,'per head av'!$A365,'16+ populations'!C$8:C$425)</f>
        <v>1.4111047912360288E-2</v>
      </c>
      <c r="D365">
        <f>SUMIF('Raw Data'!$D$7:$D$388,'per head av'!$A365,'Raw Data'!F$7:F$388)/SUMIF('16+ populations'!$B$8:$B$425,'per head av'!$A365,'16+ populations'!D$8:D$425)</f>
        <v>1.8776768366667883E-2</v>
      </c>
      <c r="E365">
        <f>SUMIF('Raw Data'!$D$7:$D$388,'per head av'!$A365,'Raw Data'!G$7:G$388)/SUMIF('16+ populations'!$B$8:$B$425,'per head av'!$A365,'16+ populations'!E$8:E$425)</f>
        <v>2.2660202239483115E-2</v>
      </c>
      <c r="F365">
        <f>SUMIF('Raw Data'!$D$7:$D$388,'per head av'!$A365,'Raw Data'!H$7:H$388)/SUMIF('16+ populations'!$B$8:$B$425,'per head av'!$A365,'16+ populations'!F$8:F$425)</f>
        <v>2.4766467731771508E-2</v>
      </c>
      <c r="G365">
        <f>SUMIF('Raw Data'!$D$7:$D$388,'per head av'!$A365,'Raw Data'!I$7:I$388)/SUMIF('16+ populations'!$B$8:$B$425,'per head av'!$A365,'16+ populations'!G$8:G$425)</f>
        <v>2.4198445350239375E-2</v>
      </c>
    </row>
    <row r="366" spans="1:7" x14ac:dyDescent="0.25">
      <c r="A366" t="s">
        <v>396</v>
      </c>
      <c r="B366">
        <f t="shared" si="0"/>
        <v>97</v>
      </c>
      <c r="C366">
        <f>SUMIF('Raw Data'!$D$7:$D$388,'per head av'!$A366,'Raw Data'!E$7:E$388)/SUMIF('16+ populations'!$B$8:$B$425,'per head av'!$A366,'16+ populations'!C$8:C$425)</f>
        <v>1.5507058722529939E-2</v>
      </c>
      <c r="D366">
        <f>SUMIF('Raw Data'!$D$7:$D$388,'per head av'!$A366,'Raw Data'!F$7:F$388)/SUMIF('16+ populations'!$B$8:$B$425,'per head av'!$A366,'16+ populations'!D$8:D$425)</f>
        <v>2.0299725997001906E-2</v>
      </c>
      <c r="E366">
        <f>SUMIF('Raw Data'!$D$7:$D$388,'per head av'!$A366,'Raw Data'!G$7:G$388)/SUMIF('16+ populations'!$B$8:$B$425,'per head av'!$A366,'16+ populations'!E$8:E$425)</f>
        <v>2.4193385892292436E-2</v>
      </c>
      <c r="F366">
        <f>SUMIF('Raw Data'!$D$7:$D$388,'per head av'!$A366,'Raw Data'!H$7:H$388)/SUMIF('16+ populations'!$B$8:$B$425,'per head av'!$A366,'16+ populations'!F$8:F$425)</f>
        <v>2.6428550808864418E-2</v>
      </c>
      <c r="G366">
        <f>SUMIF('Raw Data'!$D$7:$D$388,'per head av'!$A366,'Raw Data'!I$7:I$388)/SUMIF('16+ populations'!$B$8:$B$425,'per head av'!$A366,'16+ populations'!G$8:G$425)</f>
        <v>2.5765231171591112E-2</v>
      </c>
    </row>
    <row r="367" spans="1:7" x14ac:dyDescent="0.25">
      <c r="A367" t="s">
        <v>400</v>
      </c>
      <c r="B367">
        <f t="shared" si="0"/>
        <v>9</v>
      </c>
      <c r="C367">
        <f>SUMIF('Raw Data'!$D$7:$D$388,'per head av'!$A367,'Raw Data'!E$7:E$388)/SUMIF('16+ populations'!$B$8:$B$425,'per head av'!$A367,'16+ populations'!C$8:C$425)</f>
        <v>1.8097489460917077E-2</v>
      </c>
      <c r="D367">
        <f>SUMIF('Raw Data'!$D$7:$D$388,'per head av'!$A367,'Raw Data'!F$7:F$388)/SUMIF('16+ populations'!$B$8:$B$425,'per head av'!$A367,'16+ populations'!D$8:D$425)</f>
        <v>2.3368980476112806E-2</v>
      </c>
      <c r="E367">
        <f>SUMIF('Raw Data'!$D$7:$D$388,'per head av'!$A367,'Raw Data'!G$7:G$388)/SUMIF('16+ populations'!$B$8:$B$425,'per head av'!$A367,'16+ populations'!E$8:E$425)</f>
        <v>2.7352504309254799E-2</v>
      </c>
      <c r="F367">
        <f>SUMIF('Raw Data'!$D$7:$D$388,'per head av'!$A367,'Raw Data'!H$7:H$388)/SUMIF('16+ populations'!$B$8:$B$425,'per head av'!$A367,'16+ populations'!F$8:F$425)</f>
        <v>2.8792361133288237E-2</v>
      </c>
      <c r="G367">
        <f>SUMIF('Raw Data'!$D$7:$D$388,'per head av'!$A367,'Raw Data'!I$7:I$388)/SUMIF('16+ populations'!$B$8:$B$425,'per head av'!$A367,'16+ populations'!G$8:G$425)</f>
        <v>2.8470535825061472E-2</v>
      </c>
    </row>
    <row r="368" spans="1:7" x14ac:dyDescent="0.25">
      <c r="A368" t="s">
        <v>401</v>
      </c>
      <c r="B368">
        <f t="shared" si="0"/>
        <v>75</v>
      </c>
      <c r="C368">
        <f>SUMIF('Raw Data'!$D$7:$D$388,'per head av'!$A368,'Raw Data'!E$7:E$388)/SUMIF('16+ populations'!$B$8:$B$425,'per head av'!$A368,'16+ populations'!C$8:C$425)</f>
        <v>1.1558382939784582E-2</v>
      </c>
      <c r="D368">
        <f>SUMIF('Raw Data'!$D$7:$D$388,'per head av'!$A368,'Raw Data'!F$7:F$388)/SUMIF('16+ populations'!$B$8:$B$425,'per head av'!$A368,'16+ populations'!D$8:D$425)</f>
        <v>1.6970302212115766E-2</v>
      </c>
      <c r="E368">
        <f>SUMIF('Raw Data'!$D$7:$D$388,'per head av'!$A368,'Raw Data'!G$7:G$388)/SUMIF('16+ populations'!$B$8:$B$425,'per head av'!$A368,'16+ populations'!E$8:E$425)</f>
        <v>2.0788086915029487E-2</v>
      </c>
      <c r="F368">
        <f>SUMIF('Raw Data'!$D$7:$D$388,'per head av'!$A368,'Raw Data'!H$7:H$388)/SUMIF('16+ populations'!$B$8:$B$425,'per head av'!$A368,'16+ populations'!F$8:F$425)</f>
        <v>2.1693771547149226E-2</v>
      </c>
      <c r="G368">
        <f>SUMIF('Raw Data'!$D$7:$D$388,'per head av'!$A368,'Raw Data'!I$7:I$388)/SUMIF('16+ populations'!$B$8:$B$425,'per head av'!$A368,'16+ populations'!G$8:G$425)</f>
        <v>2.1199677461656016E-2</v>
      </c>
    </row>
    <row r="371" spans="1:7" x14ac:dyDescent="0.25">
      <c r="A371" t="s">
        <v>389</v>
      </c>
      <c r="C371">
        <f>(SUMIF('Raw Data'!$D$7:$D$388,'per head av'!$A363,'Raw Data'!E$7:E$388)+SUMIF('Raw Data'!$D$7:$D$388,'per head av'!$A364,'Raw Data'!E$7:E$388))/(SUMIF('16+ populations'!$B$8:$B$425,'per head av'!$A363,'16+ populations'!C$8:C$425)+SUMIF('16+ populations'!$B$8:$B$425,'per head av'!$A364,'16+ populations'!C$8:C$425))</f>
        <v>1.7282874109923938E-2</v>
      </c>
      <c r="D371">
        <f>(SUMIF('Raw Data'!$D$7:$D$388,'per head av'!$A363,'Raw Data'!F$7:F$388)+SUMIF('Raw Data'!$D$7:$D$388,'per head av'!$A364,'Raw Data'!F$7:F$388))/(SUMIF('16+ populations'!$B$8:$B$425,'per head av'!$A363,'16+ populations'!D$8:D$425)+SUMIF('16+ populations'!$B$8:$B$425,'per head av'!$A364,'16+ populations'!D$8:D$425))</f>
        <v>2.192152497361731E-2</v>
      </c>
      <c r="E371">
        <f>(SUMIF('Raw Data'!$D$7:$D$388,'per head av'!$A363,'Raw Data'!G$7:G$388)+SUMIF('Raw Data'!$D$7:$D$388,'per head av'!$A364,'Raw Data'!G$7:G$388))/(SUMIF('16+ populations'!$B$8:$B$425,'per head av'!$A363,'16+ populations'!E$8:E$425)+SUMIF('16+ populations'!$B$8:$B$425,'per head av'!$A364,'16+ populations'!E$8:E$425))</f>
        <v>2.6097885100392543E-2</v>
      </c>
      <c r="F371">
        <f>(SUMIF('Raw Data'!$D$7:$D$388,'per head av'!$A363,'Raw Data'!H$7:H$388)+SUMIF('Raw Data'!$D$7:$D$388,'per head av'!$A364,'Raw Data'!H$7:H$388))/(SUMIF('16+ populations'!$B$8:$B$425,'per head av'!$A363,'16+ populations'!F$8:F$425)+SUMIF('16+ populations'!$B$8:$B$425,'per head av'!$A364,'16+ populations'!F$8:F$425))</f>
        <v>2.8776800638726126E-2</v>
      </c>
      <c r="G371">
        <f>(SUMIF('Raw Data'!$D$7:$D$388,'per head av'!$A363,'Raw Data'!I$7:I$388)+SUMIF('Raw Data'!$D$7:$D$388,'per head av'!$A364,'Raw Data'!I$7:I$388))/(SUMIF('16+ populations'!$B$8:$B$425,'per head av'!$A363,'16+ populations'!G$8:G$425)+SUMIF('16+ populations'!$B$8:$B$425,'per head av'!$A364,'16+ populations'!G$8:G$425))</f>
        <v>2.8411631063107876E-2</v>
      </c>
    </row>
    <row r="372" spans="1:7" x14ac:dyDescent="0.25">
      <c r="A372" t="s">
        <v>390</v>
      </c>
      <c r="C372">
        <f>(SUMIF('Raw Data'!$D$7:$D$388,'per head av'!$A366,'Raw Data'!E$7:E$388)+SUMIF('Raw Data'!$D$7:$D$388,'per head av'!$A367,'Raw Data'!E$7:E$388)+SUMIF('Raw Data'!$D$7:$D$388,'per head av'!$A368,'Raw Data'!E$7:E$388))/(SUMIF('16+ populations'!$B$8:$B$425,'per head av'!$A366,'16+ populations'!C$8:C$425)+SUMIF('16+ populations'!$B$8:$B$425,'per head av'!$A367,'16+ populations'!C$8:C$425)+SUMIF('16+ populations'!$B$8:$B$425,'per head av'!$A368,'16+ populations'!C$8:C$425))</f>
        <v>1.3521391992927014E-2</v>
      </c>
      <c r="D372">
        <f>(SUMIF('Raw Data'!$D$7:$D$388,'per head av'!$A366,'Raw Data'!F$7:F$388)+SUMIF('Raw Data'!$D$7:$D$388,'per head av'!$A367,'Raw Data'!F$7:F$388)+SUMIF('Raw Data'!$D$7:$D$388,'per head av'!$A368,'Raw Data'!F$7:F$388))/(SUMIF('16+ populations'!$B$8:$B$425,'per head av'!$A366,'16+ populations'!D$8:D$425)+SUMIF('16+ populations'!$B$8:$B$425,'per head av'!$A367,'16+ populations'!D$8:D$425)+SUMIF('16+ populations'!$B$8:$B$425,'per head av'!$A368,'16+ populations'!D$8:D$425))</f>
        <v>1.8675722228124657E-2</v>
      </c>
      <c r="E372">
        <f>(SUMIF('Raw Data'!$D$7:$D$388,'per head av'!$A366,'Raw Data'!G$7:G$388)+SUMIF('Raw Data'!$D$7:$D$388,'per head av'!$A367,'Raw Data'!G$7:G$388)+SUMIF('Raw Data'!$D$7:$D$388,'per head av'!$A368,'Raw Data'!G$7:G$388))/(SUMIF('16+ populations'!$B$8:$B$425,'per head av'!$A366,'16+ populations'!E$8:E$425)+SUMIF('16+ populations'!$B$8:$B$425,'per head av'!$A367,'16+ populations'!E$8:E$425)+SUMIF('16+ populations'!$B$8:$B$425,'per head av'!$A368,'16+ populations'!E$8:E$425))</f>
        <v>2.252832796139511E-2</v>
      </c>
      <c r="F372">
        <f>(SUMIF('Raw Data'!$D$7:$D$388,'per head av'!$A366,'Raw Data'!H$7:H$388)+SUMIF('Raw Data'!$D$7:$D$388,'per head av'!$A367,'Raw Data'!H$7:H$388)+SUMIF('Raw Data'!$D$7:$D$388,'per head av'!$A368,'Raw Data'!H$7:H$388))/(SUMIF('16+ populations'!$B$8:$B$425,'per head av'!$A366,'16+ populations'!F$8:F$425)+SUMIF('16+ populations'!$B$8:$B$425,'per head av'!$A367,'16+ populations'!F$8:F$425)+SUMIF('16+ populations'!$B$8:$B$425,'per head av'!$A368,'16+ populations'!F$8:F$425))</f>
        <v>2.3989589922759617E-2</v>
      </c>
      <c r="G372">
        <f>(SUMIF('Raw Data'!$D$7:$D$388,'per head av'!$A366,'Raw Data'!I$7:I$388)+SUMIF('Raw Data'!$D$7:$D$388,'per head av'!$A367,'Raw Data'!I$7:I$388)+SUMIF('Raw Data'!$D$7:$D$388,'per head av'!$A368,'Raw Data'!I$7:I$388))/(SUMIF('16+ populations'!$B$8:$B$425,'per head av'!$A366,'16+ populations'!G$8:G$425)+SUMIF('16+ populations'!$B$8:$B$425,'per head av'!$A367,'16+ populations'!G$8:G$425)+SUMIF('16+ populations'!$B$8:$B$425,'per head av'!$A368,'16+ populations'!G$8:G$425))</f>
        <v>2.3435236924786256E-2</v>
      </c>
    </row>
  </sheetData>
  <sortState ref="A7:G389">
    <sortCondition ref="A7"/>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BA139"/>
  <sheetViews>
    <sheetView tabSelected="1" zoomScale="80" zoomScaleNormal="80" workbookViewId="0">
      <selection activeCell="D4" sqref="D4"/>
    </sheetView>
  </sheetViews>
  <sheetFormatPr defaultRowHeight="15" x14ac:dyDescent="0.25"/>
  <cols>
    <col min="1" max="2" width="9.140625" style="6"/>
    <col min="3" max="3" width="19.28515625" style="6" bestFit="1" customWidth="1"/>
    <col min="4" max="4" width="58" style="6" bestFit="1" customWidth="1"/>
    <col min="5" max="52" width="9.140625" style="6"/>
    <col min="53" max="53" width="27.7109375" style="6" bestFit="1" customWidth="1"/>
    <col min="54" max="16384" width="9.140625" style="6"/>
  </cols>
  <sheetData>
    <row r="1" spans="2:53" x14ac:dyDescent="0.25">
      <c r="BA1" s="6" t="s">
        <v>31</v>
      </c>
    </row>
    <row r="2" spans="2:53" ht="18.75" x14ac:dyDescent="0.3">
      <c r="B2" s="7" t="s">
        <v>473</v>
      </c>
      <c r="BA2" s="6" t="s">
        <v>285</v>
      </c>
    </row>
    <row r="3" spans="2:53" x14ac:dyDescent="0.25">
      <c r="BA3" s="6" t="s">
        <v>261</v>
      </c>
    </row>
    <row r="4" spans="2:53" ht="18.75" x14ac:dyDescent="0.35">
      <c r="C4" s="8" t="s">
        <v>474</v>
      </c>
      <c r="D4" s="9" t="s">
        <v>31</v>
      </c>
      <c r="E4" s="12" t="str">
        <f>VLOOKUP(D4,'per head av'!A7:B359,2,FALSE)</f>
        <v xml:space="preserve">Mainly Rural (rural including hub towns &gt;=80%) </v>
      </c>
      <c r="F4" s="12"/>
      <c r="G4" s="12"/>
      <c r="H4" s="12"/>
      <c r="I4" s="12"/>
      <c r="BA4" s="6" t="s">
        <v>213</v>
      </c>
    </row>
    <row r="5" spans="2:53" x14ac:dyDescent="0.25">
      <c r="BA5" s="6" t="s">
        <v>127</v>
      </c>
    </row>
    <row r="6" spans="2:53" ht="17.25" x14ac:dyDescent="0.25">
      <c r="C6" s="8" t="s">
        <v>475</v>
      </c>
      <c r="D6" s="10" t="s">
        <v>389</v>
      </c>
      <c r="BA6" s="6" t="s">
        <v>333</v>
      </c>
    </row>
    <row r="7" spans="2:53" x14ac:dyDescent="0.25">
      <c r="BA7" s="6" t="s">
        <v>109</v>
      </c>
    </row>
    <row r="8" spans="2:53" x14ac:dyDescent="0.25">
      <c r="BA8" s="6" t="s">
        <v>179</v>
      </c>
    </row>
    <row r="9" spans="2:53" x14ac:dyDescent="0.25">
      <c r="BA9" s="6" t="s">
        <v>203</v>
      </c>
    </row>
    <row r="10" spans="2:53" ht="67.5" customHeight="1" x14ac:dyDescent="0.25">
      <c r="D10" s="11" t="s">
        <v>477</v>
      </c>
      <c r="E10" s="11" t="s">
        <v>4</v>
      </c>
      <c r="F10" s="11" t="s">
        <v>5</v>
      </c>
      <c r="G10" s="11" t="s">
        <v>6</v>
      </c>
      <c r="H10" s="11" t="s">
        <v>7</v>
      </c>
      <c r="I10" s="11" t="s">
        <v>8</v>
      </c>
      <c r="J10" s="11"/>
      <c r="BA10" s="6" t="s">
        <v>204</v>
      </c>
    </row>
    <row r="11" spans="2:53" ht="67.5" customHeight="1" x14ac:dyDescent="0.25">
      <c r="D11" s="11" t="str">
        <f>D4</f>
        <v>Allerdale</v>
      </c>
      <c r="E11" s="11">
        <f>VLOOKUP($D11,'Raw Data'!$C$7:$I$389,3,FALSE)</f>
        <v>1240</v>
      </c>
      <c r="F11" s="11">
        <f>VLOOKUP($D11,'Raw Data'!$C$7:$I$389,4,FALSE)</f>
        <v>1530</v>
      </c>
      <c r="G11" s="11">
        <f>VLOOKUP($D11,'Raw Data'!$C$7:$I$389,5,FALSE)</f>
        <v>1800</v>
      </c>
      <c r="H11" s="11">
        <f>VLOOKUP($D11,'Raw Data'!$C$7:$I$389,6,FALSE)</f>
        <v>2150</v>
      </c>
      <c r="I11" s="11">
        <f>VLOOKUP($D11,'Raw Data'!$C$7:$I$389,7,FALSE)</f>
        <v>2230</v>
      </c>
      <c r="J11" s="11"/>
      <c r="BA11" s="6" t="s">
        <v>300</v>
      </c>
    </row>
    <row r="12" spans="2:53" ht="67.5" customHeight="1" x14ac:dyDescent="0.25">
      <c r="D12" s="11"/>
      <c r="E12" s="11"/>
      <c r="F12" s="11"/>
      <c r="G12" s="11"/>
      <c r="H12" s="11"/>
      <c r="I12" s="11"/>
      <c r="J12" s="11"/>
      <c r="BA12" s="6" t="s">
        <v>28</v>
      </c>
    </row>
    <row r="13" spans="2:53" x14ac:dyDescent="0.25">
      <c r="D13" s="11"/>
      <c r="E13" s="11"/>
      <c r="F13" s="11"/>
      <c r="G13" s="11"/>
      <c r="H13" s="11"/>
      <c r="I13" s="11"/>
      <c r="J13" s="11"/>
      <c r="BA13" s="6" t="s">
        <v>29</v>
      </c>
    </row>
    <row r="14" spans="2:53" x14ac:dyDescent="0.25">
      <c r="D14" s="11"/>
      <c r="E14" s="11"/>
      <c r="F14" s="11"/>
      <c r="G14" s="11"/>
      <c r="H14" s="11"/>
      <c r="I14" s="11"/>
      <c r="J14" s="11"/>
      <c r="BA14" s="6" t="s">
        <v>325</v>
      </c>
    </row>
    <row r="15" spans="2:53" ht="67.5" customHeight="1" x14ac:dyDescent="0.25">
      <c r="D15" s="11" t="s">
        <v>478</v>
      </c>
      <c r="E15" s="11" t="s">
        <v>4</v>
      </c>
      <c r="F15" s="11" t="s">
        <v>5</v>
      </c>
      <c r="G15" s="11" t="s">
        <v>6</v>
      </c>
      <c r="H15" s="11" t="s">
        <v>7</v>
      </c>
      <c r="I15" s="11" t="s">
        <v>8</v>
      </c>
      <c r="J15" s="11"/>
      <c r="BA15" s="6" t="s">
        <v>337</v>
      </c>
    </row>
    <row r="16" spans="2:53" ht="67.5" customHeight="1" x14ac:dyDescent="0.25">
      <c r="D16" s="11" t="str">
        <f>D4</f>
        <v>Allerdale</v>
      </c>
      <c r="E16" s="11">
        <f>VLOOKUP($D16,'per head av'!$A$7:$G$372,3,FALSE)</f>
        <v>2.0541704630166486E-2</v>
      </c>
      <c r="F16" s="11">
        <f>VLOOKUP($D16,'per head av'!$A$7:$G$372,4,FALSE)</f>
        <v>2.5444869449526026E-2</v>
      </c>
      <c r="G16" s="11">
        <f>VLOOKUP($D16,'per head av'!$A$7:$G$372,5,FALSE)</f>
        <v>2.9947591714499625E-2</v>
      </c>
      <c r="H16" s="11">
        <f>VLOOKUP($D16,'per head av'!$A$7:$G$372,6,FALSE)</f>
        <v>3.6302850195866543E-2</v>
      </c>
      <c r="I16" s="11">
        <f>VLOOKUP($D16,'per head av'!$A$7:$G$372,7,FALSE)</f>
        <v>3.7962616186033846E-2</v>
      </c>
      <c r="J16" s="11"/>
      <c r="BA16" s="6" t="s">
        <v>358</v>
      </c>
    </row>
    <row r="17" spans="4:53" ht="67.5" customHeight="1" x14ac:dyDescent="0.25">
      <c r="D17" s="11" t="str">
        <f>D6</f>
        <v>Predominantly Rural</v>
      </c>
      <c r="E17" s="11">
        <f>VLOOKUP($D17,'per head av'!$A$7:$G$372,3,FALSE)</f>
        <v>1.7282874109923938E-2</v>
      </c>
      <c r="F17" s="11">
        <f>VLOOKUP($D17,'per head av'!$A$7:$G$372,4,FALSE)</f>
        <v>2.192152497361731E-2</v>
      </c>
      <c r="G17" s="11">
        <f>VLOOKUP($D17,'per head av'!$A$7:$G$372,5,FALSE)</f>
        <v>2.6097885100392543E-2</v>
      </c>
      <c r="H17" s="11">
        <f>VLOOKUP($D17,'per head av'!$A$7:$G$372,6,FALSE)</f>
        <v>2.8776800638726126E-2</v>
      </c>
      <c r="I17" s="11">
        <f>VLOOKUP($D17,'per head av'!$A$7:$G$372,7,FALSE)</f>
        <v>2.8411631063107876E-2</v>
      </c>
      <c r="J17" s="11"/>
      <c r="BA17" s="6" t="s">
        <v>77</v>
      </c>
    </row>
    <row r="18" spans="4:53" x14ac:dyDescent="0.25">
      <c r="BA18" s="6" t="s">
        <v>30</v>
      </c>
    </row>
    <row r="19" spans="4:53" x14ac:dyDescent="0.25">
      <c r="BA19" s="6" t="s">
        <v>118</v>
      </c>
    </row>
    <row r="20" spans="4:53" x14ac:dyDescent="0.25">
      <c r="BA20" s="6" t="s">
        <v>90</v>
      </c>
    </row>
    <row r="21" spans="4:53" x14ac:dyDescent="0.25">
      <c r="BA21" s="6" t="s">
        <v>94</v>
      </c>
    </row>
    <row r="22" spans="4:53" x14ac:dyDescent="0.25">
      <c r="BA22" s="6" t="s">
        <v>340</v>
      </c>
    </row>
    <row r="23" spans="4:53" x14ac:dyDescent="0.25">
      <c r="BA23" s="6" t="s">
        <v>349</v>
      </c>
    </row>
    <row r="24" spans="4:53" x14ac:dyDescent="0.25">
      <c r="BA24" s="6" t="s">
        <v>288</v>
      </c>
    </row>
    <row r="25" spans="4:53" x14ac:dyDescent="0.25">
      <c r="BA25" s="6" t="s">
        <v>11</v>
      </c>
    </row>
    <row r="26" spans="4:53" x14ac:dyDescent="0.25">
      <c r="BA26" s="6" t="s">
        <v>172</v>
      </c>
    </row>
    <row r="27" spans="4:53" x14ac:dyDescent="0.25">
      <c r="BA27" s="6" t="s">
        <v>341</v>
      </c>
    </row>
    <row r="28" spans="4:53" x14ac:dyDescent="0.25">
      <c r="BA28" s="6" t="s">
        <v>273</v>
      </c>
    </row>
    <row r="29" spans="4:53" x14ac:dyDescent="0.25">
      <c r="BA29" s="6" t="s">
        <v>193</v>
      </c>
    </row>
    <row r="30" spans="4:53" x14ac:dyDescent="0.25">
      <c r="BA30" s="6" t="s">
        <v>110</v>
      </c>
    </row>
    <row r="31" spans="4:53" x14ac:dyDescent="0.25">
      <c r="BA31" s="6" t="s">
        <v>119</v>
      </c>
    </row>
    <row r="32" spans="4:53" x14ac:dyDescent="0.25">
      <c r="BA32" s="6" t="s">
        <v>70</v>
      </c>
    </row>
    <row r="33" spans="53:53" x14ac:dyDescent="0.25">
      <c r="BA33" s="6" t="s">
        <v>265</v>
      </c>
    </row>
    <row r="34" spans="53:53" x14ac:dyDescent="0.25">
      <c r="BA34" s="6" t="s">
        <v>35</v>
      </c>
    </row>
    <row r="35" spans="53:53" x14ac:dyDescent="0.25">
      <c r="BA35" s="6" t="s">
        <v>177</v>
      </c>
    </row>
    <row r="36" spans="53:53" x14ac:dyDescent="0.25">
      <c r="BA36" s="6" t="s">
        <v>173</v>
      </c>
    </row>
    <row r="37" spans="53:53" x14ac:dyDescent="0.25">
      <c r="BA37" s="6" t="s">
        <v>214</v>
      </c>
    </row>
    <row r="38" spans="53:53" x14ac:dyDescent="0.25">
      <c r="BA38" s="6" t="s">
        <v>359</v>
      </c>
    </row>
    <row r="39" spans="53:53" x14ac:dyDescent="0.25">
      <c r="BA39" s="6" t="s">
        <v>78</v>
      </c>
    </row>
    <row r="40" spans="53:53" x14ac:dyDescent="0.25">
      <c r="BA40" s="6" t="s">
        <v>271</v>
      </c>
    </row>
    <row r="41" spans="53:53" x14ac:dyDescent="0.25">
      <c r="BA41" s="6" t="s">
        <v>103</v>
      </c>
    </row>
    <row r="42" spans="53:53" x14ac:dyDescent="0.25">
      <c r="BA42" s="6" t="s">
        <v>79</v>
      </c>
    </row>
    <row r="43" spans="53:53" x14ac:dyDescent="0.25">
      <c r="BA43" s="6" t="s">
        <v>138</v>
      </c>
    </row>
    <row r="44" spans="53:53" x14ac:dyDescent="0.25">
      <c r="BA44" s="6" t="s">
        <v>104</v>
      </c>
    </row>
    <row r="45" spans="53:53" x14ac:dyDescent="0.25">
      <c r="BA45" s="6" t="s">
        <v>327</v>
      </c>
    </row>
    <row r="46" spans="53:53" x14ac:dyDescent="0.25">
      <c r="BA46" s="6" t="s">
        <v>174</v>
      </c>
    </row>
    <row r="47" spans="53:53" x14ac:dyDescent="0.25">
      <c r="BA47" s="6" t="s">
        <v>283</v>
      </c>
    </row>
    <row r="48" spans="53:53" x14ac:dyDescent="0.25">
      <c r="BA48" s="6" t="s">
        <v>338</v>
      </c>
    </row>
    <row r="49" spans="53:53" x14ac:dyDescent="0.25">
      <c r="BA49" s="6" t="s">
        <v>391</v>
      </c>
    </row>
    <row r="50" spans="53:53" x14ac:dyDescent="0.25">
      <c r="BA50" s="6" t="s">
        <v>39</v>
      </c>
    </row>
    <row r="51" spans="53:53" x14ac:dyDescent="0.25">
      <c r="BA51" s="6" t="s">
        <v>100</v>
      </c>
    </row>
    <row r="52" spans="53:53" x14ac:dyDescent="0.25">
      <c r="BA52" s="6" t="s">
        <v>268</v>
      </c>
    </row>
    <row r="53" spans="53:53" x14ac:dyDescent="0.25">
      <c r="BA53" s="6" t="s">
        <v>145</v>
      </c>
    </row>
    <row r="54" spans="53:53" x14ac:dyDescent="0.25">
      <c r="BA54" s="6" t="s">
        <v>108</v>
      </c>
    </row>
    <row r="55" spans="53:53" x14ac:dyDescent="0.25">
      <c r="BA55" s="6" t="s">
        <v>186</v>
      </c>
    </row>
    <row r="56" spans="53:53" x14ac:dyDescent="0.25">
      <c r="BA56" s="6" t="s">
        <v>163</v>
      </c>
    </row>
    <row r="57" spans="53:53" x14ac:dyDescent="0.25">
      <c r="BA57" s="6" t="s">
        <v>105</v>
      </c>
    </row>
    <row r="58" spans="53:53" x14ac:dyDescent="0.25">
      <c r="BA58" s="6" t="s">
        <v>367</v>
      </c>
    </row>
    <row r="59" spans="53:53" x14ac:dyDescent="0.25">
      <c r="BA59" s="6" t="s">
        <v>343</v>
      </c>
    </row>
    <row r="60" spans="53:53" x14ac:dyDescent="0.25">
      <c r="BA60" s="6" t="s">
        <v>216</v>
      </c>
    </row>
    <row r="61" spans="53:53" x14ac:dyDescent="0.25">
      <c r="BA61" s="6" t="s">
        <v>328</v>
      </c>
    </row>
    <row r="62" spans="53:53" x14ac:dyDescent="0.25">
      <c r="BA62" s="6" t="s">
        <v>279</v>
      </c>
    </row>
    <row r="63" spans="53:53" x14ac:dyDescent="0.25">
      <c r="BA63" s="6" t="s">
        <v>131</v>
      </c>
    </row>
    <row r="64" spans="53:53" x14ac:dyDescent="0.25">
      <c r="BA64" s="6" t="s">
        <v>202</v>
      </c>
    </row>
    <row r="65" spans="53:53" x14ac:dyDescent="0.25">
      <c r="BA65" s="6" t="s">
        <v>344</v>
      </c>
    </row>
    <row r="66" spans="53:53" x14ac:dyDescent="0.25">
      <c r="BA66" s="6" t="s">
        <v>352</v>
      </c>
    </row>
    <row r="67" spans="53:53" x14ac:dyDescent="0.25">
      <c r="BA67" s="6" t="s">
        <v>112</v>
      </c>
    </row>
    <row r="68" spans="53:53" x14ac:dyDescent="0.25">
      <c r="BA68" s="6" t="s">
        <v>75</v>
      </c>
    </row>
    <row r="69" spans="53:53" x14ac:dyDescent="0.25">
      <c r="BA69" s="6" t="s">
        <v>207</v>
      </c>
    </row>
    <row r="70" spans="53:53" x14ac:dyDescent="0.25">
      <c r="BA70" s="6" t="s">
        <v>363</v>
      </c>
    </row>
    <row r="71" spans="53:53" x14ac:dyDescent="0.25">
      <c r="BA71" s="6" t="s">
        <v>155</v>
      </c>
    </row>
    <row r="72" spans="53:53" x14ac:dyDescent="0.25">
      <c r="BA72" s="6" t="s">
        <v>106</v>
      </c>
    </row>
    <row r="73" spans="53:53" x14ac:dyDescent="0.25">
      <c r="BA73" s="6" t="s">
        <v>76</v>
      </c>
    </row>
    <row r="74" spans="53:53" x14ac:dyDescent="0.25">
      <c r="BA74" s="6" t="s">
        <v>116</v>
      </c>
    </row>
    <row r="75" spans="53:53" x14ac:dyDescent="0.25">
      <c r="BA75" s="6" t="s">
        <v>17</v>
      </c>
    </row>
    <row r="76" spans="53:53" x14ac:dyDescent="0.25">
      <c r="BA76" s="6" t="s">
        <v>125</v>
      </c>
    </row>
    <row r="77" spans="53:53" x14ac:dyDescent="0.25">
      <c r="BA77" s="6" t="s">
        <v>299</v>
      </c>
    </row>
    <row r="78" spans="53:53" x14ac:dyDescent="0.25">
      <c r="BA78" s="6" t="s">
        <v>353</v>
      </c>
    </row>
    <row r="79" spans="53:53" x14ac:dyDescent="0.25">
      <c r="BA79" s="6" t="s">
        <v>47</v>
      </c>
    </row>
    <row r="80" spans="53:53" x14ac:dyDescent="0.25">
      <c r="BA80" s="6" t="s">
        <v>80</v>
      </c>
    </row>
    <row r="81" spans="53:53" x14ac:dyDescent="0.25">
      <c r="BA81" s="6" t="s">
        <v>269</v>
      </c>
    </row>
    <row r="82" spans="53:53" x14ac:dyDescent="0.25">
      <c r="BA82" s="6" t="s">
        <v>157</v>
      </c>
    </row>
    <row r="83" spans="53:53" x14ac:dyDescent="0.25">
      <c r="BA83" s="6" t="s">
        <v>133</v>
      </c>
    </row>
    <row r="84" spans="53:53" x14ac:dyDescent="0.25">
      <c r="BA84" s="6" t="s">
        <v>81</v>
      </c>
    </row>
    <row r="85" spans="53:53" x14ac:dyDescent="0.25">
      <c r="BA85" s="6" t="s">
        <v>82</v>
      </c>
    </row>
    <row r="86" spans="53:53" x14ac:dyDescent="0.25">
      <c r="BA86" s="6" t="s">
        <v>368</v>
      </c>
    </row>
    <row r="87" spans="53:53" x14ac:dyDescent="0.25">
      <c r="BA87" s="6" t="s">
        <v>83</v>
      </c>
    </row>
    <row r="88" spans="53:53" x14ac:dyDescent="0.25">
      <c r="BA88" s="6" t="s">
        <v>291</v>
      </c>
    </row>
    <row r="89" spans="53:53" x14ac:dyDescent="0.25">
      <c r="BA89" s="6" t="s">
        <v>292</v>
      </c>
    </row>
    <row r="90" spans="53:53" x14ac:dyDescent="0.25">
      <c r="BA90" s="6" t="s">
        <v>140</v>
      </c>
    </row>
    <row r="91" spans="53:53" x14ac:dyDescent="0.25">
      <c r="BA91" s="6" t="s">
        <v>366</v>
      </c>
    </row>
    <row r="92" spans="53:53" x14ac:dyDescent="0.25">
      <c r="BA92" s="6" t="s">
        <v>175</v>
      </c>
    </row>
    <row r="93" spans="53:53" x14ac:dyDescent="0.25">
      <c r="BA93" s="6" t="s">
        <v>98</v>
      </c>
    </row>
    <row r="94" spans="53:53" x14ac:dyDescent="0.25">
      <c r="BA94" s="6" t="s">
        <v>345</v>
      </c>
    </row>
    <row r="95" spans="53:53" x14ac:dyDescent="0.25">
      <c r="BA95" s="6" t="s">
        <v>113</v>
      </c>
    </row>
    <row r="96" spans="53:53" x14ac:dyDescent="0.25">
      <c r="BA96" s="6" t="s">
        <v>114</v>
      </c>
    </row>
    <row r="97" spans="53:53" x14ac:dyDescent="0.25">
      <c r="BA97" s="6" t="s">
        <v>36</v>
      </c>
    </row>
    <row r="98" spans="53:53" x14ac:dyDescent="0.25">
      <c r="BA98" s="6" t="s">
        <v>209</v>
      </c>
    </row>
    <row r="99" spans="53:53" x14ac:dyDescent="0.25">
      <c r="BA99" s="6" t="s">
        <v>122</v>
      </c>
    </row>
    <row r="100" spans="53:53" x14ac:dyDescent="0.25">
      <c r="BA100" s="6" t="s">
        <v>302</v>
      </c>
    </row>
    <row r="101" spans="53:53" x14ac:dyDescent="0.25">
      <c r="BA101" s="6" t="s">
        <v>369</v>
      </c>
    </row>
    <row r="102" spans="53:53" x14ac:dyDescent="0.25">
      <c r="BA102" s="6" t="s">
        <v>147</v>
      </c>
    </row>
    <row r="103" spans="53:53" x14ac:dyDescent="0.25">
      <c r="BA103" s="6" t="s">
        <v>217</v>
      </c>
    </row>
    <row r="104" spans="53:53" x14ac:dyDescent="0.25">
      <c r="BA104" s="6" t="s">
        <v>148</v>
      </c>
    </row>
    <row r="105" spans="53:53" x14ac:dyDescent="0.25">
      <c r="BA105" s="6" t="s">
        <v>142</v>
      </c>
    </row>
    <row r="106" spans="53:53" x14ac:dyDescent="0.25">
      <c r="BA106" s="6" t="s">
        <v>392</v>
      </c>
    </row>
    <row r="107" spans="53:53" x14ac:dyDescent="0.25">
      <c r="BA107" s="6" t="s">
        <v>361</v>
      </c>
    </row>
    <row r="108" spans="53:53" x14ac:dyDescent="0.25">
      <c r="BA108" s="6" t="s">
        <v>212</v>
      </c>
    </row>
    <row r="109" spans="53:53" x14ac:dyDescent="0.25">
      <c r="BA109" s="6" t="s">
        <v>218</v>
      </c>
    </row>
    <row r="110" spans="53:53" x14ac:dyDescent="0.25">
      <c r="BA110" s="6" t="s">
        <v>318</v>
      </c>
    </row>
    <row r="111" spans="53:53" x14ac:dyDescent="0.25">
      <c r="BA111" s="6" t="s">
        <v>370</v>
      </c>
    </row>
    <row r="112" spans="53:53" x14ac:dyDescent="0.25">
      <c r="BA112" s="6" t="s">
        <v>346</v>
      </c>
    </row>
    <row r="113" spans="53:53" x14ac:dyDescent="0.25">
      <c r="BA113" s="6" t="s">
        <v>362</v>
      </c>
    </row>
    <row r="114" spans="53:53" x14ac:dyDescent="0.25">
      <c r="BA114" s="6" t="s">
        <v>347</v>
      </c>
    </row>
    <row r="115" spans="53:53" x14ac:dyDescent="0.25">
      <c r="BA115" s="6" t="s">
        <v>296</v>
      </c>
    </row>
    <row r="116" spans="53:53" x14ac:dyDescent="0.25">
      <c r="BA116" s="6" t="s">
        <v>189</v>
      </c>
    </row>
    <row r="117" spans="53:53" x14ac:dyDescent="0.25">
      <c r="BA117" s="6" t="s">
        <v>303</v>
      </c>
    </row>
    <row r="118" spans="53:53" x14ac:dyDescent="0.25">
      <c r="BA118" s="6" t="s">
        <v>154</v>
      </c>
    </row>
    <row r="119" spans="53:53" x14ac:dyDescent="0.25">
      <c r="BA119" s="6" t="s">
        <v>219</v>
      </c>
    </row>
    <row r="120" spans="53:53" x14ac:dyDescent="0.25">
      <c r="BA120" s="6" t="s">
        <v>270</v>
      </c>
    </row>
    <row r="121" spans="53:53" x14ac:dyDescent="0.25">
      <c r="BA121" s="6" t="s">
        <v>321</v>
      </c>
    </row>
    <row r="122" spans="53:53" x14ac:dyDescent="0.25">
      <c r="BA122" s="6" t="s">
        <v>348</v>
      </c>
    </row>
    <row r="123" spans="53:53" x14ac:dyDescent="0.25">
      <c r="BA123" s="6" t="s">
        <v>354</v>
      </c>
    </row>
    <row r="124" spans="53:53" x14ac:dyDescent="0.25">
      <c r="BA124" s="6" t="s">
        <v>115</v>
      </c>
    </row>
    <row r="125" spans="53:53" x14ac:dyDescent="0.25">
      <c r="BA125" s="6" t="s">
        <v>304</v>
      </c>
    </row>
    <row r="126" spans="53:53" x14ac:dyDescent="0.25">
      <c r="BA126" s="6" t="s">
        <v>371</v>
      </c>
    </row>
    <row r="127" spans="53:53" x14ac:dyDescent="0.25">
      <c r="BA127" s="6" t="s">
        <v>322</v>
      </c>
    </row>
    <row r="128" spans="53:53" x14ac:dyDescent="0.25">
      <c r="BA128" s="6" t="s">
        <v>282</v>
      </c>
    </row>
    <row r="129" spans="53:53" x14ac:dyDescent="0.25">
      <c r="BA129" s="6" t="s">
        <v>161</v>
      </c>
    </row>
    <row r="130" spans="53:53" x14ac:dyDescent="0.25">
      <c r="BA130" s="6" t="s">
        <v>166</v>
      </c>
    </row>
    <row r="131" spans="53:53" x14ac:dyDescent="0.25">
      <c r="BA131" s="6" t="s">
        <v>167</v>
      </c>
    </row>
    <row r="132" spans="53:53" x14ac:dyDescent="0.25">
      <c r="BA132" s="6" t="s">
        <v>399</v>
      </c>
    </row>
    <row r="133" spans="53:53" x14ac:dyDescent="0.25">
      <c r="BA133" s="6" t="s">
        <v>398</v>
      </c>
    </row>
    <row r="134" spans="53:53" x14ac:dyDescent="0.25">
      <c r="BA134" s="6" t="s">
        <v>397</v>
      </c>
    </row>
    <row r="135" spans="53:53" x14ac:dyDescent="0.25">
      <c r="BA135" s="6" t="s">
        <v>396</v>
      </c>
    </row>
    <row r="136" spans="53:53" x14ac:dyDescent="0.25">
      <c r="BA136" s="6" t="s">
        <v>400</v>
      </c>
    </row>
    <row r="137" spans="53:53" x14ac:dyDescent="0.25">
      <c r="BA137" s="6" t="s">
        <v>401</v>
      </c>
    </row>
    <row r="138" spans="53:53" x14ac:dyDescent="0.25">
      <c r="BA138" s="6" t="s">
        <v>389</v>
      </c>
    </row>
    <row r="139" spans="53:53" x14ac:dyDescent="0.25">
      <c r="BA139" s="6" t="s">
        <v>390</v>
      </c>
    </row>
  </sheetData>
  <sheetProtection password="CE46" sheet="1" objects="1" scenarios="1"/>
  <protectedRanges>
    <protectedRange sqref="D6" name="Range2"/>
    <protectedRange sqref="D4" name="Range1"/>
  </protectedRanges>
  <mergeCells count="1">
    <mergeCell ref="E4:I4"/>
  </mergeCells>
  <dataValidations count="2">
    <dataValidation type="list" allowBlank="1" showInputMessage="1" showErrorMessage="1" sqref="D4">
      <formula1>$BA$1:$BA$131</formula1>
    </dataValidation>
    <dataValidation type="list" allowBlank="1" showInputMessage="1" showErrorMessage="1" sqref="D6">
      <formula1>$BA$1:$BA$139</formula1>
    </dataValidation>
  </dataValidation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front 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Worth</dc:creator>
  <cp:lastModifiedBy>richa_000</cp:lastModifiedBy>
  <dcterms:created xsi:type="dcterms:W3CDTF">2016-02-16T11:38:53Z</dcterms:created>
  <dcterms:modified xsi:type="dcterms:W3CDTF">2016-02-18T12:27:17Z</dcterms:modified>
</cp:coreProperties>
</file>